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drawings/drawing6.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24226"/>
  <mc:AlternateContent xmlns:mc="http://schemas.openxmlformats.org/markup-compatibility/2006">
    <mc:Choice Requires="x15">
      <x15ac:absPath xmlns:x15ac="http://schemas.microsoft.com/office/spreadsheetml/2010/11/ac" url="C:\Users\knech\OneDrive\Documents\ASE6002\ModelProject\Demand\"/>
    </mc:Choice>
  </mc:AlternateContent>
  <xr:revisionPtr revIDLastSave="0" documentId="13_ncr:1_{2F1607D9-CD5A-4F67-85AE-D572C81DD120}" xr6:coauthVersionLast="47" xr6:coauthVersionMax="47" xr10:uidLastSave="{00000000-0000-0000-0000-000000000000}"/>
  <bookViews>
    <workbookView xWindow="-98" yWindow="-98" windowWidth="21795" windowHeight="12975" tabRatio="789" activeTab="2" xr2:uid="{00000000-000D-0000-FFFF-FFFF00000000}"/>
  </bookViews>
  <sheets>
    <sheet name="Introduction" sheetId="35" r:id="rId1"/>
    <sheet name="Roster" sheetId="37" r:id="rId2"/>
    <sheet name="Survey" sheetId="28" r:id="rId3"/>
    <sheet name="SurveySetup" sheetId="29" r:id="rId4"/>
    <sheet name="SurveyResultAggregation" sheetId="32" r:id="rId5"/>
    <sheet name="ResultsInterpretation" sheetId="38" r:id="rId6"/>
    <sheet name="DemandPredictionModel" sheetId="36" r:id="rId7"/>
    <sheet name="Utility" sheetId="39" r:id="rId8"/>
    <sheet name="DOE" sheetId="34" r:id="rId9"/>
    <sheet name="MaxLikelihoodSolver" sheetId="33" r:id="rId10"/>
    <sheet name="PredictionSolver" sheetId="27" r:id="rId11"/>
    <sheet name="StaticRandomNumbers" sheetId="30" r:id="rId12"/>
    <sheet name="RandomNumbersToCopyFrom" sheetId="31" r:id="rId13"/>
  </sheets>
  <externalReferences>
    <externalReference r:id="rId14"/>
  </externalReferences>
  <definedNames>
    <definedName name="beta0" localSheetId="2">[1]DemandProfitPrediction!$E$2</definedName>
    <definedName name="capacity">DemandPredictionModel!$C$23</definedName>
    <definedName name="cost" localSheetId="2">[1]DemandProfitPrediction!$B$2</definedName>
    <definedName name="demand">DemandPredictionModel!$C$30</definedName>
    <definedName name="exp_vc" localSheetId="2">[1]DemandProfitPrediction!$I$8</definedName>
    <definedName name="fixedCost">DemandPredictionModel!$C$21</definedName>
    <definedName name="marginalCost">DemandPredictionModel!$C$22</definedName>
    <definedName name="market" localSheetId="2">[1]DemandProfitPrediction!$E$6</definedName>
    <definedName name="marketSize">DemandPredictionModel!$C$17</definedName>
    <definedName name="price">DemandPredictionModel!$C$31</definedName>
    <definedName name="profit">DemandPredictionModel!$C$33</definedName>
    <definedName name="revenue">DemandPredictionModel!$C$32</definedName>
    <definedName name="riskTolerance">Utility!$C$1</definedName>
    <definedName name="utility">Utility!$C$3</definedName>
    <definedName name="xin1">DemandPredictionModel!$C$24</definedName>
    <definedName name="xin2">DemandPredictionModel!$C$25</definedName>
    <definedName name="xin3">DemandPredictionModel!$C$26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5" i="39" l="1"/>
  <c r="I26" i="39"/>
  <c r="I27" i="39"/>
  <c r="I28" i="39"/>
  <c r="I29" i="39"/>
  <c r="I30" i="39"/>
  <c r="I31" i="39"/>
  <c r="I32" i="39"/>
  <c r="I33" i="39"/>
  <c r="I34" i="39"/>
  <c r="I35" i="39"/>
  <c r="I36" i="39"/>
  <c r="I37" i="39"/>
  <c r="I38" i="39"/>
  <c r="I39" i="39"/>
  <c r="I40" i="39"/>
  <c r="I41" i="39"/>
  <c r="I42" i="39"/>
  <c r="I43" i="39"/>
  <c r="I44" i="39"/>
  <c r="I24" i="39"/>
  <c r="H26" i="39"/>
  <c r="H27" i="39" s="1"/>
  <c r="H28" i="39" s="1"/>
  <c r="H29" i="39" s="1"/>
  <c r="H30" i="39" s="1"/>
  <c r="H31" i="39" s="1"/>
  <c r="H32" i="39" s="1"/>
  <c r="H33" i="39" s="1"/>
  <c r="H34" i="39" s="1"/>
  <c r="H35" i="39" s="1"/>
  <c r="H36" i="39" s="1"/>
  <c r="H37" i="39" s="1"/>
  <c r="H38" i="39" s="1"/>
  <c r="H39" i="39" s="1"/>
  <c r="H40" i="39" s="1"/>
  <c r="H41" i="39" s="1"/>
  <c r="H42" i="39" s="1"/>
  <c r="H43" i="39" s="1"/>
  <c r="H44" i="39"/>
  <c r="H24" i="39"/>
  <c r="G7" i="39"/>
  <c r="G6" i="39"/>
  <c r="G5" i="39"/>
  <c r="G11" i="39" s="1"/>
  <c r="B13" i="39" l="1"/>
  <c r="B10" i="39" l="1"/>
  <c r="B11" i="39"/>
  <c r="D14" i="36"/>
  <c r="B1" i="39"/>
  <c r="B12" i="39" l="1"/>
  <c r="E7" i="28"/>
  <c r="F7" i="28"/>
  <c r="D7" i="28"/>
  <c r="L7" i="28" s="1"/>
  <c r="E6" i="28"/>
  <c r="F6" i="28"/>
  <c r="D6" i="28"/>
  <c r="E5" i="28"/>
  <c r="F5" i="28"/>
  <c r="D5" i="28"/>
  <c r="E4" i="28"/>
  <c r="F4" i="28"/>
  <c r="D4" i="28"/>
  <c r="A5" i="28"/>
  <c r="B5" i="28"/>
  <c r="A6" i="28"/>
  <c r="B6" i="28"/>
  <c r="A7" i="28"/>
  <c r="B7" i="28"/>
  <c r="B4" i="28"/>
  <c r="A4" i="28"/>
  <c r="A4" i="38"/>
  <c r="B4" i="38"/>
  <c r="A5" i="38"/>
  <c r="B5" i="38"/>
  <c r="A6" i="38"/>
  <c r="B6" i="38"/>
  <c r="B3" i="38"/>
  <c r="A3" i="38"/>
  <c r="L5" i="28" l="1"/>
  <c r="L4" i="28"/>
  <c r="L6" i="28"/>
  <c r="K4" i="28"/>
  <c r="K7" i="28"/>
  <c r="K6" i="28"/>
  <c r="K5" i="28"/>
  <c r="D15" i="35"/>
  <c r="E15" i="35"/>
  <c r="D16" i="35"/>
  <c r="E16" i="35"/>
  <c r="D17" i="35"/>
  <c r="E17" i="35"/>
  <c r="D18" i="35"/>
  <c r="E18" i="35"/>
  <c r="C16" i="35"/>
  <c r="C17" i="35"/>
  <c r="C18" i="35"/>
  <c r="C15" i="35"/>
  <c r="A16" i="35"/>
  <c r="B16" i="35"/>
  <c r="A17" i="35"/>
  <c r="B17" i="35"/>
  <c r="A18" i="35"/>
  <c r="B18" i="35"/>
  <c r="B15" i="35"/>
  <c r="A15" i="35"/>
  <c r="B33" i="36"/>
  <c r="B32" i="36"/>
  <c r="B31" i="36"/>
  <c r="B22" i="36"/>
  <c r="C101" i="31"/>
  <c r="C4" i="31" s="1"/>
  <c r="D101" i="31"/>
  <c r="D4" i="31" s="1"/>
  <c r="E101" i="31"/>
  <c r="E4" i="31" s="1"/>
  <c r="F101" i="31"/>
  <c r="F4" i="31" s="1"/>
  <c r="G101" i="31"/>
  <c r="G4" i="31" s="1"/>
  <c r="H101" i="31"/>
  <c r="H4" i="31" s="1"/>
  <c r="I101" i="31"/>
  <c r="J101" i="31"/>
  <c r="J4" i="31" s="1"/>
  <c r="K101" i="31"/>
  <c r="L101" i="31"/>
  <c r="L4" i="31" s="1"/>
  <c r="M101" i="31"/>
  <c r="M4" i="31" s="1"/>
  <c r="N101" i="31"/>
  <c r="N4" i="31" s="1"/>
  <c r="O101" i="31"/>
  <c r="O4" i="31" s="1"/>
  <c r="P101" i="31"/>
  <c r="P4" i="31" s="1"/>
  <c r="Q101" i="31"/>
  <c r="R101" i="31"/>
  <c r="S101" i="31"/>
  <c r="S4" i="31" s="1"/>
  <c r="T101" i="31"/>
  <c r="T4" i="31" s="1"/>
  <c r="U101" i="31"/>
  <c r="U4" i="31" s="1"/>
  <c r="V101" i="31"/>
  <c r="V4" i="31" s="1"/>
  <c r="W101" i="31"/>
  <c r="W4" i="31" s="1"/>
  <c r="X101" i="31"/>
  <c r="X4" i="31" s="1"/>
  <c r="Y101" i="31"/>
  <c r="Z101" i="31"/>
  <c r="AA101" i="31"/>
  <c r="AA4" i="31" s="1"/>
  <c r="AB101" i="31"/>
  <c r="AB4" i="31" s="1"/>
  <c r="AC101" i="31"/>
  <c r="AC4" i="31" s="1"/>
  <c r="AD101" i="31"/>
  <c r="AD4" i="31" s="1"/>
  <c r="AE101" i="31"/>
  <c r="AE4" i="31" s="1"/>
  <c r="AF101" i="31"/>
  <c r="AF4" i="31" s="1"/>
  <c r="AG101" i="31"/>
  <c r="AH101" i="31"/>
  <c r="AI101" i="31"/>
  <c r="AI4" i="31" s="1"/>
  <c r="AJ101" i="31"/>
  <c r="AJ4" i="31" s="1"/>
  <c r="AK101" i="31"/>
  <c r="AK4" i="31" s="1"/>
  <c r="AL101" i="31"/>
  <c r="AL4" i="31" s="1"/>
  <c r="AM101" i="31"/>
  <c r="AM4" i="31" s="1"/>
  <c r="AN101" i="31"/>
  <c r="AN4" i="31" s="1"/>
  <c r="AO101" i="31"/>
  <c r="AO4" i="31" s="1"/>
  <c r="AP101" i="31"/>
  <c r="AQ101" i="31"/>
  <c r="AQ4" i="31" s="1"/>
  <c r="AR101" i="31"/>
  <c r="AR4" i="31" s="1"/>
  <c r="AS101" i="31"/>
  <c r="AS4" i="31" s="1"/>
  <c r="AT101" i="31"/>
  <c r="AT4" i="31" s="1"/>
  <c r="AU101" i="31"/>
  <c r="AU4" i="31" s="1"/>
  <c r="AV101" i="31"/>
  <c r="AV4" i="31" s="1"/>
  <c r="AW101" i="31"/>
  <c r="AX101" i="31"/>
  <c r="AY101" i="31"/>
  <c r="AY4" i="31" s="1"/>
  <c r="AZ101" i="31"/>
  <c r="AZ4" i="31" s="1"/>
  <c r="BA101" i="31"/>
  <c r="BA4" i="31" s="1"/>
  <c r="BB101" i="31"/>
  <c r="BB4" i="31" s="1"/>
  <c r="BC101" i="31"/>
  <c r="BC4" i="31" s="1"/>
  <c r="BD101" i="31"/>
  <c r="BD4" i="31" s="1"/>
  <c r="BE101" i="31"/>
  <c r="BF101" i="31"/>
  <c r="BG101" i="31"/>
  <c r="BG4" i="31" s="1"/>
  <c r="BH101" i="31"/>
  <c r="BH4" i="31" s="1"/>
  <c r="BI101" i="31"/>
  <c r="BI4" i="31" s="1"/>
  <c r="C102" i="31"/>
  <c r="D102" i="31"/>
  <c r="E102" i="31"/>
  <c r="F102" i="31"/>
  <c r="G102" i="31"/>
  <c r="H102" i="31"/>
  <c r="I102" i="31"/>
  <c r="J102" i="31"/>
  <c r="K102" i="31"/>
  <c r="L102" i="31"/>
  <c r="M102" i="31"/>
  <c r="N102" i="31"/>
  <c r="O102" i="31"/>
  <c r="P102" i="31"/>
  <c r="Q102" i="31"/>
  <c r="R102" i="31"/>
  <c r="S102" i="31"/>
  <c r="T102" i="31"/>
  <c r="U102" i="31"/>
  <c r="V102" i="31"/>
  <c r="W102" i="31"/>
  <c r="X102" i="31"/>
  <c r="Y102" i="31"/>
  <c r="Z102" i="31"/>
  <c r="AA102" i="31"/>
  <c r="AB102" i="31"/>
  <c r="AC102" i="31"/>
  <c r="AD102" i="31"/>
  <c r="AE102" i="31"/>
  <c r="AF102" i="31"/>
  <c r="AG102" i="31"/>
  <c r="AH102" i="31"/>
  <c r="AI102" i="31"/>
  <c r="AJ102" i="31"/>
  <c r="AK102" i="31"/>
  <c r="AL102" i="31"/>
  <c r="AM102" i="31"/>
  <c r="AN102" i="31"/>
  <c r="AO102" i="31"/>
  <c r="AP102" i="31"/>
  <c r="AQ102" i="31"/>
  <c r="AR102" i="31"/>
  <c r="AS102" i="31"/>
  <c r="AT102" i="31"/>
  <c r="AU102" i="31"/>
  <c r="AV102" i="31"/>
  <c r="AW102" i="31"/>
  <c r="AX102" i="31"/>
  <c r="AY102" i="31"/>
  <c r="AZ102" i="31"/>
  <c r="BA102" i="31"/>
  <c r="BB102" i="31"/>
  <c r="BC102" i="31"/>
  <c r="BD102" i="31"/>
  <c r="BE102" i="31"/>
  <c r="BF102" i="31"/>
  <c r="BG102" i="31"/>
  <c r="BH102" i="31"/>
  <c r="BI102" i="31"/>
  <c r="C103" i="31"/>
  <c r="D103" i="31"/>
  <c r="E103" i="31"/>
  <c r="F103" i="31"/>
  <c r="G103" i="31"/>
  <c r="H103" i="31"/>
  <c r="I103" i="31"/>
  <c r="J103" i="31"/>
  <c r="K103" i="31"/>
  <c r="L103" i="31"/>
  <c r="M103" i="31"/>
  <c r="N103" i="31"/>
  <c r="O103" i="31"/>
  <c r="P103" i="31"/>
  <c r="Q103" i="31"/>
  <c r="R103" i="31"/>
  <c r="S103" i="31"/>
  <c r="T103" i="31"/>
  <c r="U103" i="31"/>
  <c r="V103" i="31"/>
  <c r="W103" i="31"/>
  <c r="X103" i="31"/>
  <c r="Y103" i="31"/>
  <c r="Z103" i="31"/>
  <c r="AA103" i="31"/>
  <c r="AB103" i="31"/>
  <c r="AC103" i="31"/>
  <c r="AD103" i="31"/>
  <c r="AE103" i="31"/>
  <c r="AF103" i="31"/>
  <c r="AG103" i="31"/>
  <c r="AH103" i="31"/>
  <c r="AI103" i="31"/>
  <c r="AJ103" i="31"/>
  <c r="AK103" i="31"/>
  <c r="AL103" i="31"/>
  <c r="AM103" i="31"/>
  <c r="AN103" i="31"/>
  <c r="AO103" i="31"/>
  <c r="AP103" i="31"/>
  <c r="AQ103" i="31"/>
  <c r="AR103" i="31"/>
  <c r="AS103" i="31"/>
  <c r="AT103" i="31"/>
  <c r="AU103" i="31"/>
  <c r="AV103" i="31"/>
  <c r="AW103" i="31"/>
  <c r="AX103" i="31"/>
  <c r="AY103" i="31"/>
  <c r="AZ103" i="31"/>
  <c r="BA103" i="31"/>
  <c r="BB103" i="31"/>
  <c r="BC103" i="31"/>
  <c r="BD103" i="31"/>
  <c r="BE103" i="31"/>
  <c r="BF103" i="31"/>
  <c r="BG103" i="31"/>
  <c r="BH103" i="31"/>
  <c r="BI103" i="31"/>
  <c r="C104" i="31"/>
  <c r="C7" i="31" s="1"/>
  <c r="D104" i="31"/>
  <c r="D7" i="31" s="1"/>
  <c r="E104" i="31"/>
  <c r="E7" i="31" s="1"/>
  <c r="F104" i="31"/>
  <c r="F7" i="31" s="1"/>
  <c r="G104" i="31"/>
  <c r="G7" i="31" s="1"/>
  <c r="H104" i="31"/>
  <c r="I104" i="31"/>
  <c r="I7" i="31" s="1"/>
  <c r="J104" i="31"/>
  <c r="K104" i="31"/>
  <c r="K7" i="31" s="1"/>
  <c r="L104" i="31"/>
  <c r="L7" i="31" s="1"/>
  <c r="M104" i="31"/>
  <c r="M7" i="31" s="1"/>
  <c r="N104" i="31"/>
  <c r="N7" i="31" s="1"/>
  <c r="O104" i="31"/>
  <c r="O7" i="31" s="1"/>
  <c r="P104" i="31"/>
  <c r="P7" i="31" s="1"/>
  <c r="Q104" i="31"/>
  <c r="Q7" i="31" s="1"/>
  <c r="R104" i="31"/>
  <c r="R7" i="31" s="1"/>
  <c r="S104" i="31"/>
  <c r="S7" i="31" s="1"/>
  <c r="T104" i="31"/>
  <c r="T7" i="31" s="1"/>
  <c r="U104" i="31"/>
  <c r="U7" i="31" s="1"/>
  <c r="V104" i="31"/>
  <c r="V7" i="31" s="1"/>
  <c r="W104" i="31"/>
  <c r="W7" i="31" s="1"/>
  <c r="X104" i="31"/>
  <c r="X7" i="31" s="1"/>
  <c r="Y104" i="31"/>
  <c r="Z104" i="31"/>
  <c r="Z7" i="31" s="1"/>
  <c r="AA104" i="31"/>
  <c r="AA7" i="31" s="1"/>
  <c r="AB104" i="31"/>
  <c r="AB7" i="31" s="1"/>
  <c r="AC104" i="31"/>
  <c r="AC7" i="31" s="1"/>
  <c r="AD104" i="31"/>
  <c r="AD7" i="31" s="1"/>
  <c r="AE104" i="31"/>
  <c r="AE7" i="31" s="1"/>
  <c r="AF104" i="31"/>
  <c r="AG104" i="31"/>
  <c r="AH104" i="31"/>
  <c r="AI104" i="31"/>
  <c r="AI7" i="31" s="1"/>
  <c r="AJ104" i="31"/>
  <c r="AJ7" i="31" s="1"/>
  <c r="AK104" i="31"/>
  <c r="AK7" i="31" s="1"/>
  <c r="AL104" i="31"/>
  <c r="AL7" i="31" s="1"/>
  <c r="AM104" i="31"/>
  <c r="AM7" i="31" s="1"/>
  <c r="AN104" i="31"/>
  <c r="AN7" i="31" s="1"/>
  <c r="AO104" i="31"/>
  <c r="AP104" i="31"/>
  <c r="AP7" i="31" s="1"/>
  <c r="AQ104" i="31"/>
  <c r="AQ7" i="31" s="1"/>
  <c r="AR104" i="31"/>
  <c r="AR7" i="31" s="1"/>
  <c r="AS104" i="31"/>
  <c r="AS7" i="31" s="1"/>
  <c r="AT104" i="31"/>
  <c r="AT7" i="31" s="1"/>
  <c r="AU104" i="31"/>
  <c r="AU7" i="31" s="1"/>
  <c r="AV104" i="31"/>
  <c r="AW104" i="31"/>
  <c r="AW7" i="31" s="1"/>
  <c r="AX104" i="31"/>
  <c r="AX7" i="31" s="1"/>
  <c r="AY104" i="31"/>
  <c r="AY7" i="31" s="1"/>
  <c r="AZ104" i="31"/>
  <c r="AZ7" i="31" s="1"/>
  <c r="BA104" i="31"/>
  <c r="BA7" i="31" s="1"/>
  <c r="BB104" i="31"/>
  <c r="BB7" i="31" s="1"/>
  <c r="BC104" i="31"/>
  <c r="BC7" i="31" s="1"/>
  <c r="BD104" i="31"/>
  <c r="BE104" i="31"/>
  <c r="BF104" i="31"/>
  <c r="BF7" i="31" s="1"/>
  <c r="BG104" i="31"/>
  <c r="BG7" i="31" s="1"/>
  <c r="BH104" i="31"/>
  <c r="BH7" i="31" s="1"/>
  <c r="BI104" i="31"/>
  <c r="BI7" i="31" s="1"/>
  <c r="C105" i="31"/>
  <c r="D105" i="31"/>
  <c r="E105" i="31"/>
  <c r="F105" i="31"/>
  <c r="G105" i="31"/>
  <c r="H105" i="31"/>
  <c r="I105" i="31"/>
  <c r="J105" i="31"/>
  <c r="K105" i="31"/>
  <c r="L105" i="31"/>
  <c r="M105" i="31"/>
  <c r="N105" i="31"/>
  <c r="O105" i="31"/>
  <c r="P105" i="31"/>
  <c r="Q105" i="31"/>
  <c r="R105" i="31"/>
  <c r="S105" i="31"/>
  <c r="T105" i="31"/>
  <c r="U105" i="31"/>
  <c r="V105" i="31"/>
  <c r="W105" i="31"/>
  <c r="X105" i="31"/>
  <c r="Y105" i="31"/>
  <c r="Z105" i="31"/>
  <c r="AA105" i="31"/>
  <c r="AB105" i="31"/>
  <c r="AC105" i="31"/>
  <c r="AD105" i="31"/>
  <c r="AE105" i="31"/>
  <c r="AF105" i="31"/>
  <c r="AG105" i="31"/>
  <c r="AH105" i="31"/>
  <c r="AI105" i="31"/>
  <c r="AJ105" i="31"/>
  <c r="AK105" i="31"/>
  <c r="AL105" i="31"/>
  <c r="AM105" i="31"/>
  <c r="AN105" i="31"/>
  <c r="AO105" i="31"/>
  <c r="AP105" i="31"/>
  <c r="AQ105" i="31"/>
  <c r="AR105" i="31"/>
  <c r="AS105" i="31"/>
  <c r="AT105" i="31"/>
  <c r="AU105" i="31"/>
  <c r="AV105" i="31"/>
  <c r="AW105" i="31"/>
  <c r="AX105" i="31"/>
  <c r="AY105" i="31"/>
  <c r="AZ105" i="31"/>
  <c r="BA105" i="31"/>
  <c r="BB105" i="31"/>
  <c r="BC105" i="31"/>
  <c r="BD105" i="31"/>
  <c r="BE105" i="31"/>
  <c r="BF105" i="31"/>
  <c r="BG105" i="31"/>
  <c r="BH105" i="31"/>
  <c r="BI105" i="31"/>
  <c r="C106" i="31"/>
  <c r="D106" i="31"/>
  <c r="E106" i="31"/>
  <c r="F106" i="31"/>
  <c r="G106" i="31"/>
  <c r="H106" i="31"/>
  <c r="I106" i="31"/>
  <c r="J106" i="31"/>
  <c r="K106" i="31"/>
  <c r="L106" i="31"/>
  <c r="M106" i="31"/>
  <c r="N106" i="31"/>
  <c r="O106" i="31"/>
  <c r="P106" i="31"/>
  <c r="Q106" i="31"/>
  <c r="R106" i="31"/>
  <c r="S106" i="31"/>
  <c r="T106" i="31"/>
  <c r="U106" i="31"/>
  <c r="V106" i="31"/>
  <c r="W106" i="31"/>
  <c r="X106" i="31"/>
  <c r="Y106" i="31"/>
  <c r="Z106" i="31"/>
  <c r="AA106" i="31"/>
  <c r="AB106" i="31"/>
  <c r="AC106" i="31"/>
  <c r="AD106" i="31"/>
  <c r="AE106" i="31"/>
  <c r="AF106" i="31"/>
  <c r="AG106" i="31"/>
  <c r="AH106" i="31"/>
  <c r="AI106" i="31"/>
  <c r="AJ106" i="31"/>
  <c r="AK106" i="31"/>
  <c r="AL106" i="31"/>
  <c r="AM106" i="31"/>
  <c r="AN106" i="31"/>
  <c r="AO106" i="31"/>
  <c r="AP106" i="31"/>
  <c r="AQ106" i="31"/>
  <c r="AR106" i="31"/>
  <c r="AS106" i="31"/>
  <c r="AT106" i="31"/>
  <c r="AU106" i="31"/>
  <c r="AV106" i="31"/>
  <c r="AW106" i="31"/>
  <c r="AX106" i="31"/>
  <c r="AY106" i="31"/>
  <c r="AZ106" i="31"/>
  <c r="BA106" i="31"/>
  <c r="BB106" i="31"/>
  <c r="BC106" i="31"/>
  <c r="BD106" i="31"/>
  <c r="BE106" i="31"/>
  <c r="BF106" i="31"/>
  <c r="BG106" i="31"/>
  <c r="BH106" i="31"/>
  <c r="BI106" i="31"/>
  <c r="C107" i="31"/>
  <c r="C10" i="31" s="1"/>
  <c r="D107" i="31"/>
  <c r="D10" i="31" s="1"/>
  <c r="E107" i="31"/>
  <c r="E10" i="31" s="1"/>
  <c r="F107" i="31"/>
  <c r="F10" i="31" s="1"/>
  <c r="G107" i="31"/>
  <c r="G10" i="31" s="1"/>
  <c r="H107" i="31"/>
  <c r="I107" i="31"/>
  <c r="I10" i="31" s="1"/>
  <c r="J107" i="31"/>
  <c r="J10" i="31" s="1"/>
  <c r="K107" i="31"/>
  <c r="K10" i="31" s="1"/>
  <c r="L107" i="31"/>
  <c r="L10" i="31" s="1"/>
  <c r="M107" i="31"/>
  <c r="M10" i="31" s="1"/>
  <c r="N107" i="31"/>
  <c r="N10" i="31" s="1"/>
  <c r="O107" i="31"/>
  <c r="O10" i="31" s="1"/>
  <c r="P107" i="31"/>
  <c r="Q107" i="31"/>
  <c r="R107" i="31"/>
  <c r="R10" i="31" s="1"/>
  <c r="S107" i="31"/>
  <c r="S10" i="31" s="1"/>
  <c r="T107" i="31"/>
  <c r="T10" i="31" s="1"/>
  <c r="U107" i="31"/>
  <c r="U10" i="31" s="1"/>
  <c r="V107" i="31"/>
  <c r="V10" i="31" s="1"/>
  <c r="W107" i="31"/>
  <c r="X107" i="31"/>
  <c r="Y107" i="31"/>
  <c r="Y10" i="31" s="1"/>
  <c r="Z107" i="31"/>
  <c r="Z10" i="31" s="1"/>
  <c r="AA107" i="31"/>
  <c r="AA10" i="31" s="1"/>
  <c r="AB107" i="31"/>
  <c r="AB10" i="31" s="1"/>
  <c r="AC107" i="31"/>
  <c r="AC10" i="31" s="1"/>
  <c r="AD107" i="31"/>
  <c r="AD10" i="31" s="1"/>
  <c r="AE107" i="31"/>
  <c r="AF107" i="31"/>
  <c r="AG107" i="31"/>
  <c r="AH107" i="31"/>
  <c r="AH10" i="31" s="1"/>
  <c r="AI107" i="31"/>
  <c r="AJ107" i="31"/>
  <c r="AJ10" i="31" s="1"/>
  <c r="AK107" i="31"/>
  <c r="AK10" i="31" s="1"/>
  <c r="AL107" i="31"/>
  <c r="AL10" i="31" s="1"/>
  <c r="AM107" i="31"/>
  <c r="AM10" i="31" s="1"/>
  <c r="AN107" i="31"/>
  <c r="AN10" i="31" s="1"/>
  <c r="AO107" i="31"/>
  <c r="AP107" i="31"/>
  <c r="AP10" i="31" s="1"/>
  <c r="AQ107" i="31"/>
  <c r="AQ10" i="31" s="1"/>
  <c r="AR107" i="31"/>
  <c r="AR10" i="31" s="1"/>
  <c r="AS107" i="31"/>
  <c r="AS10" i="31" s="1"/>
  <c r="AT107" i="31"/>
  <c r="AT10" i="31" s="1"/>
  <c r="AU107" i="31"/>
  <c r="AU10" i="31" s="1"/>
  <c r="AV107" i="31"/>
  <c r="AV10" i="31" s="1"/>
  <c r="AW107" i="31"/>
  <c r="AX107" i="31"/>
  <c r="AX10" i="31" s="1"/>
  <c r="AY107" i="31"/>
  <c r="AZ107" i="31"/>
  <c r="AZ10" i="31" s="1"/>
  <c r="BA107" i="31"/>
  <c r="BA10" i="31" s="1"/>
  <c r="BB107" i="31"/>
  <c r="BB10" i="31" s="1"/>
  <c r="BC107" i="31"/>
  <c r="BD107" i="31"/>
  <c r="BE107" i="31"/>
  <c r="BF107" i="31"/>
  <c r="BF10" i="31" s="1"/>
  <c r="BG107" i="31"/>
  <c r="BG10" i="31" s="1"/>
  <c r="BH107" i="31"/>
  <c r="BH10" i="31" s="1"/>
  <c r="BI107" i="31"/>
  <c r="BI10" i="31" s="1"/>
  <c r="C108" i="31"/>
  <c r="D108" i="31"/>
  <c r="E108" i="31"/>
  <c r="F108" i="31"/>
  <c r="G108" i="31"/>
  <c r="H108" i="31"/>
  <c r="I108" i="31"/>
  <c r="J108" i="31"/>
  <c r="K108" i="31"/>
  <c r="L108" i="31"/>
  <c r="M108" i="31"/>
  <c r="N108" i="31"/>
  <c r="O108" i="31"/>
  <c r="P108" i="31"/>
  <c r="Q108" i="31"/>
  <c r="R108" i="31"/>
  <c r="S108" i="31"/>
  <c r="T108" i="31"/>
  <c r="U108" i="31"/>
  <c r="V108" i="31"/>
  <c r="W108" i="31"/>
  <c r="X108" i="31"/>
  <c r="Y108" i="31"/>
  <c r="Z108" i="31"/>
  <c r="AA108" i="31"/>
  <c r="AB108" i="31"/>
  <c r="AC108" i="31"/>
  <c r="AD108" i="31"/>
  <c r="AE108" i="31"/>
  <c r="AF108" i="31"/>
  <c r="AG108" i="31"/>
  <c r="AH108" i="31"/>
  <c r="AI108" i="31"/>
  <c r="AJ108" i="31"/>
  <c r="AK108" i="31"/>
  <c r="AL108" i="31"/>
  <c r="AM108" i="31"/>
  <c r="AN108" i="31"/>
  <c r="AO108" i="31"/>
  <c r="AP108" i="31"/>
  <c r="AQ108" i="31"/>
  <c r="AR108" i="31"/>
  <c r="AS108" i="31"/>
  <c r="AT108" i="31"/>
  <c r="AU108" i="31"/>
  <c r="AV108" i="31"/>
  <c r="AW108" i="31"/>
  <c r="AX108" i="31"/>
  <c r="AY108" i="31"/>
  <c r="AZ108" i="31"/>
  <c r="BA108" i="31"/>
  <c r="BB108" i="31"/>
  <c r="BC108" i="31"/>
  <c r="BD108" i="31"/>
  <c r="BE108" i="31"/>
  <c r="BF108" i="31"/>
  <c r="BG108" i="31"/>
  <c r="BH108" i="31"/>
  <c r="BI108" i="31"/>
  <c r="C109" i="31"/>
  <c r="D109" i="31"/>
  <c r="E109" i="31"/>
  <c r="F109" i="31"/>
  <c r="G109" i="31"/>
  <c r="H109" i="31"/>
  <c r="I109" i="31"/>
  <c r="J109" i="31"/>
  <c r="K109" i="31"/>
  <c r="L109" i="31"/>
  <c r="M109" i="31"/>
  <c r="N109" i="31"/>
  <c r="O109" i="31"/>
  <c r="P109" i="31"/>
  <c r="Q109" i="31"/>
  <c r="R109" i="31"/>
  <c r="S109" i="31"/>
  <c r="T109" i="31"/>
  <c r="U109" i="31"/>
  <c r="V109" i="31"/>
  <c r="W109" i="31"/>
  <c r="X109" i="31"/>
  <c r="Y109" i="31"/>
  <c r="Z109" i="31"/>
  <c r="AA109" i="31"/>
  <c r="AB109" i="31"/>
  <c r="AC109" i="31"/>
  <c r="AD109" i="31"/>
  <c r="AE109" i="31"/>
  <c r="AF109" i="31"/>
  <c r="AG109" i="31"/>
  <c r="AH109" i="31"/>
  <c r="AI109" i="31"/>
  <c r="AJ109" i="31"/>
  <c r="AK109" i="31"/>
  <c r="AL109" i="31"/>
  <c r="AM109" i="31"/>
  <c r="AN109" i="31"/>
  <c r="AO109" i="31"/>
  <c r="AP109" i="31"/>
  <c r="AQ109" i="31"/>
  <c r="AR109" i="31"/>
  <c r="AS109" i="31"/>
  <c r="AT109" i="31"/>
  <c r="AU109" i="31"/>
  <c r="AV109" i="31"/>
  <c r="AW109" i="31"/>
  <c r="AX109" i="31"/>
  <c r="AY109" i="31"/>
  <c r="AZ109" i="31"/>
  <c r="BA109" i="31"/>
  <c r="BB109" i="31"/>
  <c r="BC109" i="31"/>
  <c r="BD109" i="31"/>
  <c r="BE109" i="31"/>
  <c r="BF109" i="31"/>
  <c r="BG109" i="31"/>
  <c r="BH109" i="31"/>
  <c r="BI109" i="31"/>
  <c r="C110" i="31"/>
  <c r="C13" i="31" s="1"/>
  <c r="D110" i="31"/>
  <c r="D13" i="31" s="1"/>
  <c r="E110" i="31"/>
  <c r="E13" i="31" s="1"/>
  <c r="F110" i="31"/>
  <c r="F13" i="31" s="1"/>
  <c r="G110" i="31"/>
  <c r="H110" i="31"/>
  <c r="I110" i="31"/>
  <c r="I13" i="31" s="1"/>
  <c r="J110" i="31"/>
  <c r="K110" i="31"/>
  <c r="K13" i="31" s="1"/>
  <c r="L110" i="31"/>
  <c r="L13" i="31" s="1"/>
  <c r="M110" i="31"/>
  <c r="M13" i="31" s="1"/>
  <c r="N110" i="31"/>
  <c r="N13" i="31" s="1"/>
  <c r="O110" i="31"/>
  <c r="P110" i="31"/>
  <c r="P13" i="31" s="1"/>
  <c r="Q110" i="31"/>
  <c r="Q13" i="31" s="1"/>
  <c r="R110" i="31"/>
  <c r="R13" i="31" s="1"/>
  <c r="S110" i="31"/>
  <c r="S13" i="31" s="1"/>
  <c r="T110" i="31"/>
  <c r="T13" i="31" s="1"/>
  <c r="U110" i="31"/>
  <c r="U13" i="31" s="1"/>
  <c r="V110" i="31"/>
  <c r="V13" i="31" s="1"/>
  <c r="W110" i="31"/>
  <c r="X110" i="31"/>
  <c r="X13" i="31" s="1"/>
  <c r="Y110" i="31"/>
  <c r="Y13" i="31" s="1"/>
  <c r="Z110" i="31"/>
  <c r="AA110" i="31"/>
  <c r="AA13" i="31" s="1"/>
  <c r="AB110" i="31"/>
  <c r="AB13" i="31" s="1"/>
  <c r="AC110" i="31"/>
  <c r="AC13" i="31" s="1"/>
  <c r="AD110" i="31"/>
  <c r="AE110" i="31"/>
  <c r="AF110" i="31"/>
  <c r="AF13" i="31" s="1"/>
  <c r="AG110" i="31"/>
  <c r="AG13" i="31" s="1"/>
  <c r="AH110" i="31"/>
  <c r="AH13" i="31" s="1"/>
  <c r="AI110" i="31"/>
  <c r="AI13" i="31" s="1"/>
  <c r="AJ110" i="31"/>
  <c r="AJ13" i="31" s="1"/>
  <c r="AK110" i="31"/>
  <c r="AK13" i="31" s="1"/>
  <c r="AL110" i="31"/>
  <c r="AL13" i="31" s="1"/>
  <c r="AM110" i="31"/>
  <c r="AN110" i="31"/>
  <c r="AN13" i="31" s="1"/>
  <c r="AO110" i="31"/>
  <c r="AO13" i="31" s="1"/>
  <c r="AP110" i="31"/>
  <c r="AP13" i="31" s="1"/>
  <c r="AQ110" i="31"/>
  <c r="AQ13" i="31" s="1"/>
  <c r="AR110" i="31"/>
  <c r="AR13" i="31" s="1"/>
  <c r="AS110" i="31"/>
  <c r="AS13" i="31" s="1"/>
  <c r="AT110" i="31"/>
  <c r="AT13" i="31" s="1"/>
  <c r="AU110" i="31"/>
  <c r="AV110" i="31"/>
  <c r="AW110" i="31"/>
  <c r="AW13" i="31" s="1"/>
  <c r="AX110" i="31"/>
  <c r="AX13" i="31" s="1"/>
  <c r="AY110" i="31"/>
  <c r="AY13" i="31" s="1"/>
  <c r="AZ110" i="31"/>
  <c r="AZ13" i="31" s="1"/>
  <c r="BA110" i="31"/>
  <c r="BA13" i="31" s="1"/>
  <c r="BB110" i="31"/>
  <c r="BC110" i="31"/>
  <c r="BC13" i="31" s="1"/>
  <c r="BD110" i="31"/>
  <c r="BE110" i="31"/>
  <c r="BE13" i="31" s="1"/>
  <c r="BF110" i="31"/>
  <c r="BF13" i="31" s="1"/>
  <c r="BG110" i="31"/>
  <c r="BG13" i="31" s="1"/>
  <c r="BH110" i="31"/>
  <c r="BH13" i="31" s="1"/>
  <c r="BI110" i="31"/>
  <c r="BI13" i="31" s="1"/>
  <c r="C111" i="31"/>
  <c r="D111" i="31"/>
  <c r="E111" i="31"/>
  <c r="F111" i="31"/>
  <c r="G111" i="31"/>
  <c r="H111" i="31"/>
  <c r="I111" i="31"/>
  <c r="J111" i="31"/>
  <c r="K111" i="31"/>
  <c r="L111" i="31"/>
  <c r="M111" i="31"/>
  <c r="N111" i="31"/>
  <c r="O111" i="31"/>
  <c r="P111" i="31"/>
  <c r="Q111" i="31"/>
  <c r="R111" i="31"/>
  <c r="S111" i="31"/>
  <c r="T111" i="31"/>
  <c r="U111" i="31"/>
  <c r="V111" i="31"/>
  <c r="W111" i="31"/>
  <c r="X111" i="31"/>
  <c r="Y111" i="31"/>
  <c r="Z111" i="31"/>
  <c r="AA111" i="31"/>
  <c r="AB111" i="31"/>
  <c r="AC111" i="31"/>
  <c r="AD111" i="31"/>
  <c r="AE111" i="31"/>
  <c r="AF111" i="31"/>
  <c r="AG111" i="31"/>
  <c r="AH111" i="31"/>
  <c r="AI111" i="31"/>
  <c r="AJ111" i="31"/>
  <c r="AK111" i="31"/>
  <c r="AL111" i="31"/>
  <c r="AM111" i="31"/>
  <c r="AN111" i="31"/>
  <c r="AO111" i="31"/>
  <c r="AP111" i="31"/>
  <c r="AQ111" i="31"/>
  <c r="AR111" i="31"/>
  <c r="AS111" i="31"/>
  <c r="AT111" i="31"/>
  <c r="AU111" i="31"/>
  <c r="AV111" i="31"/>
  <c r="AW111" i="31"/>
  <c r="AX111" i="31"/>
  <c r="AY111" i="31"/>
  <c r="AZ111" i="31"/>
  <c r="BA111" i="31"/>
  <c r="BB111" i="31"/>
  <c r="BC111" i="31"/>
  <c r="BD111" i="31"/>
  <c r="BE111" i="31"/>
  <c r="BF111" i="31"/>
  <c r="BG111" i="31"/>
  <c r="BH111" i="31"/>
  <c r="BI111" i="31"/>
  <c r="C112" i="31"/>
  <c r="D112" i="31"/>
  <c r="E112" i="31"/>
  <c r="F112" i="31"/>
  <c r="G112" i="31"/>
  <c r="H112" i="31"/>
  <c r="I112" i="31"/>
  <c r="J112" i="31"/>
  <c r="K112" i="31"/>
  <c r="L112" i="31"/>
  <c r="M112" i="31"/>
  <c r="N112" i="31"/>
  <c r="O112" i="31"/>
  <c r="P112" i="31"/>
  <c r="Q112" i="31"/>
  <c r="R112" i="31"/>
  <c r="S112" i="31"/>
  <c r="T112" i="31"/>
  <c r="U112" i="31"/>
  <c r="V112" i="31"/>
  <c r="W112" i="31"/>
  <c r="X112" i="31"/>
  <c r="Y112" i="31"/>
  <c r="Z112" i="31"/>
  <c r="AA112" i="31"/>
  <c r="AB112" i="31"/>
  <c r="AC112" i="31"/>
  <c r="AD112" i="31"/>
  <c r="AE112" i="31"/>
  <c r="AF112" i="31"/>
  <c r="AG112" i="31"/>
  <c r="AH112" i="31"/>
  <c r="AI112" i="31"/>
  <c r="AJ112" i="31"/>
  <c r="AK112" i="31"/>
  <c r="AL112" i="31"/>
  <c r="AM112" i="31"/>
  <c r="AN112" i="31"/>
  <c r="AO112" i="31"/>
  <c r="AP112" i="31"/>
  <c r="AQ112" i="31"/>
  <c r="AR112" i="31"/>
  <c r="AS112" i="31"/>
  <c r="AT112" i="31"/>
  <c r="AU112" i="31"/>
  <c r="AV112" i="31"/>
  <c r="AW112" i="31"/>
  <c r="AX112" i="31"/>
  <c r="AY112" i="31"/>
  <c r="AZ112" i="31"/>
  <c r="BA112" i="31"/>
  <c r="BB112" i="31"/>
  <c r="BC112" i="31"/>
  <c r="BD112" i="31"/>
  <c r="BE112" i="31"/>
  <c r="BF112" i="31"/>
  <c r="BG112" i="31"/>
  <c r="BH112" i="31"/>
  <c r="BI112" i="31"/>
  <c r="C113" i="31"/>
  <c r="C16" i="31" s="1"/>
  <c r="D113" i="31"/>
  <c r="D16" i="31" s="1"/>
  <c r="E113" i="31"/>
  <c r="F113" i="31"/>
  <c r="G113" i="31"/>
  <c r="H113" i="31"/>
  <c r="H16" i="31" s="1"/>
  <c r="I113" i="31"/>
  <c r="I16" i="31" s="1"/>
  <c r="J113" i="31"/>
  <c r="J16" i="31" s="1"/>
  <c r="K113" i="31"/>
  <c r="K16" i="31" s="1"/>
  <c r="L113" i="31"/>
  <c r="L16" i="31" s="1"/>
  <c r="M113" i="31"/>
  <c r="N113" i="31"/>
  <c r="O113" i="31"/>
  <c r="O16" i="31" s="1"/>
  <c r="P113" i="31"/>
  <c r="P16" i="31" s="1"/>
  <c r="Q113" i="31"/>
  <c r="Q16" i="31" s="1"/>
  <c r="R113" i="31"/>
  <c r="R16" i="31" s="1"/>
  <c r="S113" i="31"/>
  <c r="S16" i="31" s="1"/>
  <c r="T113" i="31"/>
  <c r="T16" i="31" s="1"/>
  <c r="U113" i="31"/>
  <c r="V113" i="31"/>
  <c r="W113" i="31"/>
  <c r="X113" i="31"/>
  <c r="X16" i="31" s="1"/>
  <c r="Y113" i="31"/>
  <c r="Z113" i="31"/>
  <c r="Z16" i="31" s="1"/>
  <c r="AA113" i="31"/>
  <c r="AA16" i="31" s="1"/>
  <c r="AB113" i="31"/>
  <c r="AB16" i="31" s="1"/>
  <c r="AC113" i="31"/>
  <c r="AD113" i="31"/>
  <c r="AE113" i="31"/>
  <c r="AF113" i="31"/>
  <c r="AF16" i="31" s="1"/>
  <c r="AG113" i="31"/>
  <c r="AG16" i="31" s="1"/>
  <c r="AH113" i="31"/>
  <c r="AH16" i="31" s="1"/>
  <c r="AI113" i="31"/>
  <c r="AI16" i="31" s="1"/>
  <c r="AJ113" i="31"/>
  <c r="AJ16" i="31" s="1"/>
  <c r="AK113" i="31"/>
  <c r="AK16" i="31" s="1"/>
  <c r="AL113" i="31"/>
  <c r="AM113" i="31"/>
  <c r="AN113" i="31"/>
  <c r="AN16" i="31" s="1"/>
  <c r="AO113" i="31"/>
  <c r="AO16" i="31" s="1"/>
  <c r="AP113" i="31"/>
  <c r="AP16" i="31" s="1"/>
  <c r="AQ113" i="31"/>
  <c r="AQ16" i="31" s="1"/>
  <c r="AR113" i="31"/>
  <c r="AR16" i="31" s="1"/>
  <c r="AS113" i="31"/>
  <c r="AT113" i="31"/>
  <c r="AU113" i="31"/>
  <c r="AU16" i="31" s="1"/>
  <c r="AV113" i="31"/>
  <c r="AV16" i="31" s="1"/>
  <c r="AW113" i="31"/>
  <c r="AW16" i="31" s="1"/>
  <c r="AX113" i="31"/>
  <c r="AX16" i="31" s="1"/>
  <c r="AY113" i="31"/>
  <c r="AY16" i="31" s="1"/>
  <c r="AZ113" i="31"/>
  <c r="AZ16" i="31" s="1"/>
  <c r="BA113" i="31"/>
  <c r="BB113" i="31"/>
  <c r="BC113" i="31"/>
  <c r="BD113" i="31"/>
  <c r="BD16" i="31" s="1"/>
  <c r="BE113" i="31"/>
  <c r="BE16" i="31" s="1"/>
  <c r="BF113" i="31"/>
  <c r="BF16" i="31" s="1"/>
  <c r="BG113" i="31"/>
  <c r="BG16" i="31" s="1"/>
  <c r="BH113" i="31"/>
  <c r="BH16" i="31" s="1"/>
  <c r="BI113" i="31"/>
  <c r="C114" i="31"/>
  <c r="D114" i="31"/>
  <c r="E114" i="31"/>
  <c r="F114" i="31"/>
  <c r="G114" i="31"/>
  <c r="H114" i="31"/>
  <c r="I114" i="31"/>
  <c r="J114" i="31"/>
  <c r="K114" i="31"/>
  <c r="L114" i="31"/>
  <c r="M114" i="31"/>
  <c r="N114" i="31"/>
  <c r="O114" i="31"/>
  <c r="P114" i="31"/>
  <c r="Q114" i="31"/>
  <c r="R114" i="31"/>
  <c r="S114" i="31"/>
  <c r="T114" i="31"/>
  <c r="U114" i="31"/>
  <c r="V114" i="31"/>
  <c r="W114" i="31"/>
  <c r="X114" i="31"/>
  <c r="Y114" i="31"/>
  <c r="Z114" i="31"/>
  <c r="AA114" i="31"/>
  <c r="AB114" i="31"/>
  <c r="AC114" i="31"/>
  <c r="AD114" i="31"/>
  <c r="AE114" i="31"/>
  <c r="AF114" i="31"/>
  <c r="AG114" i="31"/>
  <c r="AH114" i="31"/>
  <c r="AI114" i="31"/>
  <c r="AJ114" i="31"/>
  <c r="AK114" i="31"/>
  <c r="AL114" i="31"/>
  <c r="AM114" i="31"/>
  <c r="AN114" i="31"/>
  <c r="AO114" i="31"/>
  <c r="AP114" i="31"/>
  <c r="AQ114" i="31"/>
  <c r="AR114" i="31"/>
  <c r="AS114" i="31"/>
  <c r="AT114" i="31"/>
  <c r="AU114" i="31"/>
  <c r="AV114" i="31"/>
  <c r="AW114" i="31"/>
  <c r="AX114" i="31"/>
  <c r="AY114" i="31"/>
  <c r="AZ114" i="31"/>
  <c r="BA114" i="31"/>
  <c r="BB114" i="31"/>
  <c r="BC114" i="31"/>
  <c r="BD114" i="31"/>
  <c r="BE114" i="31"/>
  <c r="BF114" i="31"/>
  <c r="BG114" i="31"/>
  <c r="BH114" i="31"/>
  <c r="BI114" i="31"/>
  <c r="C115" i="31"/>
  <c r="D115" i="31"/>
  <c r="E115" i="31"/>
  <c r="F115" i="31"/>
  <c r="G115" i="31"/>
  <c r="H115" i="31"/>
  <c r="I115" i="31"/>
  <c r="J115" i="31"/>
  <c r="K115" i="31"/>
  <c r="L115" i="31"/>
  <c r="M115" i="31"/>
  <c r="N115" i="31"/>
  <c r="O115" i="31"/>
  <c r="P115" i="31"/>
  <c r="Q115" i="31"/>
  <c r="R115" i="31"/>
  <c r="S115" i="31"/>
  <c r="T115" i="31"/>
  <c r="U115" i="31"/>
  <c r="V115" i="31"/>
  <c r="W115" i="31"/>
  <c r="X115" i="31"/>
  <c r="Y115" i="31"/>
  <c r="Z115" i="31"/>
  <c r="AA115" i="31"/>
  <c r="AB115" i="31"/>
  <c r="AC115" i="31"/>
  <c r="AD115" i="31"/>
  <c r="AE115" i="31"/>
  <c r="AF115" i="31"/>
  <c r="AG115" i="31"/>
  <c r="AH115" i="31"/>
  <c r="AI115" i="31"/>
  <c r="AJ115" i="31"/>
  <c r="AK115" i="31"/>
  <c r="AL115" i="31"/>
  <c r="AM115" i="31"/>
  <c r="AN115" i="31"/>
  <c r="AO115" i="31"/>
  <c r="AP115" i="31"/>
  <c r="AQ115" i="31"/>
  <c r="AR115" i="31"/>
  <c r="AS115" i="31"/>
  <c r="AT115" i="31"/>
  <c r="AU115" i="31"/>
  <c r="AV115" i="31"/>
  <c r="AW115" i="31"/>
  <c r="AX115" i="31"/>
  <c r="AY115" i="31"/>
  <c r="AZ115" i="31"/>
  <c r="BA115" i="31"/>
  <c r="BB115" i="31"/>
  <c r="BC115" i="31"/>
  <c r="BD115" i="31"/>
  <c r="BE115" i="31"/>
  <c r="BF115" i="31"/>
  <c r="BG115" i="31"/>
  <c r="BH115" i="31"/>
  <c r="BI115" i="31"/>
  <c r="C116" i="31"/>
  <c r="C19" i="31" s="1"/>
  <c r="D116" i="31"/>
  <c r="D19" i="31" s="1"/>
  <c r="E116" i="31"/>
  <c r="F116" i="31"/>
  <c r="G116" i="31"/>
  <c r="G19" i="31" s="1"/>
  <c r="H116" i="31"/>
  <c r="H19" i="31" s="1"/>
  <c r="I116" i="31"/>
  <c r="I19" i="31" s="1"/>
  <c r="J116" i="31"/>
  <c r="J19" i="31" s="1"/>
  <c r="K116" i="31"/>
  <c r="K19" i="31" s="1"/>
  <c r="L116" i="31"/>
  <c r="M116" i="31"/>
  <c r="N116" i="31"/>
  <c r="O116" i="31"/>
  <c r="O19" i="31" s="1"/>
  <c r="P116" i="31"/>
  <c r="P19" i="31" s="1"/>
  <c r="Q116" i="31"/>
  <c r="R116" i="31"/>
  <c r="R19" i="31" s="1"/>
  <c r="S116" i="31"/>
  <c r="S19" i="31" s="1"/>
  <c r="T116" i="31"/>
  <c r="T19" i="31" s="1"/>
  <c r="U116" i="31"/>
  <c r="V116" i="31"/>
  <c r="W116" i="31"/>
  <c r="W19" i="31" s="1"/>
  <c r="X116" i="31"/>
  <c r="X19" i="31" s="1"/>
  <c r="Y116" i="31"/>
  <c r="Y19" i="31" s="1"/>
  <c r="Z116" i="31"/>
  <c r="Z19" i="31" s="1"/>
  <c r="AA116" i="31"/>
  <c r="AA19" i="31" s="1"/>
  <c r="AB116" i="31"/>
  <c r="AC116" i="31"/>
  <c r="AD116" i="31"/>
  <c r="AD19" i="31" s="1"/>
  <c r="AE116" i="31"/>
  <c r="AE19" i="31" s="1"/>
  <c r="AF116" i="31"/>
  <c r="AF19" i="31" s="1"/>
  <c r="AG116" i="31"/>
  <c r="AG19" i="31" s="1"/>
  <c r="AH116" i="31"/>
  <c r="AH19" i="31" s="1"/>
  <c r="AI116" i="31"/>
  <c r="AI19" i="31" s="1"/>
  <c r="AJ116" i="31"/>
  <c r="AK116" i="31"/>
  <c r="AL116" i="31"/>
  <c r="AM116" i="31"/>
  <c r="AM19" i="31" s="1"/>
  <c r="AN116" i="31"/>
  <c r="AN19" i="31" s="1"/>
  <c r="AO116" i="31"/>
  <c r="AO19" i="31" s="1"/>
  <c r="AP116" i="31"/>
  <c r="AP19" i="31" s="1"/>
  <c r="AQ116" i="31"/>
  <c r="AQ19" i="31" s="1"/>
  <c r="AR116" i="31"/>
  <c r="AR19" i="31" s="1"/>
  <c r="AS116" i="31"/>
  <c r="AT116" i="31"/>
  <c r="AU116" i="31"/>
  <c r="AU19" i="31" s="1"/>
  <c r="AV116" i="31"/>
  <c r="AV19" i="31" s="1"/>
  <c r="AW116" i="31"/>
  <c r="AW19" i="31" s="1"/>
  <c r="AX116" i="31"/>
  <c r="AX19" i="31" s="1"/>
  <c r="AY116" i="31"/>
  <c r="AY19" i="31" s="1"/>
  <c r="AZ116" i="31"/>
  <c r="AZ19" i="31" s="1"/>
  <c r="BA116" i="31"/>
  <c r="BB116" i="31"/>
  <c r="BC116" i="31"/>
  <c r="BC19" i="31" s="1"/>
  <c r="BD116" i="31"/>
  <c r="BD19" i="31" s="1"/>
  <c r="BE116" i="31"/>
  <c r="BE19" i="31" s="1"/>
  <c r="BF116" i="31"/>
  <c r="BF19" i="31" s="1"/>
  <c r="BG116" i="31"/>
  <c r="BG19" i="31" s="1"/>
  <c r="BH116" i="31"/>
  <c r="BI116" i="31"/>
  <c r="C117" i="31"/>
  <c r="D117" i="31"/>
  <c r="E117" i="31"/>
  <c r="F117" i="31"/>
  <c r="G117" i="31"/>
  <c r="H117" i="31"/>
  <c r="I117" i="31"/>
  <c r="J117" i="31"/>
  <c r="K117" i="31"/>
  <c r="L117" i="31"/>
  <c r="M117" i="31"/>
  <c r="N117" i="31"/>
  <c r="O117" i="31"/>
  <c r="P117" i="31"/>
  <c r="Q117" i="31"/>
  <c r="R117" i="31"/>
  <c r="S117" i="31"/>
  <c r="T117" i="31"/>
  <c r="U117" i="31"/>
  <c r="V117" i="31"/>
  <c r="W117" i="31"/>
  <c r="X117" i="31"/>
  <c r="Y117" i="31"/>
  <c r="Z117" i="31"/>
  <c r="AA117" i="31"/>
  <c r="AB117" i="31"/>
  <c r="AC117" i="31"/>
  <c r="AD117" i="31"/>
  <c r="AE117" i="31"/>
  <c r="AF117" i="31"/>
  <c r="AG117" i="31"/>
  <c r="AH117" i="31"/>
  <c r="AI117" i="31"/>
  <c r="AJ117" i="31"/>
  <c r="AK117" i="31"/>
  <c r="AL117" i="31"/>
  <c r="AM117" i="31"/>
  <c r="AN117" i="31"/>
  <c r="AO117" i="31"/>
  <c r="AP117" i="31"/>
  <c r="AQ117" i="31"/>
  <c r="AR117" i="31"/>
  <c r="AS117" i="31"/>
  <c r="AT117" i="31"/>
  <c r="AU117" i="31"/>
  <c r="AV117" i="31"/>
  <c r="AW117" i="31"/>
  <c r="AX117" i="31"/>
  <c r="AY117" i="31"/>
  <c r="AZ117" i="31"/>
  <c r="BA117" i="31"/>
  <c r="BB117" i="31"/>
  <c r="BC117" i="31"/>
  <c r="BD117" i="31"/>
  <c r="BE117" i="31"/>
  <c r="BF117" i="31"/>
  <c r="BG117" i="31"/>
  <c r="BH117" i="31"/>
  <c r="BI117" i="31"/>
  <c r="C118" i="31"/>
  <c r="D118" i="31"/>
  <c r="E118" i="31"/>
  <c r="F118" i="31"/>
  <c r="G118" i="31"/>
  <c r="H118" i="31"/>
  <c r="I118" i="31"/>
  <c r="J118" i="31"/>
  <c r="K118" i="31"/>
  <c r="L118" i="31"/>
  <c r="M118" i="31"/>
  <c r="N118" i="31"/>
  <c r="O118" i="31"/>
  <c r="P118" i="31"/>
  <c r="Q118" i="31"/>
  <c r="R118" i="31"/>
  <c r="S118" i="31"/>
  <c r="T118" i="31"/>
  <c r="U118" i="31"/>
  <c r="V118" i="31"/>
  <c r="W118" i="31"/>
  <c r="X118" i="31"/>
  <c r="Y118" i="31"/>
  <c r="Z118" i="31"/>
  <c r="AA118" i="31"/>
  <c r="AB118" i="31"/>
  <c r="AC118" i="31"/>
  <c r="AD118" i="31"/>
  <c r="AE118" i="31"/>
  <c r="AF118" i="31"/>
  <c r="AG118" i="31"/>
  <c r="AH118" i="31"/>
  <c r="AI118" i="31"/>
  <c r="AJ118" i="31"/>
  <c r="AK118" i="31"/>
  <c r="AL118" i="31"/>
  <c r="AM118" i="31"/>
  <c r="AN118" i="31"/>
  <c r="AO118" i="31"/>
  <c r="AP118" i="31"/>
  <c r="AQ118" i="31"/>
  <c r="AR118" i="31"/>
  <c r="AS118" i="31"/>
  <c r="AT118" i="31"/>
  <c r="AU118" i="31"/>
  <c r="AV118" i="31"/>
  <c r="AW118" i="31"/>
  <c r="AX118" i="31"/>
  <c r="AY118" i="31"/>
  <c r="AZ118" i="31"/>
  <c r="BA118" i="31"/>
  <c r="BB118" i="31"/>
  <c r="BC118" i="31"/>
  <c r="BD118" i="31"/>
  <c r="BE118" i="31"/>
  <c r="BF118" i="31"/>
  <c r="BG118" i="31"/>
  <c r="BH118" i="31"/>
  <c r="BI118" i="31"/>
  <c r="C119" i="31"/>
  <c r="D119" i="31"/>
  <c r="E119" i="31"/>
  <c r="F119" i="31"/>
  <c r="F22" i="31" s="1"/>
  <c r="G119" i="31"/>
  <c r="G22" i="31" s="1"/>
  <c r="H119" i="31"/>
  <c r="H22" i="31" s="1"/>
  <c r="I119" i="31"/>
  <c r="I22" i="31" s="1"/>
  <c r="J119" i="31"/>
  <c r="J22" i="31" s="1"/>
  <c r="K119" i="31"/>
  <c r="K22" i="31" s="1"/>
  <c r="L119" i="31"/>
  <c r="M119" i="31"/>
  <c r="N119" i="31"/>
  <c r="N22" i="31" s="1"/>
  <c r="O119" i="31"/>
  <c r="P119" i="31"/>
  <c r="P22" i="31" s="1"/>
  <c r="Q119" i="31"/>
  <c r="Q22" i="31" s="1"/>
  <c r="R119" i="31"/>
  <c r="R22" i="31" s="1"/>
  <c r="S119" i="31"/>
  <c r="T119" i="31"/>
  <c r="U119" i="31"/>
  <c r="U22" i="31" s="1"/>
  <c r="V119" i="31"/>
  <c r="V22" i="31" s="1"/>
  <c r="W119" i="31"/>
  <c r="W22" i="31" s="1"/>
  <c r="X119" i="31"/>
  <c r="X22" i="31" s="1"/>
  <c r="Y119" i="31"/>
  <c r="Y22" i="31" s="1"/>
  <c r="Z119" i="31"/>
  <c r="Z22" i="31" s="1"/>
  <c r="AA119" i="31"/>
  <c r="AB119" i="31"/>
  <c r="AC119" i="31"/>
  <c r="AD119" i="31"/>
  <c r="AD22" i="31" s="1"/>
  <c r="AE119" i="31"/>
  <c r="AE22" i="31" s="1"/>
  <c r="AF119" i="31"/>
  <c r="AF22" i="31" s="1"/>
  <c r="AG119" i="31"/>
  <c r="AG22" i="31" s="1"/>
  <c r="AH119" i="31"/>
  <c r="AH22" i="31" s="1"/>
  <c r="AI119" i="31"/>
  <c r="AJ119" i="31"/>
  <c r="AK119" i="31"/>
  <c r="AL119" i="31"/>
  <c r="AL22" i="31" s="1"/>
  <c r="AM119" i="31"/>
  <c r="AM22" i="31" s="1"/>
  <c r="AN119" i="31"/>
  <c r="AN22" i="31" s="1"/>
  <c r="AO119" i="31"/>
  <c r="AO22" i="31" s="1"/>
  <c r="AP119" i="31"/>
  <c r="AP22" i="31" s="1"/>
  <c r="AQ119" i="31"/>
  <c r="AR119" i="31"/>
  <c r="AS119" i="31"/>
  <c r="AT119" i="31"/>
  <c r="AT22" i="31" s="1"/>
  <c r="AU119" i="31"/>
  <c r="AU22" i="31" s="1"/>
  <c r="AV119" i="31"/>
  <c r="AV22" i="31" s="1"/>
  <c r="AW119" i="31"/>
  <c r="AW22" i="31" s="1"/>
  <c r="AX119" i="31"/>
  <c r="AX22" i="31" s="1"/>
  <c r="AY119" i="31"/>
  <c r="AY22" i="31" s="1"/>
  <c r="AZ119" i="31"/>
  <c r="BA119" i="31"/>
  <c r="BA22" i="31" s="1"/>
  <c r="BB119" i="31"/>
  <c r="BB22" i="31" s="1"/>
  <c r="BC119" i="31"/>
  <c r="BD119" i="31"/>
  <c r="BD22" i="31" s="1"/>
  <c r="BE119" i="31"/>
  <c r="BE22" i="31" s="1"/>
  <c r="BF119" i="31"/>
  <c r="BF22" i="31" s="1"/>
  <c r="BG119" i="31"/>
  <c r="BG22" i="31" s="1"/>
  <c r="BH119" i="31"/>
  <c r="BH22" i="31" s="1"/>
  <c r="BI119" i="31"/>
  <c r="C120" i="31"/>
  <c r="D120" i="31"/>
  <c r="E120" i="31"/>
  <c r="F120" i="31"/>
  <c r="G120" i="31"/>
  <c r="H120" i="31"/>
  <c r="I120" i="31"/>
  <c r="J120" i="31"/>
  <c r="K120" i="31"/>
  <c r="L120" i="31"/>
  <c r="M120" i="31"/>
  <c r="N120" i="31"/>
  <c r="O120" i="31"/>
  <c r="P120" i="31"/>
  <c r="Q120" i="31"/>
  <c r="R120" i="31"/>
  <c r="S120" i="31"/>
  <c r="T120" i="31"/>
  <c r="U120" i="31"/>
  <c r="V120" i="31"/>
  <c r="W120" i="31"/>
  <c r="X120" i="31"/>
  <c r="Y120" i="31"/>
  <c r="Z120" i="31"/>
  <c r="AA120" i="31"/>
  <c r="AB120" i="31"/>
  <c r="AC120" i="31"/>
  <c r="AD120" i="31"/>
  <c r="AE120" i="31"/>
  <c r="AF120" i="31"/>
  <c r="AG120" i="31"/>
  <c r="AH120" i="31"/>
  <c r="AI120" i="31"/>
  <c r="AJ120" i="31"/>
  <c r="AK120" i="31"/>
  <c r="AL120" i="31"/>
  <c r="AM120" i="31"/>
  <c r="AN120" i="31"/>
  <c r="AO120" i="31"/>
  <c r="AP120" i="31"/>
  <c r="AQ120" i="31"/>
  <c r="AR120" i="31"/>
  <c r="AS120" i="31"/>
  <c r="AT120" i="31"/>
  <c r="AU120" i="31"/>
  <c r="AV120" i="31"/>
  <c r="AW120" i="31"/>
  <c r="AX120" i="31"/>
  <c r="AY120" i="31"/>
  <c r="AZ120" i="31"/>
  <c r="BA120" i="31"/>
  <c r="BB120" i="31"/>
  <c r="BC120" i="31"/>
  <c r="BD120" i="31"/>
  <c r="BE120" i="31"/>
  <c r="BF120" i="31"/>
  <c r="BG120" i="31"/>
  <c r="BH120" i="31"/>
  <c r="BI120" i="31"/>
  <c r="C121" i="31"/>
  <c r="D121" i="31"/>
  <c r="E121" i="31"/>
  <c r="F121" i="31"/>
  <c r="G121" i="31"/>
  <c r="H121" i="31"/>
  <c r="I121" i="31"/>
  <c r="J121" i="31"/>
  <c r="K121" i="31"/>
  <c r="L121" i="31"/>
  <c r="M121" i="31"/>
  <c r="N121" i="31"/>
  <c r="O121" i="31"/>
  <c r="P121" i="31"/>
  <c r="Q121" i="31"/>
  <c r="R121" i="31"/>
  <c r="S121" i="31"/>
  <c r="T121" i="31"/>
  <c r="U121" i="31"/>
  <c r="V121" i="31"/>
  <c r="W121" i="31"/>
  <c r="X121" i="31"/>
  <c r="Y121" i="31"/>
  <c r="Z121" i="31"/>
  <c r="AA121" i="31"/>
  <c r="AB121" i="31"/>
  <c r="AC121" i="31"/>
  <c r="AD121" i="31"/>
  <c r="AE121" i="31"/>
  <c r="AF121" i="31"/>
  <c r="AG121" i="31"/>
  <c r="AH121" i="31"/>
  <c r="AI121" i="31"/>
  <c r="AJ121" i="31"/>
  <c r="AK121" i="31"/>
  <c r="AL121" i="31"/>
  <c r="AM121" i="31"/>
  <c r="AN121" i="31"/>
  <c r="AO121" i="31"/>
  <c r="AP121" i="31"/>
  <c r="AQ121" i="31"/>
  <c r="AR121" i="31"/>
  <c r="AS121" i="31"/>
  <c r="AT121" i="31"/>
  <c r="AU121" i="31"/>
  <c r="AV121" i="31"/>
  <c r="AW121" i="31"/>
  <c r="AX121" i="31"/>
  <c r="AY121" i="31"/>
  <c r="AZ121" i="31"/>
  <c r="BA121" i="31"/>
  <c r="BB121" i="31"/>
  <c r="BC121" i="31"/>
  <c r="BD121" i="31"/>
  <c r="BE121" i="31"/>
  <c r="BF121" i="31"/>
  <c r="BG121" i="31"/>
  <c r="BH121" i="31"/>
  <c r="BI121" i="31"/>
  <c r="C122" i="31"/>
  <c r="D122" i="31"/>
  <c r="D25" i="31" s="1"/>
  <c r="E122" i="31"/>
  <c r="E25" i="31" s="1"/>
  <c r="F122" i="31"/>
  <c r="G122" i="31"/>
  <c r="G25" i="31" s="1"/>
  <c r="H122" i="31"/>
  <c r="H25" i="31" s="1"/>
  <c r="I122" i="31"/>
  <c r="I25" i="31" s="1"/>
  <c r="J122" i="31"/>
  <c r="K122" i="31"/>
  <c r="K25" i="31" s="1"/>
  <c r="L122" i="31"/>
  <c r="M122" i="31"/>
  <c r="M25" i="31" s="1"/>
  <c r="N122" i="31"/>
  <c r="O122" i="31"/>
  <c r="O25" i="31" s="1"/>
  <c r="P122" i="31"/>
  <c r="P25" i="31" s="1"/>
  <c r="Q122" i="31"/>
  <c r="Q25" i="31" s="1"/>
  <c r="R122" i="31"/>
  <c r="S122" i="31"/>
  <c r="T122" i="31"/>
  <c r="U122" i="31"/>
  <c r="U25" i="31" s="1"/>
  <c r="V122" i="31"/>
  <c r="V25" i="31" s="1"/>
  <c r="W122" i="31"/>
  <c r="W25" i="31" s="1"/>
  <c r="X122" i="31"/>
  <c r="X25" i="31" s="1"/>
  <c r="Y122" i="31"/>
  <c r="Y25" i="31" s="1"/>
  <c r="Z122" i="31"/>
  <c r="AA122" i="31"/>
  <c r="AB122" i="31"/>
  <c r="AC122" i="31"/>
  <c r="AC25" i="31" s="1"/>
  <c r="AD122" i="31"/>
  <c r="AD25" i="31" s="1"/>
  <c r="AE122" i="31"/>
  <c r="AE25" i="31" s="1"/>
  <c r="AF122" i="31"/>
  <c r="AF25" i="31" s="1"/>
  <c r="AG122" i="31"/>
  <c r="AG25" i="31" s="1"/>
  <c r="AH122" i="31"/>
  <c r="AI122" i="31"/>
  <c r="AI25" i="31" s="1"/>
  <c r="AJ122" i="31"/>
  <c r="AJ25" i="31" s="1"/>
  <c r="AK122" i="31"/>
  <c r="AK25" i="31" s="1"/>
  <c r="AL122" i="31"/>
  <c r="AL25" i="31" s="1"/>
  <c r="AM122" i="31"/>
  <c r="AM25" i="31" s="1"/>
  <c r="AN122" i="31"/>
  <c r="AN25" i="31" s="1"/>
  <c r="AO122" i="31"/>
  <c r="AO25" i="31" s="1"/>
  <c r="AP122" i="31"/>
  <c r="AQ122" i="31"/>
  <c r="AR122" i="31"/>
  <c r="AR25" i="31" s="1"/>
  <c r="AS122" i="31"/>
  <c r="AS25" i="31" s="1"/>
  <c r="AT122" i="31"/>
  <c r="AT25" i="31" s="1"/>
  <c r="AU122" i="31"/>
  <c r="AV122" i="31"/>
  <c r="AV25" i="31" s="1"/>
  <c r="AW122" i="31"/>
  <c r="AW25" i="31" s="1"/>
  <c r="AX122" i="31"/>
  <c r="AY122" i="31"/>
  <c r="AY25" i="31" s="1"/>
  <c r="AZ122" i="31"/>
  <c r="BA122" i="31"/>
  <c r="BA25" i="31" s="1"/>
  <c r="BB122" i="31"/>
  <c r="BC122" i="31"/>
  <c r="BC25" i="31" s="1"/>
  <c r="BD122" i="31"/>
  <c r="BD25" i="31" s="1"/>
  <c r="BE122" i="31"/>
  <c r="BE25" i="31" s="1"/>
  <c r="BF122" i="31"/>
  <c r="BG122" i="31"/>
  <c r="BH122" i="31"/>
  <c r="BH25" i="31" s="1"/>
  <c r="BI122" i="31"/>
  <c r="BI25" i="31" s="1"/>
  <c r="C123" i="31"/>
  <c r="D123" i="31"/>
  <c r="E123" i="31"/>
  <c r="F123" i="31"/>
  <c r="G123" i="31"/>
  <c r="H123" i="31"/>
  <c r="I123" i="31"/>
  <c r="J123" i="31"/>
  <c r="K123" i="31"/>
  <c r="L123" i="31"/>
  <c r="M123" i="31"/>
  <c r="N123" i="31"/>
  <c r="O123" i="31"/>
  <c r="P123" i="31"/>
  <c r="Q123" i="31"/>
  <c r="R123" i="31"/>
  <c r="S123" i="31"/>
  <c r="T123" i="31"/>
  <c r="U123" i="31"/>
  <c r="V123" i="31"/>
  <c r="W123" i="31"/>
  <c r="X123" i="31"/>
  <c r="Y123" i="31"/>
  <c r="Z123" i="31"/>
  <c r="AA123" i="31"/>
  <c r="AB123" i="31"/>
  <c r="AC123" i="31"/>
  <c r="AD123" i="31"/>
  <c r="AE123" i="31"/>
  <c r="AF123" i="31"/>
  <c r="AG123" i="31"/>
  <c r="AH123" i="31"/>
  <c r="AI123" i="31"/>
  <c r="AJ123" i="31"/>
  <c r="AK123" i="31"/>
  <c r="AL123" i="31"/>
  <c r="AM123" i="31"/>
  <c r="AN123" i="31"/>
  <c r="AO123" i="31"/>
  <c r="AP123" i="31"/>
  <c r="AQ123" i="31"/>
  <c r="AR123" i="31"/>
  <c r="AS123" i="31"/>
  <c r="AT123" i="31"/>
  <c r="AU123" i="31"/>
  <c r="AV123" i="31"/>
  <c r="AW123" i="31"/>
  <c r="AX123" i="31"/>
  <c r="AY123" i="31"/>
  <c r="AZ123" i="31"/>
  <c r="BA123" i="31"/>
  <c r="BB123" i="31"/>
  <c r="BC123" i="31"/>
  <c r="BD123" i="31"/>
  <c r="BE123" i="31"/>
  <c r="BF123" i="31"/>
  <c r="BG123" i="31"/>
  <c r="BH123" i="31"/>
  <c r="BI123" i="31"/>
  <c r="C124" i="31"/>
  <c r="D124" i="31"/>
  <c r="E124" i="31"/>
  <c r="F124" i="31"/>
  <c r="G124" i="31"/>
  <c r="H124" i="31"/>
  <c r="I124" i="31"/>
  <c r="J124" i="31"/>
  <c r="K124" i="31"/>
  <c r="L124" i="31"/>
  <c r="M124" i="31"/>
  <c r="N124" i="31"/>
  <c r="O124" i="31"/>
  <c r="P124" i="31"/>
  <c r="Q124" i="31"/>
  <c r="R124" i="31"/>
  <c r="S124" i="31"/>
  <c r="T124" i="31"/>
  <c r="U124" i="31"/>
  <c r="V124" i="31"/>
  <c r="W124" i="31"/>
  <c r="X124" i="31"/>
  <c r="Y124" i="31"/>
  <c r="Z124" i="31"/>
  <c r="AA124" i="31"/>
  <c r="AB124" i="31"/>
  <c r="AC124" i="31"/>
  <c r="AD124" i="31"/>
  <c r="AE124" i="31"/>
  <c r="AF124" i="31"/>
  <c r="AG124" i="31"/>
  <c r="AH124" i="31"/>
  <c r="AI124" i="31"/>
  <c r="AJ124" i="31"/>
  <c r="AK124" i="31"/>
  <c r="AL124" i="31"/>
  <c r="AM124" i="31"/>
  <c r="AN124" i="31"/>
  <c r="AO124" i="31"/>
  <c r="AP124" i="31"/>
  <c r="AQ124" i="31"/>
  <c r="AR124" i="31"/>
  <c r="AS124" i="31"/>
  <c r="AT124" i="31"/>
  <c r="AU124" i="31"/>
  <c r="AV124" i="31"/>
  <c r="AW124" i="31"/>
  <c r="AX124" i="31"/>
  <c r="AY124" i="31"/>
  <c r="AZ124" i="31"/>
  <c r="BA124" i="31"/>
  <c r="BB124" i="31"/>
  <c r="BC124" i="31"/>
  <c r="BD124" i="31"/>
  <c r="BE124" i="31"/>
  <c r="BF124" i="31"/>
  <c r="BG124" i="31"/>
  <c r="BH124" i="31"/>
  <c r="BI124" i="31"/>
  <c r="C125" i="31"/>
  <c r="D125" i="31"/>
  <c r="D28" i="31" s="1"/>
  <c r="E125" i="31"/>
  <c r="E28" i="31" s="1"/>
  <c r="F125" i="31"/>
  <c r="G125" i="31"/>
  <c r="G28" i="31" s="1"/>
  <c r="H125" i="31"/>
  <c r="H28" i="31" s="1"/>
  <c r="I125" i="31"/>
  <c r="I28" i="31" s="1"/>
  <c r="J125" i="31"/>
  <c r="K125" i="31"/>
  <c r="L125" i="31"/>
  <c r="L28" i="31" s="1"/>
  <c r="M125" i="31"/>
  <c r="M28" i="31" s="1"/>
  <c r="N125" i="31"/>
  <c r="N28" i="31" s="1"/>
  <c r="O125" i="31"/>
  <c r="O28" i="31" s="1"/>
  <c r="P125" i="31"/>
  <c r="P28" i="31" s="1"/>
  <c r="Q125" i="31"/>
  <c r="R125" i="31"/>
  <c r="S125" i="31"/>
  <c r="T125" i="31"/>
  <c r="T28" i="31" s="1"/>
  <c r="U125" i="31"/>
  <c r="U28" i="31" s="1"/>
  <c r="V125" i="31"/>
  <c r="V28" i="31" s="1"/>
  <c r="W125" i="31"/>
  <c r="W28" i="31" s="1"/>
  <c r="X125" i="31"/>
  <c r="X28" i="31" s="1"/>
  <c r="Y125" i="31"/>
  <c r="Y28" i="31" s="1"/>
  <c r="Z125" i="31"/>
  <c r="AA125" i="31"/>
  <c r="AB125" i="31"/>
  <c r="AB28" i="31" s="1"/>
  <c r="AC125" i="31"/>
  <c r="AC28" i="31" s="1"/>
  <c r="AD125" i="31"/>
  <c r="AD28" i="31" s="1"/>
  <c r="AE125" i="31"/>
  <c r="AE28" i="31" s="1"/>
  <c r="AF125" i="31"/>
  <c r="AF28" i="31" s="1"/>
  <c r="AG125" i="31"/>
  <c r="AG28" i="31" s="1"/>
  <c r="AH125" i="31"/>
  <c r="AI125" i="31"/>
  <c r="AI28" i="31" s="1"/>
  <c r="AJ125" i="31"/>
  <c r="AJ28" i="31" s="1"/>
  <c r="AK125" i="31"/>
  <c r="AK28" i="31" s="1"/>
  <c r="AL125" i="31"/>
  <c r="AL28" i="31" s="1"/>
  <c r="AM125" i="31"/>
  <c r="AM28" i="31" s="1"/>
  <c r="AN125" i="31"/>
  <c r="AN28" i="31" s="1"/>
  <c r="AO125" i="31"/>
  <c r="AP125" i="31"/>
  <c r="AQ125" i="31"/>
  <c r="AQ28" i="31" s="1"/>
  <c r="AR125" i="31"/>
  <c r="AR28" i="31" s="1"/>
  <c r="AS125" i="31"/>
  <c r="AS28" i="31" s="1"/>
  <c r="AT125" i="31"/>
  <c r="AT28" i="31" s="1"/>
  <c r="AU125" i="31"/>
  <c r="AU28" i="31" s="1"/>
  <c r="AV125" i="31"/>
  <c r="AV28" i="31" s="1"/>
  <c r="AW125" i="31"/>
  <c r="AX125" i="31"/>
  <c r="AY125" i="31"/>
  <c r="AZ125" i="31"/>
  <c r="AZ28" i="31" s="1"/>
  <c r="BA125" i="31"/>
  <c r="BA28" i="31" s="1"/>
  <c r="BB125" i="31"/>
  <c r="BB28" i="31" s="1"/>
  <c r="BC125" i="31"/>
  <c r="BC28" i="31" s="1"/>
  <c r="BD125" i="31"/>
  <c r="BD28" i="31" s="1"/>
  <c r="BE125" i="31"/>
  <c r="BF125" i="31"/>
  <c r="BG125" i="31"/>
  <c r="BG28" i="31" s="1"/>
  <c r="BH125" i="31"/>
  <c r="BH28" i="31" s="1"/>
  <c r="BI125" i="31"/>
  <c r="BI28" i="31" s="1"/>
  <c r="C126" i="31"/>
  <c r="D126" i="31"/>
  <c r="E126" i="31"/>
  <c r="F126" i="31"/>
  <c r="G126" i="31"/>
  <c r="H126" i="31"/>
  <c r="I126" i="31"/>
  <c r="J126" i="31"/>
  <c r="K126" i="31"/>
  <c r="L126" i="31"/>
  <c r="M126" i="31"/>
  <c r="N126" i="31"/>
  <c r="O126" i="31"/>
  <c r="P126" i="31"/>
  <c r="Q126" i="31"/>
  <c r="R126" i="31"/>
  <c r="S126" i="31"/>
  <c r="T126" i="31"/>
  <c r="U126" i="31"/>
  <c r="V126" i="31"/>
  <c r="W126" i="31"/>
  <c r="X126" i="31"/>
  <c r="Y126" i="31"/>
  <c r="Z126" i="31"/>
  <c r="AA126" i="31"/>
  <c r="AB126" i="31"/>
  <c r="AC126" i="31"/>
  <c r="AD126" i="31"/>
  <c r="AE126" i="31"/>
  <c r="AF126" i="31"/>
  <c r="AG126" i="31"/>
  <c r="AH126" i="31"/>
  <c r="AI126" i="31"/>
  <c r="AJ126" i="31"/>
  <c r="AK126" i="31"/>
  <c r="AL126" i="31"/>
  <c r="AM126" i="31"/>
  <c r="AN126" i="31"/>
  <c r="AO126" i="31"/>
  <c r="AP126" i="31"/>
  <c r="AQ126" i="31"/>
  <c r="AR126" i="31"/>
  <c r="AS126" i="31"/>
  <c r="AT126" i="31"/>
  <c r="AU126" i="31"/>
  <c r="AV126" i="31"/>
  <c r="AW126" i="31"/>
  <c r="AX126" i="31"/>
  <c r="AY126" i="31"/>
  <c r="AZ126" i="31"/>
  <c r="BA126" i="31"/>
  <c r="BB126" i="31"/>
  <c r="BC126" i="31"/>
  <c r="BD126" i="31"/>
  <c r="BE126" i="31"/>
  <c r="BF126" i="31"/>
  <c r="BG126" i="31"/>
  <c r="BH126" i="31"/>
  <c r="BI126" i="31"/>
  <c r="C127" i="31"/>
  <c r="D127" i="31"/>
  <c r="E127" i="31"/>
  <c r="F127" i="31"/>
  <c r="G127" i="31"/>
  <c r="H127" i="31"/>
  <c r="I127" i="31"/>
  <c r="J127" i="31"/>
  <c r="K127" i="31"/>
  <c r="L127" i="31"/>
  <c r="M127" i="31"/>
  <c r="N127" i="31"/>
  <c r="O127" i="31"/>
  <c r="P127" i="31"/>
  <c r="Q127" i="31"/>
  <c r="R127" i="31"/>
  <c r="S127" i="31"/>
  <c r="T127" i="31"/>
  <c r="U127" i="31"/>
  <c r="V127" i="31"/>
  <c r="W127" i="31"/>
  <c r="X127" i="31"/>
  <c r="Y127" i="31"/>
  <c r="Z127" i="31"/>
  <c r="AA127" i="31"/>
  <c r="AB127" i="31"/>
  <c r="AC127" i="31"/>
  <c r="AD127" i="31"/>
  <c r="AE127" i="31"/>
  <c r="AF127" i="31"/>
  <c r="AG127" i="31"/>
  <c r="AH127" i="31"/>
  <c r="AI127" i="31"/>
  <c r="AJ127" i="31"/>
  <c r="AK127" i="31"/>
  <c r="AL127" i="31"/>
  <c r="AM127" i="31"/>
  <c r="AN127" i="31"/>
  <c r="AO127" i="31"/>
  <c r="AP127" i="31"/>
  <c r="AQ127" i="31"/>
  <c r="AR127" i="31"/>
  <c r="AS127" i="31"/>
  <c r="AT127" i="31"/>
  <c r="AU127" i="31"/>
  <c r="AV127" i="31"/>
  <c r="AW127" i="31"/>
  <c r="AX127" i="31"/>
  <c r="AY127" i="31"/>
  <c r="AZ127" i="31"/>
  <c r="BA127" i="31"/>
  <c r="BB127" i="31"/>
  <c r="BC127" i="31"/>
  <c r="BD127" i="31"/>
  <c r="BE127" i="31"/>
  <c r="BF127" i="31"/>
  <c r="BG127" i="31"/>
  <c r="BH127" i="31"/>
  <c r="BI127" i="31"/>
  <c r="C128" i="31"/>
  <c r="C31" i="31" s="1"/>
  <c r="D128" i="31"/>
  <c r="D31" i="31" s="1"/>
  <c r="E128" i="31"/>
  <c r="E31" i="31" s="1"/>
  <c r="F128" i="31"/>
  <c r="F31" i="31" s="1"/>
  <c r="G128" i="31"/>
  <c r="G31" i="31" s="1"/>
  <c r="H128" i="31"/>
  <c r="I128" i="31"/>
  <c r="J128" i="31"/>
  <c r="J31" i="31" s="1"/>
  <c r="K128" i="31"/>
  <c r="K31" i="31" s="1"/>
  <c r="L128" i="31"/>
  <c r="L31" i="31" s="1"/>
  <c r="M128" i="31"/>
  <c r="M31" i="31" s="1"/>
  <c r="N128" i="31"/>
  <c r="N31" i="31" s="1"/>
  <c r="O128" i="31"/>
  <c r="O31" i="31" s="1"/>
  <c r="P128" i="31"/>
  <c r="P31" i="31" s="1"/>
  <c r="Q128" i="31"/>
  <c r="R128" i="31"/>
  <c r="S128" i="31"/>
  <c r="S31" i="31" s="1"/>
  <c r="T128" i="31"/>
  <c r="T31" i="31" s="1"/>
  <c r="U128" i="31"/>
  <c r="U31" i="31" s="1"/>
  <c r="V128" i="31"/>
  <c r="V31" i="31" s="1"/>
  <c r="W128" i="31"/>
  <c r="W31" i="31" s="1"/>
  <c r="X128" i="31"/>
  <c r="Y128" i="31"/>
  <c r="Z128" i="31"/>
  <c r="AA128" i="31"/>
  <c r="AA31" i="31" s="1"/>
  <c r="AB128" i="31"/>
  <c r="AB31" i="31" s="1"/>
  <c r="AC128" i="31"/>
  <c r="AC31" i="31" s="1"/>
  <c r="AD128" i="31"/>
  <c r="AD31" i="31" s="1"/>
  <c r="AE128" i="31"/>
  <c r="AE31" i="31" s="1"/>
  <c r="AF128" i="31"/>
  <c r="AF31" i="31" s="1"/>
  <c r="AG128" i="31"/>
  <c r="AH128" i="31"/>
  <c r="AH31" i="31" s="1"/>
  <c r="AI128" i="31"/>
  <c r="AI31" i="31" s="1"/>
  <c r="AJ128" i="31"/>
  <c r="AJ31" i="31" s="1"/>
  <c r="AK128" i="31"/>
  <c r="AK31" i="31" s="1"/>
  <c r="AL128" i="31"/>
  <c r="AL31" i="31" s="1"/>
  <c r="AM128" i="31"/>
  <c r="AM31" i="31" s="1"/>
  <c r="AN128" i="31"/>
  <c r="AO128" i="31"/>
  <c r="AP128" i="31"/>
  <c r="AQ128" i="31"/>
  <c r="AQ31" i="31" s="1"/>
  <c r="AR128" i="31"/>
  <c r="AR31" i="31" s="1"/>
  <c r="AS128" i="31"/>
  <c r="AS31" i="31" s="1"/>
  <c r="AT128" i="31"/>
  <c r="AT31" i="31" s="1"/>
  <c r="AU128" i="31"/>
  <c r="AU31" i="31" s="1"/>
  <c r="AV128" i="31"/>
  <c r="AV31" i="31" s="1"/>
  <c r="AW128" i="31"/>
  <c r="AX128" i="31"/>
  <c r="AX31" i="31" s="1"/>
  <c r="AY128" i="31"/>
  <c r="AY31" i="31" s="1"/>
  <c r="AZ128" i="31"/>
  <c r="AZ31" i="31" s="1"/>
  <c r="BA128" i="31"/>
  <c r="BA31" i="31" s="1"/>
  <c r="BB128" i="31"/>
  <c r="BB31" i="31" s="1"/>
  <c r="BC128" i="31"/>
  <c r="BC31" i="31" s="1"/>
  <c r="BD128" i="31"/>
  <c r="BE128" i="31"/>
  <c r="BF128" i="31"/>
  <c r="BG128" i="31"/>
  <c r="BG31" i="31" s="1"/>
  <c r="BH128" i="31"/>
  <c r="BH31" i="31" s="1"/>
  <c r="BI128" i="31"/>
  <c r="BI31" i="31" s="1"/>
  <c r="C129" i="31"/>
  <c r="D129" i="31"/>
  <c r="E129" i="31"/>
  <c r="F129" i="31"/>
  <c r="G129" i="31"/>
  <c r="H129" i="31"/>
  <c r="I129" i="31"/>
  <c r="J129" i="31"/>
  <c r="K129" i="31"/>
  <c r="L129" i="31"/>
  <c r="M129" i="31"/>
  <c r="N129" i="31"/>
  <c r="O129" i="31"/>
  <c r="P129" i="31"/>
  <c r="Q129" i="31"/>
  <c r="R129" i="31"/>
  <c r="S129" i="31"/>
  <c r="T129" i="31"/>
  <c r="U129" i="31"/>
  <c r="V129" i="31"/>
  <c r="W129" i="31"/>
  <c r="X129" i="31"/>
  <c r="Y129" i="31"/>
  <c r="Z129" i="31"/>
  <c r="AA129" i="31"/>
  <c r="AB129" i="31"/>
  <c r="AC129" i="31"/>
  <c r="AD129" i="31"/>
  <c r="AE129" i="31"/>
  <c r="AF129" i="31"/>
  <c r="AG129" i="31"/>
  <c r="AH129" i="31"/>
  <c r="AI129" i="31"/>
  <c r="AJ129" i="31"/>
  <c r="AK129" i="31"/>
  <c r="AL129" i="31"/>
  <c r="AM129" i="31"/>
  <c r="AN129" i="31"/>
  <c r="AO129" i="31"/>
  <c r="AP129" i="31"/>
  <c r="AQ129" i="31"/>
  <c r="AR129" i="31"/>
  <c r="AS129" i="31"/>
  <c r="AT129" i="31"/>
  <c r="AU129" i="31"/>
  <c r="AV129" i="31"/>
  <c r="AW129" i="31"/>
  <c r="AX129" i="31"/>
  <c r="AY129" i="31"/>
  <c r="AZ129" i="31"/>
  <c r="BA129" i="31"/>
  <c r="BB129" i="31"/>
  <c r="BC129" i="31"/>
  <c r="BD129" i="31"/>
  <c r="BE129" i="31"/>
  <c r="BF129" i="31"/>
  <c r="BG129" i="31"/>
  <c r="BH129" i="31"/>
  <c r="BI129" i="31"/>
  <c r="C130" i="31"/>
  <c r="D130" i="31"/>
  <c r="E130" i="31"/>
  <c r="F130" i="31"/>
  <c r="G130" i="31"/>
  <c r="H130" i="31"/>
  <c r="I130" i="31"/>
  <c r="J130" i="31"/>
  <c r="K130" i="31"/>
  <c r="L130" i="31"/>
  <c r="M130" i="31"/>
  <c r="N130" i="31"/>
  <c r="O130" i="31"/>
  <c r="P130" i="31"/>
  <c r="Q130" i="31"/>
  <c r="R130" i="31"/>
  <c r="S130" i="31"/>
  <c r="T130" i="31"/>
  <c r="U130" i="31"/>
  <c r="V130" i="31"/>
  <c r="W130" i="31"/>
  <c r="X130" i="31"/>
  <c r="Y130" i="31"/>
  <c r="Z130" i="31"/>
  <c r="AA130" i="31"/>
  <c r="AB130" i="31"/>
  <c r="AC130" i="31"/>
  <c r="AD130" i="31"/>
  <c r="AE130" i="31"/>
  <c r="AF130" i="31"/>
  <c r="AG130" i="31"/>
  <c r="AH130" i="31"/>
  <c r="AI130" i="31"/>
  <c r="AJ130" i="31"/>
  <c r="AK130" i="31"/>
  <c r="AL130" i="31"/>
  <c r="AM130" i="31"/>
  <c r="AN130" i="31"/>
  <c r="AO130" i="31"/>
  <c r="AP130" i="31"/>
  <c r="AQ130" i="31"/>
  <c r="AR130" i="31"/>
  <c r="AS130" i="31"/>
  <c r="AT130" i="31"/>
  <c r="AU130" i="31"/>
  <c r="AV130" i="31"/>
  <c r="AW130" i="31"/>
  <c r="AX130" i="31"/>
  <c r="AY130" i="31"/>
  <c r="AZ130" i="31"/>
  <c r="BA130" i="31"/>
  <c r="BB130" i="31"/>
  <c r="BC130" i="31"/>
  <c r="BD130" i="31"/>
  <c r="BE130" i="31"/>
  <c r="BF130" i="31"/>
  <c r="BG130" i="31"/>
  <c r="BH130" i="31"/>
  <c r="BI130" i="31"/>
  <c r="C131" i="31"/>
  <c r="C34" i="31" s="1"/>
  <c r="D131" i="31"/>
  <c r="D34" i="31" s="1"/>
  <c r="E131" i="31"/>
  <c r="E34" i="31" s="1"/>
  <c r="F131" i="31"/>
  <c r="F34" i="31" s="1"/>
  <c r="G131" i="31"/>
  <c r="H131" i="31"/>
  <c r="I131" i="31"/>
  <c r="J131" i="31"/>
  <c r="J34" i="31" s="1"/>
  <c r="K131" i="31"/>
  <c r="L131" i="31"/>
  <c r="L34" i="31" s="1"/>
  <c r="M131" i="31"/>
  <c r="M34" i="31" s="1"/>
  <c r="N131" i="31"/>
  <c r="N34" i="31" s="1"/>
  <c r="O131" i="31"/>
  <c r="O34" i="31" s="1"/>
  <c r="P131" i="31"/>
  <c r="Q131" i="31"/>
  <c r="R131" i="31"/>
  <c r="R34" i="31" s="1"/>
  <c r="S131" i="31"/>
  <c r="S34" i="31" s="1"/>
  <c r="T131" i="31"/>
  <c r="T34" i="31" s="1"/>
  <c r="U131" i="31"/>
  <c r="U34" i="31" s="1"/>
  <c r="V131" i="31"/>
  <c r="V34" i="31" s="1"/>
  <c r="W131" i="31"/>
  <c r="X131" i="31"/>
  <c r="X34" i="31" s="1"/>
  <c r="Y131" i="31"/>
  <c r="Z131" i="31"/>
  <c r="Z34" i="31" s="1"/>
  <c r="AA131" i="31"/>
  <c r="AA34" i="31" s="1"/>
  <c r="AB131" i="31"/>
  <c r="AB34" i="31" s="1"/>
  <c r="AC131" i="31"/>
  <c r="AC34" i="31" s="1"/>
  <c r="AD131" i="31"/>
  <c r="AD34" i="31" s="1"/>
  <c r="AE131" i="31"/>
  <c r="AE34" i="31" s="1"/>
  <c r="AF131" i="31"/>
  <c r="AG131" i="31"/>
  <c r="AG34" i="31" s="1"/>
  <c r="AH131" i="31"/>
  <c r="AH34" i="31" s="1"/>
  <c r="AI131" i="31"/>
  <c r="AI34" i="31" s="1"/>
  <c r="AJ131" i="31"/>
  <c r="AJ34" i="31" s="1"/>
  <c r="AK131" i="31"/>
  <c r="AK34" i="31" s="1"/>
  <c r="AL131" i="31"/>
  <c r="AL34" i="31" s="1"/>
  <c r="AM131" i="31"/>
  <c r="AN131" i="31"/>
  <c r="AO131" i="31"/>
  <c r="AP131" i="31"/>
  <c r="AP34" i="31" s="1"/>
  <c r="AQ131" i="31"/>
  <c r="AQ34" i="31" s="1"/>
  <c r="AR131" i="31"/>
  <c r="AR34" i="31" s="1"/>
  <c r="AS131" i="31"/>
  <c r="AS34" i="31" s="1"/>
  <c r="AT131" i="31"/>
  <c r="AT34" i="31" s="1"/>
  <c r="AU131" i="31"/>
  <c r="AV131" i="31"/>
  <c r="AW131" i="31"/>
  <c r="AX131" i="31"/>
  <c r="AX34" i="31" s="1"/>
  <c r="AY131" i="31"/>
  <c r="AY34" i="31" s="1"/>
  <c r="AZ131" i="31"/>
  <c r="AZ34" i="31" s="1"/>
  <c r="BA131" i="31"/>
  <c r="BA34" i="31" s="1"/>
  <c r="BB131" i="31"/>
  <c r="BB34" i="31" s="1"/>
  <c r="BC131" i="31"/>
  <c r="BD131" i="31"/>
  <c r="BE131" i="31"/>
  <c r="BF131" i="31"/>
  <c r="BF34" i="31" s="1"/>
  <c r="BG131" i="31"/>
  <c r="BG34" i="31" s="1"/>
  <c r="BH131" i="31"/>
  <c r="BH34" i="31" s="1"/>
  <c r="BI131" i="31"/>
  <c r="BI34" i="31" s="1"/>
  <c r="C132" i="31"/>
  <c r="D132" i="31"/>
  <c r="E132" i="31"/>
  <c r="F132" i="31"/>
  <c r="G132" i="31"/>
  <c r="H132" i="31"/>
  <c r="I132" i="31"/>
  <c r="J132" i="31"/>
  <c r="K132" i="31"/>
  <c r="L132" i="31"/>
  <c r="M132" i="31"/>
  <c r="N132" i="31"/>
  <c r="O132" i="31"/>
  <c r="P132" i="31"/>
  <c r="Q132" i="31"/>
  <c r="R132" i="31"/>
  <c r="S132" i="31"/>
  <c r="T132" i="31"/>
  <c r="U132" i="31"/>
  <c r="V132" i="31"/>
  <c r="W132" i="31"/>
  <c r="X132" i="31"/>
  <c r="Y132" i="31"/>
  <c r="Z132" i="31"/>
  <c r="AA132" i="31"/>
  <c r="AB132" i="31"/>
  <c r="AC132" i="31"/>
  <c r="AD132" i="31"/>
  <c r="AE132" i="31"/>
  <c r="AF132" i="31"/>
  <c r="AG132" i="31"/>
  <c r="AH132" i="31"/>
  <c r="AI132" i="31"/>
  <c r="AJ132" i="31"/>
  <c r="AK132" i="31"/>
  <c r="AL132" i="31"/>
  <c r="AM132" i="31"/>
  <c r="AN132" i="31"/>
  <c r="AO132" i="31"/>
  <c r="AP132" i="31"/>
  <c r="AQ132" i="31"/>
  <c r="AR132" i="31"/>
  <c r="AS132" i="31"/>
  <c r="AT132" i="31"/>
  <c r="AU132" i="31"/>
  <c r="AV132" i="31"/>
  <c r="AW132" i="31"/>
  <c r="AX132" i="31"/>
  <c r="AY132" i="31"/>
  <c r="AZ132" i="31"/>
  <c r="BA132" i="31"/>
  <c r="BB132" i="31"/>
  <c r="BC132" i="31"/>
  <c r="BD132" i="31"/>
  <c r="BE132" i="31"/>
  <c r="BF132" i="31"/>
  <c r="BG132" i="31"/>
  <c r="BH132" i="31"/>
  <c r="BI132" i="31"/>
  <c r="C133" i="31"/>
  <c r="D133" i="31"/>
  <c r="E133" i="31"/>
  <c r="F133" i="31"/>
  <c r="G133" i="31"/>
  <c r="H133" i="31"/>
  <c r="I133" i="31"/>
  <c r="J133" i="31"/>
  <c r="K133" i="31"/>
  <c r="L133" i="31"/>
  <c r="M133" i="31"/>
  <c r="N133" i="31"/>
  <c r="O133" i="31"/>
  <c r="P133" i="31"/>
  <c r="Q133" i="31"/>
  <c r="R133" i="31"/>
  <c r="S133" i="31"/>
  <c r="T133" i="31"/>
  <c r="U133" i="31"/>
  <c r="V133" i="31"/>
  <c r="W133" i="31"/>
  <c r="X133" i="31"/>
  <c r="Y133" i="31"/>
  <c r="Z133" i="31"/>
  <c r="AA133" i="31"/>
  <c r="AB133" i="31"/>
  <c r="AC133" i="31"/>
  <c r="AD133" i="31"/>
  <c r="AE133" i="31"/>
  <c r="AF133" i="31"/>
  <c r="AG133" i="31"/>
  <c r="AH133" i="31"/>
  <c r="AI133" i="31"/>
  <c r="AJ133" i="31"/>
  <c r="AK133" i="31"/>
  <c r="AL133" i="31"/>
  <c r="AM133" i="31"/>
  <c r="AN133" i="31"/>
  <c r="AO133" i="31"/>
  <c r="AP133" i="31"/>
  <c r="AQ133" i="31"/>
  <c r="AR133" i="31"/>
  <c r="AS133" i="31"/>
  <c r="AT133" i="31"/>
  <c r="AU133" i="31"/>
  <c r="AV133" i="31"/>
  <c r="AW133" i="31"/>
  <c r="AX133" i="31"/>
  <c r="AY133" i="31"/>
  <c r="AZ133" i="31"/>
  <c r="BA133" i="31"/>
  <c r="BB133" i="31"/>
  <c r="BC133" i="31"/>
  <c r="BD133" i="31"/>
  <c r="BE133" i="31"/>
  <c r="BF133" i="31"/>
  <c r="BG133" i="31"/>
  <c r="BH133" i="31"/>
  <c r="BI133" i="31"/>
  <c r="C134" i="31"/>
  <c r="C37" i="31" s="1"/>
  <c r="D134" i="31"/>
  <c r="D37" i="31" s="1"/>
  <c r="E134" i="31"/>
  <c r="E37" i="31" s="1"/>
  <c r="F134" i="31"/>
  <c r="G134" i="31"/>
  <c r="H134" i="31"/>
  <c r="H37" i="31" s="1"/>
  <c r="I134" i="31"/>
  <c r="I37" i="31" s="1"/>
  <c r="J134" i="31"/>
  <c r="J37" i="31" s="1"/>
  <c r="K134" i="31"/>
  <c r="K37" i="31" s="1"/>
  <c r="L134" i="31"/>
  <c r="L37" i="31" s="1"/>
  <c r="M134" i="31"/>
  <c r="M37" i="31" s="1"/>
  <c r="N134" i="31"/>
  <c r="O134" i="31"/>
  <c r="P134" i="31"/>
  <c r="Q134" i="31"/>
  <c r="Q37" i="31" s="1"/>
  <c r="R134" i="31"/>
  <c r="S134" i="31"/>
  <c r="S37" i="31" s="1"/>
  <c r="T134" i="31"/>
  <c r="T37" i="31" s="1"/>
  <c r="U134" i="31"/>
  <c r="U37" i="31" s="1"/>
  <c r="V134" i="31"/>
  <c r="W134" i="31"/>
  <c r="X134" i="31"/>
  <c r="Y134" i="31"/>
  <c r="Y37" i="31" s="1"/>
  <c r="Z134" i="31"/>
  <c r="Z37" i="31" s="1"/>
  <c r="AA134" i="31"/>
  <c r="AA37" i="31" s="1"/>
  <c r="AB134" i="31"/>
  <c r="AB37" i="31" s="1"/>
  <c r="AC134" i="31"/>
  <c r="AC37" i="31" s="1"/>
  <c r="AD134" i="31"/>
  <c r="AE134" i="31"/>
  <c r="AF134" i="31"/>
  <c r="AG134" i="31"/>
  <c r="AG37" i="31" s="1"/>
  <c r="AH134" i="31"/>
  <c r="AH37" i="31" s="1"/>
  <c r="AI134" i="31"/>
  <c r="AI37" i="31" s="1"/>
  <c r="AJ134" i="31"/>
  <c r="AJ37" i="31" s="1"/>
  <c r="AK134" i="31"/>
  <c r="AK37" i="31" s="1"/>
  <c r="AL134" i="31"/>
  <c r="AM134" i="31"/>
  <c r="AN134" i="31"/>
  <c r="AN37" i="31" s="1"/>
  <c r="AO134" i="31"/>
  <c r="AO37" i="31" s="1"/>
  <c r="AP134" i="31"/>
  <c r="AQ134" i="31"/>
  <c r="AQ37" i="31" s="1"/>
  <c r="AR134" i="31"/>
  <c r="AR37" i="31" s="1"/>
  <c r="AS134" i="31"/>
  <c r="AS37" i="31" s="1"/>
  <c r="AT134" i="31"/>
  <c r="AT37" i="31" s="1"/>
  <c r="AU134" i="31"/>
  <c r="AV134" i="31"/>
  <c r="AW134" i="31"/>
  <c r="AW37" i="31" s="1"/>
  <c r="AX134" i="31"/>
  <c r="AY134" i="31"/>
  <c r="AY37" i="31" s="1"/>
  <c r="AZ134" i="31"/>
  <c r="AZ37" i="31" s="1"/>
  <c r="BA134" i="31"/>
  <c r="BA37" i="31" s="1"/>
  <c r="BB134" i="31"/>
  <c r="BB37" i="31" s="1"/>
  <c r="BC134" i="31"/>
  <c r="BD134" i="31"/>
  <c r="BE134" i="31"/>
  <c r="BE37" i="31" s="1"/>
  <c r="BF134" i="31"/>
  <c r="BF37" i="31" s="1"/>
  <c r="BG134" i="31"/>
  <c r="BG37" i="31" s="1"/>
  <c r="BH134" i="31"/>
  <c r="BH37" i="31" s="1"/>
  <c r="BI134" i="31"/>
  <c r="BI37" i="31" s="1"/>
  <c r="C135" i="31"/>
  <c r="D135" i="31"/>
  <c r="E135" i="31"/>
  <c r="F135" i="31"/>
  <c r="G135" i="31"/>
  <c r="H135" i="31"/>
  <c r="I135" i="31"/>
  <c r="J135" i="31"/>
  <c r="K135" i="31"/>
  <c r="L135" i="31"/>
  <c r="M135" i="31"/>
  <c r="N135" i="31"/>
  <c r="O135" i="31"/>
  <c r="P135" i="31"/>
  <c r="Q135" i="31"/>
  <c r="R135" i="31"/>
  <c r="S135" i="31"/>
  <c r="T135" i="31"/>
  <c r="U135" i="31"/>
  <c r="V135" i="31"/>
  <c r="W135" i="31"/>
  <c r="X135" i="31"/>
  <c r="Y135" i="31"/>
  <c r="Z135" i="31"/>
  <c r="AA135" i="31"/>
  <c r="AB135" i="31"/>
  <c r="AC135" i="31"/>
  <c r="AD135" i="31"/>
  <c r="AE135" i="31"/>
  <c r="AF135" i="31"/>
  <c r="AG135" i="31"/>
  <c r="AH135" i="31"/>
  <c r="AI135" i="31"/>
  <c r="AJ135" i="31"/>
  <c r="AK135" i="31"/>
  <c r="AL135" i="31"/>
  <c r="AM135" i="31"/>
  <c r="AN135" i="31"/>
  <c r="AO135" i="31"/>
  <c r="AP135" i="31"/>
  <c r="AQ135" i="31"/>
  <c r="AR135" i="31"/>
  <c r="AS135" i="31"/>
  <c r="AT135" i="31"/>
  <c r="AU135" i="31"/>
  <c r="AV135" i="31"/>
  <c r="AW135" i="31"/>
  <c r="AX135" i="31"/>
  <c r="AY135" i="31"/>
  <c r="AZ135" i="31"/>
  <c r="BA135" i="31"/>
  <c r="BB135" i="31"/>
  <c r="BC135" i="31"/>
  <c r="BD135" i="31"/>
  <c r="BE135" i="31"/>
  <c r="BF135" i="31"/>
  <c r="BG135" i="31"/>
  <c r="BH135" i="31"/>
  <c r="BI135" i="31"/>
  <c r="C136" i="31"/>
  <c r="D136" i="31"/>
  <c r="E136" i="31"/>
  <c r="F136" i="31"/>
  <c r="G136" i="31"/>
  <c r="H136" i="31"/>
  <c r="I136" i="31"/>
  <c r="J136" i="31"/>
  <c r="K136" i="31"/>
  <c r="L136" i="31"/>
  <c r="M136" i="31"/>
  <c r="N136" i="31"/>
  <c r="O136" i="31"/>
  <c r="P136" i="31"/>
  <c r="Q136" i="31"/>
  <c r="R136" i="31"/>
  <c r="S136" i="31"/>
  <c r="T136" i="31"/>
  <c r="U136" i="31"/>
  <c r="V136" i="31"/>
  <c r="W136" i="31"/>
  <c r="X136" i="31"/>
  <c r="Y136" i="31"/>
  <c r="Z136" i="31"/>
  <c r="AA136" i="31"/>
  <c r="AB136" i="31"/>
  <c r="AC136" i="31"/>
  <c r="AD136" i="31"/>
  <c r="AE136" i="31"/>
  <c r="AF136" i="31"/>
  <c r="AG136" i="31"/>
  <c r="AH136" i="31"/>
  <c r="AI136" i="31"/>
  <c r="AJ136" i="31"/>
  <c r="AK136" i="31"/>
  <c r="AL136" i="31"/>
  <c r="AM136" i="31"/>
  <c r="AN136" i="31"/>
  <c r="AO136" i="31"/>
  <c r="AP136" i="31"/>
  <c r="AQ136" i="31"/>
  <c r="AR136" i="31"/>
  <c r="AS136" i="31"/>
  <c r="AT136" i="31"/>
  <c r="AU136" i="31"/>
  <c r="AV136" i="31"/>
  <c r="AW136" i="31"/>
  <c r="AX136" i="31"/>
  <c r="AY136" i="31"/>
  <c r="AZ136" i="31"/>
  <c r="BA136" i="31"/>
  <c r="BB136" i="31"/>
  <c r="BC136" i="31"/>
  <c r="BD136" i="31"/>
  <c r="BE136" i="31"/>
  <c r="BF136" i="31"/>
  <c r="BG136" i="31"/>
  <c r="BH136" i="31"/>
  <c r="BI136" i="31"/>
  <c r="C137" i="31"/>
  <c r="C40" i="31" s="1"/>
  <c r="D137" i="31"/>
  <c r="D40" i="31" s="1"/>
  <c r="E137" i="31"/>
  <c r="F137" i="31"/>
  <c r="G137" i="31"/>
  <c r="H137" i="31"/>
  <c r="H40" i="31" s="1"/>
  <c r="I137" i="31"/>
  <c r="I40" i="31" s="1"/>
  <c r="J137" i="31"/>
  <c r="J40" i="31" s="1"/>
  <c r="K137" i="31"/>
  <c r="K40" i="31" s="1"/>
  <c r="L137" i="31"/>
  <c r="L40" i="31" s="1"/>
  <c r="M137" i="31"/>
  <c r="N137" i="31"/>
  <c r="O137" i="31"/>
  <c r="O40" i="31" s="1"/>
  <c r="P137" i="31"/>
  <c r="P40" i="31" s="1"/>
  <c r="Q137" i="31"/>
  <c r="Q40" i="31" s="1"/>
  <c r="R137" i="31"/>
  <c r="R40" i="31" s="1"/>
  <c r="S137" i="31"/>
  <c r="S40" i="31" s="1"/>
  <c r="T137" i="31"/>
  <c r="T40" i="31" s="1"/>
  <c r="U137" i="31"/>
  <c r="V137" i="31"/>
  <c r="W137" i="31"/>
  <c r="X137" i="31"/>
  <c r="X40" i="31" s="1"/>
  <c r="Y137" i="31"/>
  <c r="Y40" i="31" s="1"/>
  <c r="Z137" i="31"/>
  <c r="Z40" i="31" s="1"/>
  <c r="AA137" i="31"/>
  <c r="AA40" i="31" s="1"/>
  <c r="AB137" i="31"/>
  <c r="AB40" i="31" s="1"/>
  <c r="AC137" i="31"/>
  <c r="AD137" i="31"/>
  <c r="AE137" i="31"/>
  <c r="AF137" i="31"/>
  <c r="AF40" i="31" s="1"/>
  <c r="AG137" i="31"/>
  <c r="AG40" i="31" s="1"/>
  <c r="AH137" i="31"/>
  <c r="AH40" i="31" s="1"/>
  <c r="AI137" i="31"/>
  <c r="AI40" i="31" s="1"/>
  <c r="AJ137" i="31"/>
  <c r="AJ40" i="31" s="1"/>
  <c r="AK137" i="31"/>
  <c r="AL137" i="31"/>
  <c r="AM137" i="31"/>
  <c r="AN137" i="31"/>
  <c r="AN40" i="31" s="1"/>
  <c r="AO137" i="31"/>
  <c r="AP137" i="31"/>
  <c r="AP40" i="31" s="1"/>
  <c r="AQ137" i="31"/>
  <c r="AQ40" i="31" s="1"/>
  <c r="AR137" i="31"/>
  <c r="AR40" i="31" s="1"/>
  <c r="AS137" i="31"/>
  <c r="AT137" i="31"/>
  <c r="AU137" i="31"/>
  <c r="AV137" i="31"/>
  <c r="AV40" i="31" s="1"/>
  <c r="AW137" i="31"/>
  <c r="AW40" i="31" s="1"/>
  <c r="AX137" i="31"/>
  <c r="AX40" i="31" s="1"/>
  <c r="AY137" i="31"/>
  <c r="AY40" i="31" s="1"/>
  <c r="AZ137" i="31"/>
  <c r="AZ40" i="31" s="1"/>
  <c r="BA137" i="31"/>
  <c r="BB137" i="31"/>
  <c r="BC137" i="31"/>
  <c r="BD137" i="31"/>
  <c r="BD40" i="31" s="1"/>
  <c r="BE137" i="31"/>
  <c r="BE40" i="31" s="1"/>
  <c r="BF137" i="31"/>
  <c r="BF40" i="31" s="1"/>
  <c r="BG137" i="31"/>
  <c r="BG40" i="31" s="1"/>
  <c r="BH137" i="31"/>
  <c r="BH40" i="31" s="1"/>
  <c r="BI137" i="31"/>
  <c r="C138" i="31"/>
  <c r="D138" i="31"/>
  <c r="E138" i="31"/>
  <c r="F138" i="31"/>
  <c r="G138" i="31"/>
  <c r="H138" i="31"/>
  <c r="I138" i="31"/>
  <c r="J138" i="31"/>
  <c r="K138" i="31"/>
  <c r="L138" i="31"/>
  <c r="M138" i="31"/>
  <c r="N138" i="31"/>
  <c r="O138" i="31"/>
  <c r="P138" i="31"/>
  <c r="Q138" i="31"/>
  <c r="R138" i="31"/>
  <c r="S138" i="31"/>
  <c r="T138" i="31"/>
  <c r="U138" i="31"/>
  <c r="V138" i="31"/>
  <c r="W138" i="31"/>
  <c r="X138" i="31"/>
  <c r="Y138" i="31"/>
  <c r="Z138" i="31"/>
  <c r="AA138" i="31"/>
  <c r="AB138" i="31"/>
  <c r="AC138" i="31"/>
  <c r="AD138" i="31"/>
  <c r="AE138" i="31"/>
  <c r="AF138" i="31"/>
  <c r="AG138" i="31"/>
  <c r="AH138" i="31"/>
  <c r="AI138" i="31"/>
  <c r="AJ138" i="31"/>
  <c r="AK138" i="31"/>
  <c r="AL138" i="31"/>
  <c r="AM138" i="31"/>
  <c r="AN138" i="31"/>
  <c r="AO138" i="31"/>
  <c r="AP138" i="31"/>
  <c r="AQ138" i="31"/>
  <c r="AR138" i="31"/>
  <c r="AS138" i="31"/>
  <c r="AT138" i="31"/>
  <c r="AU138" i="31"/>
  <c r="AV138" i="31"/>
  <c r="AW138" i="31"/>
  <c r="AX138" i="31"/>
  <c r="AY138" i="31"/>
  <c r="AZ138" i="31"/>
  <c r="BA138" i="31"/>
  <c r="BB138" i="31"/>
  <c r="BC138" i="31"/>
  <c r="BD138" i="31"/>
  <c r="BE138" i="31"/>
  <c r="BF138" i="31"/>
  <c r="BG138" i="31"/>
  <c r="BH138" i="31"/>
  <c r="BI138" i="31"/>
  <c r="C139" i="31"/>
  <c r="D139" i="31"/>
  <c r="E139" i="31"/>
  <c r="F139" i="31"/>
  <c r="G139" i="31"/>
  <c r="H139" i="31"/>
  <c r="I139" i="31"/>
  <c r="J139" i="31"/>
  <c r="K139" i="31"/>
  <c r="L139" i="31"/>
  <c r="M139" i="31"/>
  <c r="N139" i="31"/>
  <c r="O139" i="31"/>
  <c r="P139" i="31"/>
  <c r="Q139" i="31"/>
  <c r="R139" i="31"/>
  <c r="S139" i="31"/>
  <c r="T139" i="31"/>
  <c r="U139" i="31"/>
  <c r="V139" i="31"/>
  <c r="W139" i="31"/>
  <c r="X139" i="31"/>
  <c r="Y139" i="31"/>
  <c r="Z139" i="31"/>
  <c r="AA139" i="31"/>
  <c r="AB139" i="31"/>
  <c r="AC139" i="31"/>
  <c r="AD139" i="31"/>
  <c r="AE139" i="31"/>
  <c r="AF139" i="31"/>
  <c r="AG139" i="31"/>
  <c r="AH139" i="31"/>
  <c r="AI139" i="31"/>
  <c r="AJ139" i="31"/>
  <c r="AK139" i="31"/>
  <c r="AL139" i="31"/>
  <c r="AM139" i="31"/>
  <c r="AN139" i="31"/>
  <c r="AO139" i="31"/>
  <c r="AP139" i="31"/>
  <c r="AQ139" i="31"/>
  <c r="AR139" i="31"/>
  <c r="AS139" i="31"/>
  <c r="AT139" i="31"/>
  <c r="AU139" i="31"/>
  <c r="AV139" i="31"/>
  <c r="AW139" i="31"/>
  <c r="AX139" i="31"/>
  <c r="AY139" i="31"/>
  <c r="AZ139" i="31"/>
  <c r="BA139" i="31"/>
  <c r="BB139" i="31"/>
  <c r="BC139" i="31"/>
  <c r="BD139" i="31"/>
  <c r="BE139" i="31"/>
  <c r="BF139" i="31"/>
  <c r="BG139" i="31"/>
  <c r="BH139" i="31"/>
  <c r="BI139" i="31"/>
  <c r="C140" i="31"/>
  <c r="C43" i="31" s="1"/>
  <c r="D140" i="31"/>
  <c r="E140" i="31"/>
  <c r="F140" i="31"/>
  <c r="F43" i="31" s="1"/>
  <c r="G140" i="31"/>
  <c r="G43" i="31" s="1"/>
  <c r="H140" i="31"/>
  <c r="H43" i="31" s="1"/>
  <c r="I140" i="31"/>
  <c r="I43" i="31" s="1"/>
  <c r="J140" i="31"/>
  <c r="J43" i="31" s="1"/>
  <c r="K140" i="31"/>
  <c r="K43" i="31" s="1"/>
  <c r="L140" i="31"/>
  <c r="M140" i="31"/>
  <c r="N140" i="31"/>
  <c r="O140" i="31"/>
  <c r="O43" i="31" s="1"/>
  <c r="P140" i="31"/>
  <c r="P43" i="31" s="1"/>
  <c r="Q140" i="31"/>
  <c r="Q43" i="31" s="1"/>
  <c r="R140" i="31"/>
  <c r="R43" i="31" s="1"/>
  <c r="S140" i="31"/>
  <c r="S43" i="31" s="1"/>
  <c r="T140" i="31"/>
  <c r="U140" i="31"/>
  <c r="V140" i="31"/>
  <c r="W140" i="31"/>
  <c r="W43" i="31" s="1"/>
  <c r="X140" i="31"/>
  <c r="X43" i="31" s="1"/>
  <c r="Y140" i="31"/>
  <c r="Y43" i="31" s="1"/>
  <c r="Z140" i="31"/>
  <c r="Z43" i="31" s="1"/>
  <c r="AA140" i="31"/>
  <c r="AA43" i="31" s="1"/>
  <c r="AB140" i="31"/>
  <c r="AC140" i="31"/>
  <c r="AC43" i="31" s="1"/>
  <c r="AD140" i="31"/>
  <c r="AE140" i="31"/>
  <c r="AE43" i="31" s="1"/>
  <c r="AF140" i="31"/>
  <c r="AF43" i="31" s="1"/>
  <c r="AG140" i="31"/>
  <c r="AG43" i="31" s="1"/>
  <c r="AH140" i="31"/>
  <c r="AH43" i="31" s="1"/>
  <c r="AI140" i="31"/>
  <c r="AI43" i="31" s="1"/>
  <c r="AJ140" i="31"/>
  <c r="AK140" i="31"/>
  <c r="AL140" i="31"/>
  <c r="AL43" i="31" s="1"/>
  <c r="AM140" i="31"/>
  <c r="AM43" i="31" s="1"/>
  <c r="AN140" i="31"/>
  <c r="AN43" i="31" s="1"/>
  <c r="AO140" i="31"/>
  <c r="AO43" i="31" s="1"/>
  <c r="AP140" i="31"/>
  <c r="AP43" i="31" s="1"/>
  <c r="AQ140" i="31"/>
  <c r="AQ43" i="31" s="1"/>
  <c r="AR140" i="31"/>
  <c r="AS140" i="31"/>
  <c r="AT140" i="31"/>
  <c r="AU140" i="31"/>
  <c r="AU43" i="31" s="1"/>
  <c r="AV140" i="31"/>
  <c r="AV43" i="31" s="1"/>
  <c r="AW140" i="31"/>
  <c r="AW43" i="31" s="1"/>
  <c r="AX140" i="31"/>
  <c r="AX43" i="31" s="1"/>
  <c r="AY140" i="31"/>
  <c r="AY43" i="31" s="1"/>
  <c r="AZ140" i="31"/>
  <c r="BA140" i="31"/>
  <c r="BB140" i="31"/>
  <c r="BC140" i="31"/>
  <c r="BC43" i="31" s="1"/>
  <c r="BD140" i="31"/>
  <c r="BD43" i="31" s="1"/>
  <c r="BE140" i="31"/>
  <c r="BE43" i="31" s="1"/>
  <c r="BF140" i="31"/>
  <c r="BF43" i="31" s="1"/>
  <c r="BG140" i="31"/>
  <c r="BG43" i="31" s="1"/>
  <c r="BH140" i="31"/>
  <c r="BI140" i="31"/>
  <c r="BI43" i="31" s="1"/>
  <c r="C141" i="31"/>
  <c r="D141" i="31"/>
  <c r="E141" i="31"/>
  <c r="F141" i="31"/>
  <c r="G141" i="31"/>
  <c r="H141" i="31"/>
  <c r="I141" i="31"/>
  <c r="J141" i="31"/>
  <c r="K141" i="31"/>
  <c r="L141" i="31"/>
  <c r="M141" i="31"/>
  <c r="N141" i="31"/>
  <c r="O141" i="31"/>
  <c r="P141" i="31"/>
  <c r="Q141" i="31"/>
  <c r="R141" i="31"/>
  <c r="S141" i="31"/>
  <c r="T141" i="31"/>
  <c r="U141" i="31"/>
  <c r="V141" i="31"/>
  <c r="W141" i="31"/>
  <c r="X141" i="31"/>
  <c r="Y141" i="31"/>
  <c r="Z141" i="31"/>
  <c r="AA141" i="31"/>
  <c r="AB141" i="31"/>
  <c r="AC141" i="31"/>
  <c r="AD141" i="31"/>
  <c r="AE141" i="31"/>
  <c r="AF141" i="31"/>
  <c r="AG141" i="31"/>
  <c r="AH141" i="31"/>
  <c r="AI141" i="31"/>
  <c r="AJ141" i="31"/>
  <c r="AK141" i="31"/>
  <c r="AL141" i="31"/>
  <c r="AM141" i="31"/>
  <c r="AN141" i="31"/>
  <c r="AO141" i="31"/>
  <c r="AP141" i="31"/>
  <c r="AQ141" i="31"/>
  <c r="AR141" i="31"/>
  <c r="AS141" i="31"/>
  <c r="AT141" i="31"/>
  <c r="AU141" i="31"/>
  <c r="AV141" i="31"/>
  <c r="AW141" i="31"/>
  <c r="AX141" i="31"/>
  <c r="AY141" i="31"/>
  <c r="AZ141" i="31"/>
  <c r="BA141" i="31"/>
  <c r="BB141" i="31"/>
  <c r="BC141" i="31"/>
  <c r="BD141" i="31"/>
  <c r="BE141" i="31"/>
  <c r="BF141" i="31"/>
  <c r="BG141" i="31"/>
  <c r="BH141" i="31"/>
  <c r="BI141" i="31"/>
  <c r="C142" i="31"/>
  <c r="D142" i="31"/>
  <c r="E142" i="31"/>
  <c r="F142" i="31"/>
  <c r="G142" i="31"/>
  <c r="H142" i="31"/>
  <c r="I142" i="31"/>
  <c r="J142" i="31"/>
  <c r="K142" i="31"/>
  <c r="L142" i="31"/>
  <c r="M142" i="31"/>
  <c r="N142" i="31"/>
  <c r="O142" i="31"/>
  <c r="P142" i="31"/>
  <c r="Q142" i="31"/>
  <c r="R142" i="31"/>
  <c r="S142" i="31"/>
  <c r="T142" i="31"/>
  <c r="U142" i="31"/>
  <c r="V142" i="31"/>
  <c r="W142" i="31"/>
  <c r="X142" i="31"/>
  <c r="Y142" i="31"/>
  <c r="Z142" i="31"/>
  <c r="AA142" i="31"/>
  <c r="AB142" i="31"/>
  <c r="AC142" i="31"/>
  <c r="AD142" i="31"/>
  <c r="AE142" i="31"/>
  <c r="AF142" i="31"/>
  <c r="AG142" i="31"/>
  <c r="AH142" i="31"/>
  <c r="AI142" i="31"/>
  <c r="AJ142" i="31"/>
  <c r="AK142" i="31"/>
  <c r="AL142" i="31"/>
  <c r="AM142" i="31"/>
  <c r="AN142" i="31"/>
  <c r="AO142" i="31"/>
  <c r="AP142" i="31"/>
  <c r="AQ142" i="31"/>
  <c r="AR142" i="31"/>
  <c r="AS142" i="31"/>
  <c r="AT142" i="31"/>
  <c r="AU142" i="31"/>
  <c r="AV142" i="31"/>
  <c r="AW142" i="31"/>
  <c r="AX142" i="31"/>
  <c r="AY142" i="31"/>
  <c r="AZ142" i="31"/>
  <c r="BA142" i="31"/>
  <c r="BB142" i="31"/>
  <c r="BC142" i="31"/>
  <c r="BD142" i="31"/>
  <c r="BE142" i="31"/>
  <c r="BF142" i="31"/>
  <c r="BG142" i="31"/>
  <c r="BH142" i="31"/>
  <c r="BI142" i="31"/>
  <c r="C143" i="31"/>
  <c r="D143" i="31"/>
  <c r="E143" i="31"/>
  <c r="F143" i="31"/>
  <c r="F46" i="31" s="1"/>
  <c r="G143" i="31"/>
  <c r="G46" i="31" s="1"/>
  <c r="H143" i="31"/>
  <c r="H46" i="31" s="1"/>
  <c r="I143" i="31"/>
  <c r="I46" i="31" s="1"/>
  <c r="J143" i="31"/>
  <c r="J46" i="31" s="1"/>
  <c r="K143" i="31"/>
  <c r="L143" i="31"/>
  <c r="M143" i="31"/>
  <c r="N143" i="31"/>
  <c r="N46" i="31" s="1"/>
  <c r="O143" i="31"/>
  <c r="O46" i="31" s="1"/>
  <c r="P143" i="31"/>
  <c r="P46" i="31" s="1"/>
  <c r="Q143" i="31"/>
  <c r="Q46" i="31" s="1"/>
  <c r="R143" i="31"/>
  <c r="R46" i="31" s="1"/>
  <c r="S143" i="31"/>
  <c r="T143" i="31"/>
  <c r="T46" i="31" s="1"/>
  <c r="U143" i="31"/>
  <c r="V143" i="31"/>
  <c r="V46" i="31" s="1"/>
  <c r="W143" i="31"/>
  <c r="W46" i="31" s="1"/>
  <c r="X143" i="31"/>
  <c r="X46" i="31" s="1"/>
  <c r="Y143" i="31"/>
  <c r="Y46" i="31" s="1"/>
  <c r="Z143" i="31"/>
  <c r="Z46" i="31" s="1"/>
  <c r="AA143" i="31"/>
  <c r="AB143" i="31"/>
  <c r="AC143" i="31"/>
  <c r="AD143" i="31"/>
  <c r="AD46" i="31" s="1"/>
  <c r="AE143" i="31"/>
  <c r="AE46" i="31" s="1"/>
  <c r="AF143" i="31"/>
  <c r="AF46" i="31" s="1"/>
  <c r="AG143" i="31"/>
  <c r="AG46" i="31" s="1"/>
  <c r="AH143" i="31"/>
  <c r="AH46" i="31" s="1"/>
  <c r="AI143" i="31"/>
  <c r="AJ143" i="31"/>
  <c r="AK143" i="31"/>
  <c r="AK46" i="31" s="1"/>
  <c r="AL143" i="31"/>
  <c r="AL46" i="31" s="1"/>
  <c r="AM143" i="31"/>
  <c r="AM46" i="31" s="1"/>
  <c r="AN143" i="31"/>
  <c r="AN46" i="31" s="1"/>
  <c r="AO143" i="31"/>
  <c r="AO46" i="31" s="1"/>
  <c r="AP143" i="31"/>
  <c r="AP46" i="31" s="1"/>
  <c r="AQ143" i="31"/>
  <c r="AR143" i="31"/>
  <c r="AR46" i="31" s="1"/>
  <c r="AS143" i="31"/>
  <c r="AT143" i="31"/>
  <c r="AT46" i="31" s="1"/>
  <c r="AU143" i="31"/>
  <c r="AU46" i="31" s="1"/>
  <c r="AV143" i="31"/>
  <c r="AV46" i="31" s="1"/>
  <c r="AW143" i="31"/>
  <c r="AW46" i="31" s="1"/>
  <c r="AX143" i="31"/>
  <c r="AX46" i="31" s="1"/>
  <c r="AY143" i="31"/>
  <c r="AZ143" i="31"/>
  <c r="BA143" i="31"/>
  <c r="BB143" i="31"/>
  <c r="BB46" i="31" s="1"/>
  <c r="BC143" i="31"/>
  <c r="BC46" i="31" s="1"/>
  <c r="BD143" i="31"/>
  <c r="BD46" i="31" s="1"/>
  <c r="BE143" i="31"/>
  <c r="BE46" i="31" s="1"/>
  <c r="BF143" i="31"/>
  <c r="BF46" i="31" s="1"/>
  <c r="BG143" i="31"/>
  <c r="BH143" i="31"/>
  <c r="BI143" i="31"/>
  <c r="C144" i="31"/>
  <c r="D144" i="31"/>
  <c r="E144" i="31"/>
  <c r="F144" i="31"/>
  <c r="G144" i="31"/>
  <c r="H144" i="31"/>
  <c r="I144" i="31"/>
  <c r="J144" i="31"/>
  <c r="K144" i="31"/>
  <c r="L144" i="31"/>
  <c r="M144" i="31"/>
  <c r="N144" i="31"/>
  <c r="O144" i="31"/>
  <c r="P144" i="31"/>
  <c r="Q144" i="31"/>
  <c r="R144" i="31"/>
  <c r="S144" i="31"/>
  <c r="T144" i="31"/>
  <c r="U144" i="31"/>
  <c r="V144" i="31"/>
  <c r="W144" i="31"/>
  <c r="X144" i="31"/>
  <c r="Y144" i="31"/>
  <c r="Z144" i="31"/>
  <c r="AA144" i="31"/>
  <c r="AB144" i="31"/>
  <c r="AC144" i="31"/>
  <c r="AD144" i="31"/>
  <c r="AE144" i="31"/>
  <c r="AF144" i="31"/>
  <c r="AG144" i="31"/>
  <c r="AH144" i="31"/>
  <c r="AI144" i="31"/>
  <c r="AJ144" i="31"/>
  <c r="AK144" i="31"/>
  <c r="AL144" i="31"/>
  <c r="AM144" i="31"/>
  <c r="AN144" i="31"/>
  <c r="AO144" i="31"/>
  <c r="AP144" i="31"/>
  <c r="AQ144" i="31"/>
  <c r="AR144" i="31"/>
  <c r="AS144" i="31"/>
  <c r="AT144" i="31"/>
  <c r="AU144" i="31"/>
  <c r="AV144" i="31"/>
  <c r="AW144" i="31"/>
  <c r="AX144" i="31"/>
  <c r="AY144" i="31"/>
  <c r="AZ144" i="31"/>
  <c r="BA144" i="31"/>
  <c r="BB144" i="31"/>
  <c r="BC144" i="31"/>
  <c r="BD144" i="31"/>
  <c r="BE144" i="31"/>
  <c r="BF144" i="31"/>
  <c r="BG144" i="31"/>
  <c r="BH144" i="31"/>
  <c r="BI144" i="31"/>
  <c r="C145" i="31"/>
  <c r="D145" i="31"/>
  <c r="E145" i="31"/>
  <c r="F145" i="31"/>
  <c r="G145" i="31"/>
  <c r="H145" i="31"/>
  <c r="I145" i="31"/>
  <c r="J145" i="31"/>
  <c r="K145" i="31"/>
  <c r="L145" i="31"/>
  <c r="M145" i="31"/>
  <c r="N145" i="31"/>
  <c r="O145" i="31"/>
  <c r="P145" i="31"/>
  <c r="Q145" i="31"/>
  <c r="R145" i="31"/>
  <c r="S145" i="31"/>
  <c r="T145" i="31"/>
  <c r="U145" i="31"/>
  <c r="V145" i="31"/>
  <c r="W145" i="31"/>
  <c r="X145" i="31"/>
  <c r="Y145" i="31"/>
  <c r="Z145" i="31"/>
  <c r="AA145" i="31"/>
  <c r="AB145" i="31"/>
  <c r="AC145" i="31"/>
  <c r="AD145" i="31"/>
  <c r="AE145" i="31"/>
  <c r="AF145" i="31"/>
  <c r="AG145" i="31"/>
  <c r="AH145" i="31"/>
  <c r="AI145" i="31"/>
  <c r="AJ145" i="31"/>
  <c r="AK145" i="31"/>
  <c r="AL145" i="31"/>
  <c r="AM145" i="31"/>
  <c r="AN145" i="31"/>
  <c r="AO145" i="31"/>
  <c r="AP145" i="31"/>
  <c r="AQ145" i="31"/>
  <c r="AR145" i="31"/>
  <c r="AS145" i="31"/>
  <c r="AT145" i="31"/>
  <c r="AU145" i="31"/>
  <c r="AV145" i="31"/>
  <c r="AW145" i="31"/>
  <c r="AX145" i="31"/>
  <c r="AY145" i="31"/>
  <c r="AZ145" i="31"/>
  <c r="BA145" i="31"/>
  <c r="BB145" i="31"/>
  <c r="BC145" i="31"/>
  <c r="BD145" i="31"/>
  <c r="BE145" i="31"/>
  <c r="BF145" i="31"/>
  <c r="BG145" i="31"/>
  <c r="BH145" i="31"/>
  <c r="BI145" i="31"/>
  <c r="C146" i="31"/>
  <c r="D146" i="31"/>
  <c r="E146" i="31"/>
  <c r="E49" i="31" s="1"/>
  <c r="F146" i="31"/>
  <c r="G146" i="31"/>
  <c r="G49" i="31" s="1"/>
  <c r="H146" i="31"/>
  <c r="H49" i="31" s="1"/>
  <c r="I146" i="31"/>
  <c r="I49" i="31" s="1"/>
  <c r="J146" i="31"/>
  <c r="J49" i="31" s="1"/>
  <c r="K146" i="31"/>
  <c r="K49" i="31" s="1"/>
  <c r="L146" i="31"/>
  <c r="M146" i="31"/>
  <c r="M49" i="31" s="1"/>
  <c r="N146" i="31"/>
  <c r="N49" i="31" s="1"/>
  <c r="O146" i="31"/>
  <c r="O49" i="31" s="1"/>
  <c r="P146" i="31"/>
  <c r="P49" i="31" s="1"/>
  <c r="Q146" i="31"/>
  <c r="Q49" i="31" s="1"/>
  <c r="R146" i="31"/>
  <c r="R49" i="31" s="1"/>
  <c r="S146" i="31"/>
  <c r="T146" i="31"/>
  <c r="T49" i="31" s="1"/>
  <c r="U146" i="31"/>
  <c r="U49" i="31" s="1"/>
  <c r="V146" i="31"/>
  <c r="W146" i="31"/>
  <c r="W49" i="31" s="1"/>
  <c r="X146" i="31"/>
  <c r="X49" i="31" s="1"/>
  <c r="Y146" i="31"/>
  <c r="Y49" i="31" s="1"/>
  <c r="Z146" i="31"/>
  <c r="Z49" i="31" s="1"/>
  <c r="AA146" i="31"/>
  <c r="AB146" i="31"/>
  <c r="AC146" i="31"/>
  <c r="AC49" i="31" s="1"/>
  <c r="AD146" i="31"/>
  <c r="AD49" i="31" s="1"/>
  <c r="AE146" i="31"/>
  <c r="AE49" i="31" s="1"/>
  <c r="AF146" i="31"/>
  <c r="AF49" i="31" s="1"/>
  <c r="AG146" i="31"/>
  <c r="AG49" i="31" s="1"/>
  <c r="AH146" i="31"/>
  <c r="AI146" i="31"/>
  <c r="AI49" i="31" s="1"/>
  <c r="AJ146" i="31"/>
  <c r="AK146" i="31"/>
  <c r="AK49" i="31" s="1"/>
  <c r="AL146" i="31"/>
  <c r="AM146" i="31"/>
  <c r="AM49" i="31" s="1"/>
  <c r="AN146" i="31"/>
  <c r="AN49" i="31" s="1"/>
  <c r="AO146" i="31"/>
  <c r="AO49" i="31" s="1"/>
  <c r="AP146" i="31"/>
  <c r="AQ146" i="31"/>
  <c r="AR146" i="31"/>
  <c r="AS146" i="31"/>
  <c r="AS49" i="31" s="1"/>
  <c r="AT146" i="31"/>
  <c r="AT49" i="31" s="1"/>
  <c r="AU146" i="31"/>
  <c r="AU49" i="31" s="1"/>
  <c r="AV146" i="31"/>
  <c r="AV49" i="31" s="1"/>
  <c r="AW146" i="31"/>
  <c r="AW49" i="31" s="1"/>
  <c r="AX146" i="31"/>
  <c r="AY146" i="31"/>
  <c r="AZ146" i="31"/>
  <c r="AZ49" i="31" s="1"/>
  <c r="BA146" i="31"/>
  <c r="BA49" i="31" s="1"/>
  <c r="BB146" i="31"/>
  <c r="BB49" i="31" s="1"/>
  <c r="BC146" i="31"/>
  <c r="BC49" i="31" s="1"/>
  <c r="BD146" i="31"/>
  <c r="BD49" i="31" s="1"/>
  <c r="BE146" i="31"/>
  <c r="BE49" i="31" s="1"/>
  <c r="BF146" i="31"/>
  <c r="BG146" i="31"/>
  <c r="BH146" i="31"/>
  <c r="BI146" i="31"/>
  <c r="BI49" i="31" s="1"/>
  <c r="C147" i="31"/>
  <c r="D147" i="31"/>
  <c r="E147" i="31"/>
  <c r="F147" i="31"/>
  <c r="G147" i="31"/>
  <c r="H147" i="31"/>
  <c r="I147" i="31"/>
  <c r="J147" i="31"/>
  <c r="K147" i="31"/>
  <c r="L147" i="31"/>
  <c r="M147" i="31"/>
  <c r="N147" i="31"/>
  <c r="O147" i="31"/>
  <c r="P147" i="31"/>
  <c r="Q147" i="31"/>
  <c r="R147" i="31"/>
  <c r="S147" i="31"/>
  <c r="T147" i="31"/>
  <c r="U147" i="31"/>
  <c r="V147" i="31"/>
  <c r="W147" i="31"/>
  <c r="X147" i="31"/>
  <c r="Y147" i="31"/>
  <c r="Z147" i="31"/>
  <c r="AA147" i="31"/>
  <c r="AB147" i="31"/>
  <c r="AC147" i="31"/>
  <c r="AD147" i="31"/>
  <c r="AE147" i="31"/>
  <c r="AF147" i="31"/>
  <c r="AG147" i="31"/>
  <c r="AH147" i="31"/>
  <c r="AI147" i="31"/>
  <c r="AJ147" i="31"/>
  <c r="AK147" i="31"/>
  <c r="AL147" i="31"/>
  <c r="AM147" i="31"/>
  <c r="AN147" i="31"/>
  <c r="AO147" i="31"/>
  <c r="AP147" i="31"/>
  <c r="AQ147" i="31"/>
  <c r="AR147" i="31"/>
  <c r="AS147" i="31"/>
  <c r="AT147" i="31"/>
  <c r="AU147" i="31"/>
  <c r="AV147" i="31"/>
  <c r="AW147" i="31"/>
  <c r="AX147" i="31"/>
  <c r="AY147" i="31"/>
  <c r="AZ147" i="31"/>
  <c r="BA147" i="31"/>
  <c r="BB147" i="31"/>
  <c r="BC147" i="31"/>
  <c r="BD147" i="31"/>
  <c r="BE147" i="31"/>
  <c r="BF147" i="31"/>
  <c r="BG147" i="31"/>
  <c r="BH147" i="31"/>
  <c r="BI147" i="31"/>
  <c r="C148" i="31"/>
  <c r="D148" i="31"/>
  <c r="E148" i="31"/>
  <c r="F148" i="31"/>
  <c r="G148" i="31"/>
  <c r="H148" i="31"/>
  <c r="I148" i="31"/>
  <c r="J148" i="31"/>
  <c r="K148" i="31"/>
  <c r="L148" i="31"/>
  <c r="M148" i="31"/>
  <c r="N148" i="31"/>
  <c r="O148" i="31"/>
  <c r="P148" i="31"/>
  <c r="Q148" i="31"/>
  <c r="R148" i="31"/>
  <c r="S148" i="31"/>
  <c r="T148" i="31"/>
  <c r="U148" i="31"/>
  <c r="V148" i="31"/>
  <c r="W148" i="31"/>
  <c r="X148" i="31"/>
  <c r="Y148" i="31"/>
  <c r="Z148" i="31"/>
  <c r="AA148" i="31"/>
  <c r="AB148" i="31"/>
  <c r="AC148" i="31"/>
  <c r="AD148" i="31"/>
  <c r="AE148" i="31"/>
  <c r="AF148" i="31"/>
  <c r="AG148" i="31"/>
  <c r="AH148" i="31"/>
  <c r="AI148" i="31"/>
  <c r="AJ148" i="31"/>
  <c r="AK148" i="31"/>
  <c r="AL148" i="31"/>
  <c r="AM148" i="31"/>
  <c r="AN148" i="31"/>
  <c r="AO148" i="31"/>
  <c r="AP148" i="31"/>
  <c r="AQ148" i="31"/>
  <c r="AR148" i="31"/>
  <c r="AS148" i="31"/>
  <c r="AT148" i="31"/>
  <c r="AU148" i="31"/>
  <c r="AV148" i="31"/>
  <c r="AW148" i="31"/>
  <c r="AX148" i="31"/>
  <c r="AY148" i="31"/>
  <c r="AZ148" i="31"/>
  <c r="BA148" i="31"/>
  <c r="BB148" i="31"/>
  <c r="BC148" i="31"/>
  <c r="BD148" i="31"/>
  <c r="BE148" i="31"/>
  <c r="BF148" i="31"/>
  <c r="BG148" i="31"/>
  <c r="BH148" i="31"/>
  <c r="BI148" i="31"/>
  <c r="C149" i="31"/>
  <c r="D149" i="31"/>
  <c r="D52" i="31" s="1"/>
  <c r="E149" i="31"/>
  <c r="F149" i="31"/>
  <c r="F52" i="31" s="1"/>
  <c r="G149" i="31"/>
  <c r="G52" i="31" s="1"/>
  <c r="H149" i="31"/>
  <c r="H52" i="31" s="1"/>
  <c r="I149" i="31"/>
  <c r="J149" i="31"/>
  <c r="K149" i="31"/>
  <c r="L149" i="31"/>
  <c r="L52" i="31" s="1"/>
  <c r="M149" i="31"/>
  <c r="M52" i="31" s="1"/>
  <c r="N149" i="31"/>
  <c r="N52" i="31" s="1"/>
  <c r="O149" i="31"/>
  <c r="O52" i="31" s="1"/>
  <c r="P149" i="31"/>
  <c r="P52" i="31" s="1"/>
  <c r="Q149" i="31"/>
  <c r="R149" i="31"/>
  <c r="S149" i="31"/>
  <c r="T149" i="31"/>
  <c r="T52" i="31" s="1"/>
  <c r="U149" i="31"/>
  <c r="V149" i="31"/>
  <c r="V52" i="31" s="1"/>
  <c r="W149" i="31"/>
  <c r="W52" i="31" s="1"/>
  <c r="X149" i="31"/>
  <c r="X52" i="31" s="1"/>
  <c r="Y149" i="31"/>
  <c r="Y52" i="31" s="1"/>
  <c r="Z149" i="31"/>
  <c r="AA149" i="31"/>
  <c r="AB149" i="31"/>
  <c r="AB52" i="31" s="1"/>
  <c r="AC149" i="31"/>
  <c r="AC52" i="31" s="1"/>
  <c r="AD149" i="31"/>
  <c r="AD52" i="31" s="1"/>
  <c r="AE149" i="31"/>
  <c r="AE52" i="31" s="1"/>
  <c r="AF149" i="31"/>
  <c r="AF52" i="31" s="1"/>
  <c r="AG149" i="31"/>
  <c r="AH149" i="31"/>
  <c r="AH52" i="31" s="1"/>
  <c r="AI149" i="31"/>
  <c r="AJ149" i="31"/>
  <c r="AJ52" i="31" s="1"/>
  <c r="AK149" i="31"/>
  <c r="AL149" i="31"/>
  <c r="AL52" i="31" s="1"/>
  <c r="AM149" i="31"/>
  <c r="AM52" i="31" s="1"/>
  <c r="AN149" i="31"/>
  <c r="AN52" i="31" s="1"/>
  <c r="AO149" i="31"/>
  <c r="AP149" i="31"/>
  <c r="AQ149" i="31"/>
  <c r="AR149" i="31"/>
  <c r="AR52" i="31" s="1"/>
  <c r="AS149" i="31"/>
  <c r="AS52" i="31" s="1"/>
  <c r="AT149" i="31"/>
  <c r="AT52" i="31" s="1"/>
  <c r="AU149" i="31"/>
  <c r="AU52" i="31" s="1"/>
  <c r="AV149" i="31"/>
  <c r="AV52" i="31" s="1"/>
  <c r="AW149" i="31"/>
  <c r="AX149" i="31"/>
  <c r="AY149" i="31"/>
  <c r="AZ149" i="31"/>
  <c r="AZ52" i="31" s="1"/>
  <c r="BA149" i="31"/>
  <c r="BA52" i="31" s="1"/>
  <c r="BB149" i="31"/>
  <c r="BB52" i="31" s="1"/>
  <c r="BC149" i="31"/>
  <c r="BC52" i="31" s="1"/>
  <c r="BD149" i="31"/>
  <c r="BD52" i="31" s="1"/>
  <c r="BE149" i="31"/>
  <c r="BF149" i="31"/>
  <c r="BG149" i="31"/>
  <c r="BH149" i="31"/>
  <c r="BH52" i="31" s="1"/>
  <c r="BI149" i="31"/>
  <c r="BI52" i="31" s="1"/>
  <c r="C150" i="31"/>
  <c r="D150" i="31"/>
  <c r="E150" i="31"/>
  <c r="F150" i="31"/>
  <c r="G150" i="31"/>
  <c r="H150" i="31"/>
  <c r="I150" i="31"/>
  <c r="J150" i="31"/>
  <c r="K150" i="31"/>
  <c r="L150" i="31"/>
  <c r="M150" i="31"/>
  <c r="N150" i="31"/>
  <c r="O150" i="31"/>
  <c r="P150" i="31"/>
  <c r="Q150" i="31"/>
  <c r="R150" i="31"/>
  <c r="S150" i="31"/>
  <c r="T150" i="31"/>
  <c r="U150" i="31"/>
  <c r="V150" i="31"/>
  <c r="W150" i="31"/>
  <c r="X150" i="31"/>
  <c r="Y150" i="31"/>
  <c r="Z150" i="31"/>
  <c r="AA150" i="31"/>
  <c r="AB150" i="31"/>
  <c r="AC150" i="31"/>
  <c r="AD150" i="31"/>
  <c r="AE150" i="31"/>
  <c r="AF150" i="31"/>
  <c r="AG150" i="31"/>
  <c r="AH150" i="31"/>
  <c r="AI150" i="31"/>
  <c r="AJ150" i="31"/>
  <c r="AK150" i="31"/>
  <c r="AL150" i="31"/>
  <c r="AM150" i="31"/>
  <c r="AN150" i="31"/>
  <c r="AO150" i="31"/>
  <c r="AP150" i="31"/>
  <c r="AQ150" i="31"/>
  <c r="AR150" i="31"/>
  <c r="AS150" i="31"/>
  <c r="AT150" i="31"/>
  <c r="AU150" i="31"/>
  <c r="AV150" i="31"/>
  <c r="AW150" i="31"/>
  <c r="AX150" i="31"/>
  <c r="AY150" i="31"/>
  <c r="AZ150" i="31"/>
  <c r="BA150" i="31"/>
  <c r="BB150" i="31"/>
  <c r="BC150" i="31"/>
  <c r="BD150" i="31"/>
  <c r="BE150" i="31"/>
  <c r="BF150" i="31"/>
  <c r="BG150" i="31"/>
  <c r="BH150" i="31"/>
  <c r="BI150" i="31"/>
  <c r="C151" i="31"/>
  <c r="D151" i="31"/>
  <c r="E151" i="31"/>
  <c r="F151" i="31"/>
  <c r="G151" i="31"/>
  <c r="H151" i="31"/>
  <c r="I151" i="31"/>
  <c r="J151" i="31"/>
  <c r="K151" i="31"/>
  <c r="L151" i="31"/>
  <c r="M151" i="31"/>
  <c r="N151" i="31"/>
  <c r="O151" i="31"/>
  <c r="P151" i="31"/>
  <c r="Q151" i="31"/>
  <c r="R151" i="31"/>
  <c r="S151" i="31"/>
  <c r="T151" i="31"/>
  <c r="U151" i="31"/>
  <c r="V151" i="31"/>
  <c r="W151" i="31"/>
  <c r="X151" i="31"/>
  <c r="Y151" i="31"/>
  <c r="Z151" i="31"/>
  <c r="AA151" i="31"/>
  <c r="AB151" i="31"/>
  <c r="AC151" i="31"/>
  <c r="AD151" i="31"/>
  <c r="AE151" i="31"/>
  <c r="AF151" i="31"/>
  <c r="AG151" i="31"/>
  <c r="AH151" i="31"/>
  <c r="AI151" i="31"/>
  <c r="AJ151" i="31"/>
  <c r="AK151" i="31"/>
  <c r="AL151" i="31"/>
  <c r="AM151" i="31"/>
  <c r="AN151" i="31"/>
  <c r="AO151" i="31"/>
  <c r="AP151" i="31"/>
  <c r="AQ151" i="31"/>
  <c r="AR151" i="31"/>
  <c r="AS151" i="31"/>
  <c r="AT151" i="31"/>
  <c r="AU151" i="31"/>
  <c r="AV151" i="31"/>
  <c r="AW151" i="31"/>
  <c r="AX151" i="31"/>
  <c r="AY151" i="31"/>
  <c r="AZ151" i="31"/>
  <c r="BA151" i="31"/>
  <c r="BB151" i="31"/>
  <c r="BC151" i="31"/>
  <c r="BD151" i="31"/>
  <c r="BE151" i="31"/>
  <c r="BF151" i="31"/>
  <c r="BG151" i="31"/>
  <c r="BH151" i="31"/>
  <c r="BI151" i="31"/>
  <c r="C152" i="31"/>
  <c r="C55" i="31" s="1"/>
  <c r="D152" i="31"/>
  <c r="D55" i="31" s="1"/>
  <c r="E152" i="31"/>
  <c r="E55" i="31" s="1"/>
  <c r="F152" i="31"/>
  <c r="F55" i="31" s="1"/>
  <c r="G152" i="31"/>
  <c r="G55" i="31" s="1"/>
  <c r="H152" i="31"/>
  <c r="I152" i="31"/>
  <c r="J152" i="31"/>
  <c r="J55" i="31" s="1"/>
  <c r="K152" i="31"/>
  <c r="K55" i="31" s="1"/>
  <c r="L152" i="31"/>
  <c r="L55" i="31" s="1"/>
  <c r="M152" i="31"/>
  <c r="M55" i="31" s="1"/>
  <c r="N152" i="31"/>
  <c r="N55" i="31" s="1"/>
  <c r="O152" i="31"/>
  <c r="O55" i="31" s="1"/>
  <c r="P152" i="31"/>
  <c r="Q152" i="31"/>
  <c r="R152" i="31"/>
  <c r="S152" i="31"/>
  <c r="S55" i="31" s="1"/>
  <c r="T152" i="31"/>
  <c r="T55" i="31" s="1"/>
  <c r="U152" i="31"/>
  <c r="U55" i="31" s="1"/>
  <c r="V152" i="31"/>
  <c r="V55" i="31" s="1"/>
  <c r="W152" i="31"/>
  <c r="W55" i="31" s="1"/>
  <c r="X152" i="31"/>
  <c r="Y152" i="31"/>
  <c r="Z152" i="31"/>
  <c r="AA152" i="31"/>
  <c r="AA55" i="31" s="1"/>
  <c r="AB152" i="31"/>
  <c r="AB55" i="31" s="1"/>
  <c r="AC152" i="31"/>
  <c r="AC55" i="31" s="1"/>
  <c r="AD152" i="31"/>
  <c r="AD55" i="31" s="1"/>
  <c r="AE152" i="31"/>
  <c r="AE55" i="31" s="1"/>
  <c r="AF152" i="31"/>
  <c r="AG152" i="31"/>
  <c r="AH152" i="31"/>
  <c r="AI152" i="31"/>
  <c r="AI55" i="31" s="1"/>
  <c r="AJ152" i="31"/>
  <c r="AK152" i="31"/>
  <c r="AK55" i="31" s="1"/>
  <c r="AL152" i="31"/>
  <c r="AL55" i="31" s="1"/>
  <c r="AM152" i="31"/>
  <c r="AM55" i="31" s="1"/>
  <c r="AN152" i="31"/>
  <c r="AO152" i="31"/>
  <c r="AP152" i="31"/>
  <c r="AQ152" i="31"/>
  <c r="AQ55" i="31" s="1"/>
  <c r="AR152" i="31"/>
  <c r="AR55" i="31" s="1"/>
  <c r="AS152" i="31"/>
  <c r="AS55" i="31" s="1"/>
  <c r="AT152" i="31"/>
  <c r="AT55" i="31" s="1"/>
  <c r="AU152" i="31"/>
  <c r="AU55" i="31" s="1"/>
  <c r="AV152" i="31"/>
  <c r="AW152" i="31"/>
  <c r="AX152" i="31"/>
  <c r="AX55" i="31" s="1"/>
  <c r="AY152" i="31"/>
  <c r="AY55" i="31" s="1"/>
  <c r="AZ152" i="31"/>
  <c r="AZ55" i="31" s="1"/>
  <c r="BA152" i="31"/>
  <c r="BA55" i="31" s="1"/>
  <c r="BB152" i="31"/>
  <c r="BB55" i="31" s="1"/>
  <c r="BC152" i="31"/>
  <c r="BC55" i="31" s="1"/>
  <c r="BD152" i="31"/>
  <c r="BE152" i="31"/>
  <c r="BF152" i="31"/>
  <c r="BF55" i="31" s="1"/>
  <c r="BG152" i="31"/>
  <c r="BG55" i="31" s="1"/>
  <c r="BH152" i="31"/>
  <c r="BH55" i="31" s="1"/>
  <c r="BI152" i="31"/>
  <c r="BI55" i="31" s="1"/>
  <c r="C153" i="31"/>
  <c r="D153" i="31"/>
  <c r="E153" i="31"/>
  <c r="F153" i="31"/>
  <c r="G153" i="31"/>
  <c r="H153" i="31"/>
  <c r="I153" i="31"/>
  <c r="J153" i="31"/>
  <c r="K153" i="31"/>
  <c r="L153" i="31"/>
  <c r="M153" i="31"/>
  <c r="N153" i="31"/>
  <c r="O153" i="31"/>
  <c r="P153" i="31"/>
  <c r="Q153" i="31"/>
  <c r="R153" i="31"/>
  <c r="S153" i="31"/>
  <c r="T153" i="31"/>
  <c r="U153" i="31"/>
  <c r="V153" i="31"/>
  <c r="W153" i="31"/>
  <c r="X153" i="31"/>
  <c r="Y153" i="31"/>
  <c r="Z153" i="31"/>
  <c r="AA153" i="31"/>
  <c r="AB153" i="31"/>
  <c r="AC153" i="31"/>
  <c r="AD153" i="31"/>
  <c r="AE153" i="31"/>
  <c r="AF153" i="31"/>
  <c r="AG153" i="31"/>
  <c r="AH153" i="31"/>
  <c r="AI153" i="31"/>
  <c r="AJ153" i="31"/>
  <c r="AK153" i="31"/>
  <c r="AL153" i="31"/>
  <c r="AM153" i="31"/>
  <c r="AN153" i="31"/>
  <c r="AO153" i="31"/>
  <c r="AP153" i="31"/>
  <c r="AQ153" i="31"/>
  <c r="AR153" i="31"/>
  <c r="AS153" i="31"/>
  <c r="AT153" i="31"/>
  <c r="AU153" i="31"/>
  <c r="AV153" i="31"/>
  <c r="AW153" i="31"/>
  <c r="AX153" i="31"/>
  <c r="AY153" i="31"/>
  <c r="AZ153" i="31"/>
  <c r="BA153" i="31"/>
  <c r="BB153" i="31"/>
  <c r="BC153" i="31"/>
  <c r="BD153" i="31"/>
  <c r="BE153" i="31"/>
  <c r="BF153" i="31"/>
  <c r="BG153" i="31"/>
  <c r="BH153" i="31"/>
  <c r="BI153" i="31"/>
  <c r="C154" i="31"/>
  <c r="D154" i="31"/>
  <c r="E154" i="31"/>
  <c r="F154" i="31"/>
  <c r="G154" i="31"/>
  <c r="H154" i="31"/>
  <c r="I154" i="31"/>
  <c r="J154" i="31"/>
  <c r="K154" i="31"/>
  <c r="L154" i="31"/>
  <c r="M154" i="31"/>
  <c r="N154" i="31"/>
  <c r="O154" i="31"/>
  <c r="P154" i="31"/>
  <c r="Q154" i="31"/>
  <c r="R154" i="31"/>
  <c r="S154" i="31"/>
  <c r="T154" i="31"/>
  <c r="U154" i="31"/>
  <c r="V154" i="31"/>
  <c r="W154" i="31"/>
  <c r="X154" i="31"/>
  <c r="Y154" i="31"/>
  <c r="Z154" i="31"/>
  <c r="AA154" i="31"/>
  <c r="AB154" i="31"/>
  <c r="AC154" i="31"/>
  <c r="AD154" i="31"/>
  <c r="AE154" i="31"/>
  <c r="AF154" i="31"/>
  <c r="AG154" i="31"/>
  <c r="AH154" i="31"/>
  <c r="AI154" i="31"/>
  <c r="AJ154" i="31"/>
  <c r="AK154" i="31"/>
  <c r="AL154" i="31"/>
  <c r="AM154" i="31"/>
  <c r="AN154" i="31"/>
  <c r="AO154" i="31"/>
  <c r="AP154" i="31"/>
  <c r="AQ154" i="31"/>
  <c r="AR154" i="31"/>
  <c r="AS154" i="31"/>
  <c r="AT154" i="31"/>
  <c r="AU154" i="31"/>
  <c r="AV154" i="31"/>
  <c r="AW154" i="31"/>
  <c r="AX154" i="31"/>
  <c r="AY154" i="31"/>
  <c r="AZ154" i="31"/>
  <c r="BA154" i="31"/>
  <c r="BB154" i="31"/>
  <c r="BC154" i="31"/>
  <c r="BD154" i="31"/>
  <c r="BE154" i="31"/>
  <c r="BF154" i="31"/>
  <c r="BG154" i="31"/>
  <c r="BH154" i="31"/>
  <c r="BI154" i="31"/>
  <c r="C155" i="31"/>
  <c r="C58" i="31" s="1"/>
  <c r="D155" i="31"/>
  <c r="D58" i="31" s="1"/>
  <c r="E155" i="31"/>
  <c r="E58" i="31" s="1"/>
  <c r="F155" i="31"/>
  <c r="F58" i="31" s="1"/>
  <c r="G155" i="31"/>
  <c r="H155" i="31"/>
  <c r="I155" i="31"/>
  <c r="J155" i="31"/>
  <c r="J58" i="31" s="1"/>
  <c r="K155" i="31"/>
  <c r="K58" i="31" s="1"/>
  <c r="L155" i="31"/>
  <c r="L58" i="31" s="1"/>
  <c r="M155" i="31"/>
  <c r="M58" i="31" s="1"/>
  <c r="N155" i="31"/>
  <c r="N58" i="31" s="1"/>
  <c r="O155" i="31"/>
  <c r="P155" i="31"/>
  <c r="Q155" i="31"/>
  <c r="R155" i="31"/>
  <c r="R58" i="31" s="1"/>
  <c r="S155" i="31"/>
  <c r="S58" i="31" s="1"/>
  <c r="T155" i="31"/>
  <c r="T58" i="31" s="1"/>
  <c r="U155" i="31"/>
  <c r="U58" i="31" s="1"/>
  <c r="V155" i="31"/>
  <c r="V58" i="31" s="1"/>
  <c r="W155" i="31"/>
  <c r="X155" i="31"/>
  <c r="Y155" i="31"/>
  <c r="Y58" i="31" s="1"/>
  <c r="Z155" i="31"/>
  <c r="Z58" i="31" s="1"/>
  <c r="AA155" i="31"/>
  <c r="AA58" i="31" s="1"/>
  <c r="AB155" i="31"/>
  <c r="AB58" i="31" s="1"/>
  <c r="AC155" i="31"/>
  <c r="AC58" i="31" s="1"/>
  <c r="AD155" i="31"/>
  <c r="AD58" i="31" s="1"/>
  <c r="AE155" i="31"/>
  <c r="AF155" i="31"/>
  <c r="AG155" i="31"/>
  <c r="AH155" i="31"/>
  <c r="AH58" i="31" s="1"/>
  <c r="AI155" i="31"/>
  <c r="AJ155" i="31"/>
  <c r="AJ58" i="31" s="1"/>
  <c r="AK155" i="31"/>
  <c r="AK58" i="31" s="1"/>
  <c r="AL155" i="31"/>
  <c r="AL58" i="31" s="1"/>
  <c r="AM155" i="31"/>
  <c r="AN155" i="31"/>
  <c r="AO155" i="31"/>
  <c r="AP155" i="31"/>
  <c r="AP58" i="31" s="1"/>
  <c r="AQ155" i="31"/>
  <c r="AR155" i="31"/>
  <c r="AR58" i="31" s="1"/>
  <c r="AS155" i="31"/>
  <c r="AS58" i="31" s="1"/>
  <c r="AT155" i="31"/>
  <c r="AT58" i="31" s="1"/>
  <c r="AU155" i="31"/>
  <c r="AV155" i="31"/>
  <c r="AW155" i="31"/>
  <c r="AX155" i="31"/>
  <c r="AX58" i="31" s="1"/>
  <c r="AY155" i="31"/>
  <c r="AY58" i="31" s="1"/>
  <c r="AZ155" i="31"/>
  <c r="AZ58" i="31" s="1"/>
  <c r="BA155" i="31"/>
  <c r="BA58" i="31" s="1"/>
  <c r="BB155" i="31"/>
  <c r="BB58" i="31" s="1"/>
  <c r="BC155" i="31"/>
  <c r="BD155" i="31"/>
  <c r="BE155" i="31"/>
  <c r="BF155" i="31"/>
  <c r="BF58" i="31" s="1"/>
  <c r="BG155" i="31"/>
  <c r="BG58" i="31" s="1"/>
  <c r="BH155" i="31"/>
  <c r="BH58" i="31" s="1"/>
  <c r="BI155" i="31"/>
  <c r="BI58" i="31" s="1"/>
  <c r="C156" i="31"/>
  <c r="D156" i="31"/>
  <c r="E156" i="31"/>
  <c r="F156" i="31"/>
  <c r="G156" i="31"/>
  <c r="H156" i="31"/>
  <c r="I156" i="31"/>
  <c r="J156" i="31"/>
  <c r="K156" i="31"/>
  <c r="L156" i="31"/>
  <c r="M156" i="31"/>
  <c r="N156" i="31"/>
  <c r="O156" i="31"/>
  <c r="P156" i="31"/>
  <c r="Q156" i="31"/>
  <c r="R156" i="31"/>
  <c r="S156" i="31"/>
  <c r="T156" i="31"/>
  <c r="U156" i="31"/>
  <c r="V156" i="31"/>
  <c r="W156" i="31"/>
  <c r="X156" i="31"/>
  <c r="Y156" i="31"/>
  <c r="Z156" i="31"/>
  <c r="AA156" i="31"/>
  <c r="AB156" i="31"/>
  <c r="AC156" i="31"/>
  <c r="AD156" i="31"/>
  <c r="AE156" i="31"/>
  <c r="AF156" i="31"/>
  <c r="AG156" i="31"/>
  <c r="AH156" i="31"/>
  <c r="AI156" i="31"/>
  <c r="AJ156" i="31"/>
  <c r="AK156" i="31"/>
  <c r="AL156" i="31"/>
  <c r="AM156" i="31"/>
  <c r="AN156" i="31"/>
  <c r="AO156" i="31"/>
  <c r="AP156" i="31"/>
  <c r="AQ156" i="31"/>
  <c r="AR156" i="31"/>
  <c r="AS156" i="31"/>
  <c r="AT156" i="31"/>
  <c r="AU156" i="31"/>
  <c r="AV156" i="31"/>
  <c r="AW156" i="31"/>
  <c r="AX156" i="31"/>
  <c r="AY156" i="31"/>
  <c r="AZ156" i="31"/>
  <c r="BA156" i="31"/>
  <c r="BB156" i="31"/>
  <c r="BC156" i="31"/>
  <c r="BD156" i="31"/>
  <c r="BE156" i="31"/>
  <c r="BF156" i="31"/>
  <c r="BG156" i="31"/>
  <c r="BH156" i="31"/>
  <c r="BI156" i="31"/>
  <c r="C157" i="31"/>
  <c r="D157" i="31"/>
  <c r="E157" i="31"/>
  <c r="F157" i="31"/>
  <c r="G157" i="31"/>
  <c r="H157" i="31"/>
  <c r="I157" i="31"/>
  <c r="J157" i="31"/>
  <c r="K157" i="31"/>
  <c r="L157" i="31"/>
  <c r="M157" i="31"/>
  <c r="N157" i="31"/>
  <c r="O157" i="31"/>
  <c r="P157" i="31"/>
  <c r="Q157" i="31"/>
  <c r="R157" i="31"/>
  <c r="S157" i="31"/>
  <c r="T157" i="31"/>
  <c r="U157" i="31"/>
  <c r="V157" i="31"/>
  <c r="W157" i="31"/>
  <c r="X157" i="31"/>
  <c r="Y157" i="31"/>
  <c r="Z157" i="31"/>
  <c r="AA157" i="31"/>
  <c r="AB157" i="31"/>
  <c r="AC157" i="31"/>
  <c r="AD157" i="31"/>
  <c r="AE157" i="31"/>
  <c r="AF157" i="31"/>
  <c r="AG157" i="31"/>
  <c r="AH157" i="31"/>
  <c r="AI157" i="31"/>
  <c r="AJ157" i="31"/>
  <c r="AK157" i="31"/>
  <c r="AL157" i="31"/>
  <c r="AM157" i="31"/>
  <c r="AN157" i="31"/>
  <c r="AO157" i="31"/>
  <c r="AP157" i="31"/>
  <c r="AQ157" i="31"/>
  <c r="AR157" i="31"/>
  <c r="AS157" i="31"/>
  <c r="AT157" i="31"/>
  <c r="AU157" i="31"/>
  <c r="AV157" i="31"/>
  <c r="AW157" i="31"/>
  <c r="AX157" i="31"/>
  <c r="AY157" i="31"/>
  <c r="AZ157" i="31"/>
  <c r="BA157" i="31"/>
  <c r="BB157" i="31"/>
  <c r="BC157" i="31"/>
  <c r="BD157" i="31"/>
  <c r="BE157" i="31"/>
  <c r="BF157" i="31"/>
  <c r="BG157" i="31"/>
  <c r="BH157" i="31"/>
  <c r="BI157" i="31"/>
  <c r="C158" i="31"/>
  <c r="C61" i="31" s="1"/>
  <c r="D158" i="31"/>
  <c r="D61" i="31" s="1"/>
  <c r="E158" i="31"/>
  <c r="E61" i="31" s="1"/>
  <c r="F158" i="31"/>
  <c r="G158" i="31"/>
  <c r="H158" i="31"/>
  <c r="I158" i="31"/>
  <c r="I61" i="31" s="1"/>
  <c r="J158" i="31"/>
  <c r="J61" i="31" s="1"/>
  <c r="K158" i="31"/>
  <c r="K61" i="31" s="1"/>
  <c r="L158" i="31"/>
  <c r="L61" i="31" s="1"/>
  <c r="M158" i="31"/>
  <c r="M61" i="31" s="1"/>
  <c r="N158" i="31"/>
  <c r="O158" i="31"/>
  <c r="P158" i="31"/>
  <c r="Q158" i="31"/>
  <c r="Q61" i="31" s="1"/>
  <c r="R158" i="31"/>
  <c r="R61" i="31" s="1"/>
  <c r="S158" i="31"/>
  <c r="S61" i="31" s="1"/>
  <c r="T158" i="31"/>
  <c r="T61" i="31" s="1"/>
  <c r="U158" i="31"/>
  <c r="U61" i="31" s="1"/>
  <c r="V158" i="31"/>
  <c r="W158" i="31"/>
  <c r="X158" i="31"/>
  <c r="Y158" i="31"/>
  <c r="Y61" i="31" s="1"/>
  <c r="Z158" i="31"/>
  <c r="AA158" i="31"/>
  <c r="AA61" i="31" s="1"/>
  <c r="AB158" i="31"/>
  <c r="AB61" i="31" s="1"/>
  <c r="AC158" i="31"/>
  <c r="AC61" i="31" s="1"/>
  <c r="AD158" i="31"/>
  <c r="AE158" i="31"/>
  <c r="AF158" i="31"/>
  <c r="AG158" i="31"/>
  <c r="AG61" i="31" s="1"/>
  <c r="AH158" i="31"/>
  <c r="AH61" i="31" s="1"/>
  <c r="AI158" i="31"/>
  <c r="AI61" i="31" s="1"/>
  <c r="AJ158" i="31"/>
  <c r="AJ61" i="31" s="1"/>
  <c r="AK158" i="31"/>
  <c r="AK61" i="31" s="1"/>
  <c r="AL158" i="31"/>
  <c r="AM158" i="31"/>
  <c r="AN158" i="31"/>
  <c r="AO158" i="31"/>
  <c r="AO61" i="31" s="1"/>
  <c r="AP158" i="31"/>
  <c r="AP61" i="31" s="1"/>
  <c r="AQ158" i="31"/>
  <c r="AQ61" i="31" s="1"/>
  <c r="AR158" i="31"/>
  <c r="AR61" i="31" s="1"/>
  <c r="AS158" i="31"/>
  <c r="AS61" i="31" s="1"/>
  <c r="AT158" i="31"/>
  <c r="AU158" i="31"/>
  <c r="AV158" i="31"/>
  <c r="AW158" i="31"/>
  <c r="AW61" i="31" s="1"/>
  <c r="AX158" i="31"/>
  <c r="AX61" i="31" s="1"/>
  <c r="AY158" i="31"/>
  <c r="AY61" i="31" s="1"/>
  <c r="AZ158" i="31"/>
  <c r="AZ61" i="31" s="1"/>
  <c r="BA158" i="31"/>
  <c r="BA61" i="31" s="1"/>
  <c r="BB158" i="31"/>
  <c r="BC158" i="31"/>
  <c r="BD158" i="31"/>
  <c r="BE158" i="31"/>
  <c r="BE61" i="31" s="1"/>
  <c r="BF158" i="31"/>
  <c r="BF61" i="31" s="1"/>
  <c r="BG158" i="31"/>
  <c r="BG61" i="31" s="1"/>
  <c r="BH158" i="31"/>
  <c r="BH61" i="31" s="1"/>
  <c r="BI158" i="31"/>
  <c r="BI61" i="31" s="1"/>
  <c r="C159" i="31"/>
  <c r="D159" i="31"/>
  <c r="E159" i="31"/>
  <c r="F159" i="31"/>
  <c r="G159" i="31"/>
  <c r="H159" i="31"/>
  <c r="I159" i="31"/>
  <c r="J159" i="31"/>
  <c r="K159" i="31"/>
  <c r="L159" i="31"/>
  <c r="M159" i="31"/>
  <c r="N159" i="31"/>
  <c r="O159" i="31"/>
  <c r="P159" i="31"/>
  <c r="Q159" i="31"/>
  <c r="R159" i="31"/>
  <c r="S159" i="31"/>
  <c r="T159" i="31"/>
  <c r="U159" i="31"/>
  <c r="V159" i="31"/>
  <c r="W159" i="31"/>
  <c r="X159" i="31"/>
  <c r="Y159" i="31"/>
  <c r="Z159" i="31"/>
  <c r="AA159" i="31"/>
  <c r="AB159" i="31"/>
  <c r="AC159" i="31"/>
  <c r="AD159" i="31"/>
  <c r="AE159" i="31"/>
  <c r="AF159" i="31"/>
  <c r="AG159" i="31"/>
  <c r="AH159" i="31"/>
  <c r="AI159" i="31"/>
  <c r="AJ159" i="31"/>
  <c r="AK159" i="31"/>
  <c r="AL159" i="31"/>
  <c r="AM159" i="31"/>
  <c r="AN159" i="31"/>
  <c r="AO159" i="31"/>
  <c r="AP159" i="31"/>
  <c r="AQ159" i="31"/>
  <c r="AR159" i="31"/>
  <c r="AS159" i="31"/>
  <c r="AT159" i="31"/>
  <c r="AU159" i="31"/>
  <c r="AV159" i="31"/>
  <c r="AW159" i="31"/>
  <c r="AX159" i="31"/>
  <c r="AY159" i="31"/>
  <c r="AZ159" i="31"/>
  <c r="BA159" i="31"/>
  <c r="BB159" i="31"/>
  <c r="BC159" i="31"/>
  <c r="BD159" i="31"/>
  <c r="BE159" i="31"/>
  <c r="BF159" i="31"/>
  <c r="BG159" i="31"/>
  <c r="BH159" i="31"/>
  <c r="BI159" i="31"/>
  <c r="C160" i="31"/>
  <c r="D160" i="31"/>
  <c r="E160" i="31"/>
  <c r="F160" i="31"/>
  <c r="G160" i="31"/>
  <c r="H160" i="31"/>
  <c r="I160" i="31"/>
  <c r="J160" i="31"/>
  <c r="K160" i="31"/>
  <c r="L160" i="31"/>
  <c r="M160" i="31"/>
  <c r="N160" i="31"/>
  <c r="O160" i="31"/>
  <c r="P160" i="31"/>
  <c r="Q160" i="31"/>
  <c r="R160" i="31"/>
  <c r="S160" i="31"/>
  <c r="T160" i="31"/>
  <c r="U160" i="31"/>
  <c r="V160" i="31"/>
  <c r="W160" i="31"/>
  <c r="X160" i="31"/>
  <c r="Y160" i="31"/>
  <c r="Z160" i="31"/>
  <c r="AA160" i="31"/>
  <c r="AB160" i="31"/>
  <c r="AC160" i="31"/>
  <c r="AD160" i="31"/>
  <c r="AE160" i="31"/>
  <c r="AF160" i="31"/>
  <c r="AG160" i="31"/>
  <c r="AH160" i="31"/>
  <c r="AI160" i="31"/>
  <c r="AJ160" i="31"/>
  <c r="AK160" i="31"/>
  <c r="AL160" i="31"/>
  <c r="AM160" i="31"/>
  <c r="AN160" i="31"/>
  <c r="AO160" i="31"/>
  <c r="AP160" i="31"/>
  <c r="AQ160" i="31"/>
  <c r="AR160" i="31"/>
  <c r="AS160" i="31"/>
  <c r="AT160" i="31"/>
  <c r="AU160" i="31"/>
  <c r="AV160" i="31"/>
  <c r="AW160" i="31"/>
  <c r="AX160" i="31"/>
  <c r="AY160" i="31"/>
  <c r="AZ160" i="31"/>
  <c r="BA160" i="31"/>
  <c r="BB160" i="31"/>
  <c r="BC160" i="31"/>
  <c r="BD160" i="31"/>
  <c r="BE160" i="31"/>
  <c r="BF160" i="31"/>
  <c r="BG160" i="31"/>
  <c r="BH160" i="31"/>
  <c r="BI160" i="31"/>
  <c r="C161" i="31"/>
  <c r="D161" i="31"/>
  <c r="D64" i="31" s="1"/>
  <c r="E161" i="31"/>
  <c r="F161" i="31"/>
  <c r="G161" i="31"/>
  <c r="H161" i="31"/>
  <c r="H64" i="31" s="1"/>
  <c r="I161" i="31"/>
  <c r="I64" i="31" s="1"/>
  <c r="J161" i="31"/>
  <c r="J64" i="31" s="1"/>
  <c r="K161" i="31"/>
  <c r="K64" i="31" s="1"/>
  <c r="L161" i="31"/>
  <c r="L64" i="31" s="1"/>
  <c r="M161" i="31"/>
  <c r="N161" i="31"/>
  <c r="O161" i="31"/>
  <c r="P161" i="31"/>
  <c r="P64" i="31" s="1"/>
  <c r="Q161" i="31"/>
  <c r="Q64" i="31" s="1"/>
  <c r="R161" i="31"/>
  <c r="R64" i="31" s="1"/>
  <c r="S161" i="31"/>
  <c r="S64" i="31" s="1"/>
  <c r="T161" i="31"/>
  <c r="T64" i="31" s="1"/>
  <c r="U161" i="31"/>
  <c r="V161" i="31"/>
  <c r="W161" i="31"/>
  <c r="W64" i="31" s="1"/>
  <c r="X161" i="31"/>
  <c r="X64" i="31" s="1"/>
  <c r="Y161" i="31"/>
  <c r="Y64" i="31" s="1"/>
  <c r="Z161" i="31"/>
  <c r="Z64" i="31" s="1"/>
  <c r="AA161" i="31"/>
  <c r="AA64" i="31" s="1"/>
  <c r="AB161" i="31"/>
  <c r="AB64" i="31" s="1"/>
  <c r="AC161" i="31"/>
  <c r="AD161" i="31"/>
  <c r="AD64" i="31" s="1"/>
  <c r="AE161" i="31"/>
  <c r="AF161" i="31"/>
  <c r="AF64" i="31" s="1"/>
  <c r="AG161" i="31"/>
  <c r="AG64" i="31" s="1"/>
  <c r="AH161" i="31"/>
  <c r="AH64" i="31" s="1"/>
  <c r="AI161" i="31"/>
  <c r="AI64" i="31" s="1"/>
  <c r="AJ161" i="31"/>
  <c r="AJ64" i="31" s="1"/>
  <c r="AK161" i="31"/>
  <c r="AL161" i="31"/>
  <c r="AM161" i="31"/>
  <c r="AN161" i="31"/>
  <c r="AN64" i="31" s="1"/>
  <c r="AO161" i="31"/>
  <c r="AP161" i="31"/>
  <c r="AP64" i="31" s="1"/>
  <c r="AQ161" i="31"/>
  <c r="AQ64" i="31" s="1"/>
  <c r="AR161" i="31"/>
  <c r="AR64" i="31" s="1"/>
  <c r="AS161" i="31"/>
  <c r="AT161" i="31"/>
  <c r="AT64" i="31" s="1"/>
  <c r="AU161" i="31"/>
  <c r="AU64" i="31" s="1"/>
  <c r="AV161" i="31"/>
  <c r="AV64" i="31" s="1"/>
  <c r="AW161" i="31"/>
  <c r="AX161" i="31"/>
  <c r="AX64" i="31" s="1"/>
  <c r="AY161" i="31"/>
  <c r="AY64" i="31" s="1"/>
  <c r="AZ161" i="31"/>
  <c r="AZ64" i="31" s="1"/>
  <c r="BA161" i="31"/>
  <c r="BB161" i="31"/>
  <c r="BB64" i="31" s="1"/>
  <c r="BC161" i="31"/>
  <c r="BD161" i="31"/>
  <c r="BD64" i="31" s="1"/>
  <c r="BE161" i="31"/>
  <c r="BE64" i="31" s="1"/>
  <c r="BF161" i="31"/>
  <c r="BF64" i="31" s="1"/>
  <c r="BG161" i="31"/>
  <c r="BG64" i="31" s="1"/>
  <c r="BH161" i="31"/>
  <c r="BH64" i="31" s="1"/>
  <c r="BI161" i="31"/>
  <c r="C162" i="31"/>
  <c r="D162" i="31"/>
  <c r="E162" i="31"/>
  <c r="F162" i="31"/>
  <c r="G162" i="31"/>
  <c r="H162" i="31"/>
  <c r="I162" i="31"/>
  <c r="J162" i="31"/>
  <c r="K162" i="31"/>
  <c r="L162" i="31"/>
  <c r="M162" i="31"/>
  <c r="N162" i="31"/>
  <c r="O162" i="31"/>
  <c r="P162" i="31"/>
  <c r="Q162" i="31"/>
  <c r="R162" i="31"/>
  <c r="S162" i="31"/>
  <c r="T162" i="31"/>
  <c r="U162" i="31"/>
  <c r="V162" i="31"/>
  <c r="W162" i="31"/>
  <c r="X162" i="31"/>
  <c r="Y162" i="31"/>
  <c r="Z162" i="31"/>
  <c r="AA162" i="31"/>
  <c r="AB162" i="31"/>
  <c r="AC162" i="31"/>
  <c r="AD162" i="31"/>
  <c r="AE162" i="31"/>
  <c r="AF162" i="31"/>
  <c r="AG162" i="31"/>
  <c r="AH162" i="31"/>
  <c r="AI162" i="31"/>
  <c r="AJ162" i="31"/>
  <c r="AK162" i="31"/>
  <c r="AL162" i="31"/>
  <c r="AM162" i="31"/>
  <c r="AN162" i="31"/>
  <c r="AO162" i="31"/>
  <c r="AP162" i="31"/>
  <c r="AQ162" i="31"/>
  <c r="AR162" i="31"/>
  <c r="AS162" i="31"/>
  <c r="AT162" i="31"/>
  <c r="AU162" i="31"/>
  <c r="AV162" i="31"/>
  <c r="AW162" i="31"/>
  <c r="AX162" i="31"/>
  <c r="AY162" i="31"/>
  <c r="AZ162" i="31"/>
  <c r="BA162" i="31"/>
  <c r="BB162" i="31"/>
  <c r="BC162" i="31"/>
  <c r="BD162" i="31"/>
  <c r="BE162" i="31"/>
  <c r="BF162" i="31"/>
  <c r="BG162" i="31"/>
  <c r="BH162" i="31"/>
  <c r="BI162" i="31"/>
  <c r="C163" i="31"/>
  <c r="D163" i="31"/>
  <c r="E163" i="31"/>
  <c r="F163" i="31"/>
  <c r="G163" i="31"/>
  <c r="H163" i="31"/>
  <c r="I163" i="31"/>
  <c r="J163" i="31"/>
  <c r="K163" i="31"/>
  <c r="L163" i="31"/>
  <c r="M163" i="31"/>
  <c r="N163" i="31"/>
  <c r="O163" i="31"/>
  <c r="P163" i="31"/>
  <c r="Q163" i="31"/>
  <c r="R163" i="31"/>
  <c r="S163" i="31"/>
  <c r="T163" i="31"/>
  <c r="U163" i="31"/>
  <c r="V163" i="31"/>
  <c r="W163" i="31"/>
  <c r="X163" i="31"/>
  <c r="Y163" i="31"/>
  <c r="Z163" i="31"/>
  <c r="AA163" i="31"/>
  <c r="AB163" i="31"/>
  <c r="AC163" i="31"/>
  <c r="AD163" i="31"/>
  <c r="AE163" i="31"/>
  <c r="AF163" i="31"/>
  <c r="AG163" i="31"/>
  <c r="AH163" i="31"/>
  <c r="AI163" i="31"/>
  <c r="AJ163" i="31"/>
  <c r="AK163" i="31"/>
  <c r="AL163" i="31"/>
  <c r="AM163" i="31"/>
  <c r="AN163" i="31"/>
  <c r="AO163" i="31"/>
  <c r="AP163" i="31"/>
  <c r="AQ163" i="31"/>
  <c r="AR163" i="31"/>
  <c r="AS163" i="31"/>
  <c r="AT163" i="31"/>
  <c r="AU163" i="31"/>
  <c r="AV163" i="31"/>
  <c r="AW163" i="31"/>
  <c r="AX163" i="31"/>
  <c r="AY163" i="31"/>
  <c r="AZ163" i="31"/>
  <c r="BA163" i="31"/>
  <c r="BB163" i="31"/>
  <c r="BC163" i="31"/>
  <c r="BD163" i="31"/>
  <c r="BE163" i="31"/>
  <c r="BF163" i="31"/>
  <c r="BG163" i="31"/>
  <c r="BH163" i="31"/>
  <c r="BI163" i="31"/>
  <c r="C164" i="31"/>
  <c r="C67" i="31" s="1"/>
  <c r="D164" i="31"/>
  <c r="E164" i="31"/>
  <c r="F164" i="31"/>
  <c r="G164" i="31"/>
  <c r="G67" i="31" s="1"/>
  <c r="H164" i="31"/>
  <c r="H67" i="31" s="1"/>
  <c r="I164" i="31"/>
  <c r="I67" i="31" s="1"/>
  <c r="J164" i="31"/>
  <c r="J67" i="31" s="1"/>
  <c r="K164" i="31"/>
  <c r="K67" i="31" s="1"/>
  <c r="L164" i="31"/>
  <c r="M164" i="31"/>
  <c r="N164" i="31"/>
  <c r="O164" i="31"/>
  <c r="O67" i="31" s="1"/>
  <c r="P164" i="31"/>
  <c r="P67" i="31" s="1"/>
  <c r="Q164" i="31"/>
  <c r="Q67" i="31" s="1"/>
  <c r="R164" i="31"/>
  <c r="R67" i="31" s="1"/>
  <c r="S164" i="31"/>
  <c r="S67" i="31" s="1"/>
  <c r="T164" i="31"/>
  <c r="U164" i="31"/>
  <c r="V164" i="31"/>
  <c r="W164" i="31"/>
  <c r="W67" i="31" s="1"/>
  <c r="X164" i="31"/>
  <c r="X67" i="31" s="1"/>
  <c r="Y164" i="31"/>
  <c r="Y67" i="31" s="1"/>
  <c r="Z164" i="31"/>
  <c r="Z67" i="31" s="1"/>
  <c r="AA164" i="31"/>
  <c r="AA67" i="31" s="1"/>
  <c r="AB164" i="31"/>
  <c r="AC164" i="31"/>
  <c r="AD164" i="31"/>
  <c r="AE164" i="31"/>
  <c r="AE67" i="31" s="1"/>
  <c r="AF164" i="31"/>
  <c r="AF67" i="31" s="1"/>
  <c r="AG164" i="31"/>
  <c r="AG67" i="31" s="1"/>
  <c r="AH164" i="31"/>
  <c r="AH67" i="31" s="1"/>
  <c r="AI164" i="31"/>
  <c r="AI67" i="31" s="1"/>
  <c r="AJ164" i="31"/>
  <c r="AK164" i="31"/>
  <c r="AL164" i="31"/>
  <c r="AM164" i="31"/>
  <c r="AM67" i="31" s="1"/>
  <c r="AN164" i="31"/>
  <c r="AN67" i="31" s="1"/>
  <c r="AO164" i="31"/>
  <c r="AO67" i="31" s="1"/>
  <c r="AP164" i="31"/>
  <c r="AQ164" i="31"/>
  <c r="AQ67" i="31" s="1"/>
  <c r="AR164" i="31"/>
  <c r="AS164" i="31"/>
  <c r="AT164" i="31"/>
  <c r="AU164" i="31"/>
  <c r="AU67" i="31" s="1"/>
  <c r="AV164" i="31"/>
  <c r="AV67" i="31" s="1"/>
  <c r="AW164" i="31"/>
  <c r="AW67" i="31" s="1"/>
  <c r="AX164" i="31"/>
  <c r="AX67" i="31" s="1"/>
  <c r="AY164" i="31"/>
  <c r="AY67" i="31" s="1"/>
  <c r="AZ164" i="31"/>
  <c r="BA164" i="31"/>
  <c r="BB164" i="31"/>
  <c r="BC164" i="31"/>
  <c r="BC67" i="31" s="1"/>
  <c r="BD164" i="31"/>
  <c r="BD67" i="31" s="1"/>
  <c r="BE164" i="31"/>
  <c r="BE67" i="31" s="1"/>
  <c r="BF164" i="31"/>
  <c r="BF67" i="31" s="1"/>
  <c r="BG164" i="31"/>
  <c r="BG67" i="31" s="1"/>
  <c r="BH164" i="31"/>
  <c r="BI164" i="31"/>
  <c r="C165" i="31"/>
  <c r="D165" i="31"/>
  <c r="E165" i="31"/>
  <c r="F165" i="31"/>
  <c r="G165" i="31"/>
  <c r="H165" i="31"/>
  <c r="I165" i="31"/>
  <c r="J165" i="31"/>
  <c r="K165" i="31"/>
  <c r="L165" i="31"/>
  <c r="M165" i="31"/>
  <c r="N165" i="31"/>
  <c r="O165" i="31"/>
  <c r="P165" i="31"/>
  <c r="Q165" i="31"/>
  <c r="R165" i="31"/>
  <c r="S165" i="31"/>
  <c r="T165" i="31"/>
  <c r="U165" i="31"/>
  <c r="V165" i="31"/>
  <c r="W165" i="31"/>
  <c r="X165" i="31"/>
  <c r="Y165" i="31"/>
  <c r="Z165" i="31"/>
  <c r="AA165" i="31"/>
  <c r="AB165" i="31"/>
  <c r="AC165" i="31"/>
  <c r="AD165" i="31"/>
  <c r="AE165" i="31"/>
  <c r="AF165" i="31"/>
  <c r="AG165" i="31"/>
  <c r="AH165" i="31"/>
  <c r="AI165" i="31"/>
  <c r="AJ165" i="31"/>
  <c r="AK165" i="31"/>
  <c r="AL165" i="31"/>
  <c r="AM165" i="31"/>
  <c r="AN165" i="31"/>
  <c r="AO165" i="31"/>
  <c r="AP165" i="31"/>
  <c r="AQ165" i="31"/>
  <c r="AR165" i="31"/>
  <c r="AS165" i="31"/>
  <c r="AT165" i="31"/>
  <c r="AU165" i="31"/>
  <c r="AV165" i="31"/>
  <c r="AW165" i="31"/>
  <c r="AX165" i="31"/>
  <c r="AY165" i="31"/>
  <c r="AZ165" i="31"/>
  <c r="BA165" i="31"/>
  <c r="BB165" i="31"/>
  <c r="BC165" i="31"/>
  <c r="BD165" i="31"/>
  <c r="BE165" i="31"/>
  <c r="BF165" i="31"/>
  <c r="BG165" i="31"/>
  <c r="BH165" i="31"/>
  <c r="BI165" i="31"/>
  <c r="C166" i="31"/>
  <c r="D166" i="31"/>
  <c r="E166" i="31"/>
  <c r="F166" i="31"/>
  <c r="G166" i="31"/>
  <c r="H166" i="31"/>
  <c r="I166" i="31"/>
  <c r="J166" i="31"/>
  <c r="K166" i="31"/>
  <c r="L166" i="31"/>
  <c r="M166" i="31"/>
  <c r="N166" i="31"/>
  <c r="O166" i="31"/>
  <c r="P166" i="31"/>
  <c r="Q166" i="31"/>
  <c r="R166" i="31"/>
  <c r="S166" i="31"/>
  <c r="T166" i="31"/>
  <c r="U166" i="31"/>
  <c r="V166" i="31"/>
  <c r="W166" i="31"/>
  <c r="X166" i="31"/>
  <c r="Y166" i="31"/>
  <c r="Z166" i="31"/>
  <c r="AA166" i="31"/>
  <c r="AB166" i="31"/>
  <c r="AC166" i="31"/>
  <c r="AD166" i="31"/>
  <c r="AE166" i="31"/>
  <c r="AF166" i="31"/>
  <c r="AG166" i="31"/>
  <c r="AH166" i="31"/>
  <c r="AI166" i="31"/>
  <c r="AJ166" i="31"/>
  <c r="AK166" i="31"/>
  <c r="AL166" i="31"/>
  <c r="AM166" i="31"/>
  <c r="AN166" i="31"/>
  <c r="AO166" i="31"/>
  <c r="AP166" i="31"/>
  <c r="AQ166" i="31"/>
  <c r="AR166" i="31"/>
  <c r="AS166" i="31"/>
  <c r="AT166" i="31"/>
  <c r="AU166" i="31"/>
  <c r="AV166" i="31"/>
  <c r="AW166" i="31"/>
  <c r="AX166" i="31"/>
  <c r="AY166" i="31"/>
  <c r="AZ166" i="31"/>
  <c r="BA166" i="31"/>
  <c r="BB166" i="31"/>
  <c r="BC166" i="31"/>
  <c r="BD166" i="31"/>
  <c r="BE166" i="31"/>
  <c r="BF166" i="31"/>
  <c r="BG166" i="31"/>
  <c r="BH166" i="31"/>
  <c r="BI166" i="31"/>
  <c r="C167" i="31"/>
  <c r="D167" i="31"/>
  <c r="E167" i="31"/>
  <c r="F167" i="31"/>
  <c r="F70" i="31" s="1"/>
  <c r="G167" i="31"/>
  <c r="G70" i="31" s="1"/>
  <c r="H167" i="31"/>
  <c r="H70" i="31" s="1"/>
  <c r="I167" i="31"/>
  <c r="I70" i="31" s="1"/>
  <c r="J167" i="31"/>
  <c r="J70" i="31" s="1"/>
  <c r="K167" i="31"/>
  <c r="L167" i="31"/>
  <c r="M167" i="31"/>
  <c r="N167" i="31"/>
  <c r="N70" i="31" s="1"/>
  <c r="O167" i="31"/>
  <c r="O70" i="31" s="1"/>
  <c r="P167" i="31"/>
  <c r="P70" i="31" s="1"/>
  <c r="Q167" i="31"/>
  <c r="Q70" i="31" s="1"/>
  <c r="R167" i="31"/>
  <c r="R70" i="31" s="1"/>
  <c r="S167" i="31"/>
  <c r="T167" i="31"/>
  <c r="U167" i="31"/>
  <c r="V167" i="31"/>
  <c r="V70" i="31" s="1"/>
  <c r="W167" i="31"/>
  <c r="W70" i="31" s="1"/>
  <c r="X167" i="31"/>
  <c r="X70" i="31" s="1"/>
  <c r="Y167" i="31"/>
  <c r="Y70" i="31" s="1"/>
  <c r="Z167" i="31"/>
  <c r="Z70" i="31" s="1"/>
  <c r="AA167" i="31"/>
  <c r="AB167" i="31"/>
  <c r="AC167" i="31"/>
  <c r="AD167" i="31"/>
  <c r="AD70" i="31" s="1"/>
  <c r="AE167" i="31"/>
  <c r="AE70" i="31" s="1"/>
  <c r="AF167" i="31"/>
  <c r="AF70" i="31" s="1"/>
  <c r="AG167" i="31"/>
  <c r="AG70" i="31" s="1"/>
  <c r="AH167" i="31"/>
  <c r="AH70" i="31" s="1"/>
  <c r="AI167" i="31"/>
  <c r="AJ167" i="31"/>
  <c r="AK167" i="31"/>
  <c r="AL167" i="31"/>
  <c r="AL70" i="31" s="1"/>
  <c r="AM167" i="31"/>
  <c r="AM70" i="31" s="1"/>
  <c r="AN167" i="31"/>
  <c r="AN70" i="31" s="1"/>
  <c r="AO167" i="31"/>
  <c r="AO70" i="31" s="1"/>
  <c r="AP167" i="31"/>
  <c r="AP70" i="31" s="1"/>
  <c r="AQ167" i="31"/>
  <c r="AR167" i="31"/>
  <c r="AS167" i="31"/>
  <c r="AT167" i="31"/>
  <c r="AT70" i="31" s="1"/>
  <c r="AU167" i="31"/>
  <c r="AU70" i="31" s="1"/>
  <c r="AV167" i="31"/>
  <c r="AV70" i="31" s="1"/>
  <c r="AW167" i="31"/>
  <c r="AW70" i="31" s="1"/>
  <c r="AX167" i="31"/>
  <c r="AX70" i="31" s="1"/>
  <c r="AY167" i="31"/>
  <c r="AZ167" i="31"/>
  <c r="AZ70" i="31" s="1"/>
  <c r="BA167" i="31"/>
  <c r="BB167" i="31"/>
  <c r="BB70" i="31" s="1"/>
  <c r="BC167" i="31"/>
  <c r="BC70" i="31" s="1"/>
  <c r="BD167" i="31"/>
  <c r="BD70" i="31" s="1"/>
  <c r="BE167" i="31"/>
  <c r="BE70" i="31" s="1"/>
  <c r="BF167" i="31"/>
  <c r="BF70" i="31" s="1"/>
  <c r="BG167" i="31"/>
  <c r="BH167" i="31"/>
  <c r="BI167" i="31"/>
  <c r="C168" i="31"/>
  <c r="D168" i="31"/>
  <c r="E168" i="31"/>
  <c r="F168" i="31"/>
  <c r="G168" i="31"/>
  <c r="H168" i="31"/>
  <c r="I168" i="31"/>
  <c r="J168" i="31"/>
  <c r="K168" i="31"/>
  <c r="L168" i="31"/>
  <c r="M168" i="31"/>
  <c r="N168" i="31"/>
  <c r="O168" i="31"/>
  <c r="P168" i="31"/>
  <c r="Q168" i="31"/>
  <c r="R168" i="31"/>
  <c r="S168" i="31"/>
  <c r="T168" i="31"/>
  <c r="U168" i="31"/>
  <c r="V168" i="31"/>
  <c r="W168" i="31"/>
  <c r="X168" i="31"/>
  <c r="Y168" i="31"/>
  <c r="Z168" i="31"/>
  <c r="AA168" i="31"/>
  <c r="AB168" i="31"/>
  <c r="AC168" i="31"/>
  <c r="AD168" i="31"/>
  <c r="AE168" i="31"/>
  <c r="AF168" i="31"/>
  <c r="AG168" i="31"/>
  <c r="AH168" i="31"/>
  <c r="AI168" i="31"/>
  <c r="AJ168" i="31"/>
  <c r="AK168" i="31"/>
  <c r="AL168" i="31"/>
  <c r="AM168" i="31"/>
  <c r="AN168" i="31"/>
  <c r="AO168" i="31"/>
  <c r="AP168" i="31"/>
  <c r="AQ168" i="31"/>
  <c r="AR168" i="31"/>
  <c r="AS168" i="31"/>
  <c r="AT168" i="31"/>
  <c r="AU168" i="31"/>
  <c r="AV168" i="31"/>
  <c r="AW168" i="31"/>
  <c r="AX168" i="31"/>
  <c r="AY168" i="31"/>
  <c r="AZ168" i="31"/>
  <c r="BA168" i="31"/>
  <c r="BB168" i="31"/>
  <c r="BC168" i="31"/>
  <c r="BD168" i="31"/>
  <c r="BE168" i="31"/>
  <c r="BF168" i="31"/>
  <c r="BG168" i="31"/>
  <c r="BH168" i="31"/>
  <c r="BI168" i="31"/>
  <c r="C169" i="31"/>
  <c r="D169" i="31"/>
  <c r="E169" i="31"/>
  <c r="F169" i="31"/>
  <c r="G169" i="31"/>
  <c r="H169" i="31"/>
  <c r="I169" i="31"/>
  <c r="J169" i="31"/>
  <c r="K169" i="31"/>
  <c r="L169" i="31"/>
  <c r="M169" i="31"/>
  <c r="N169" i="31"/>
  <c r="O169" i="31"/>
  <c r="P169" i="31"/>
  <c r="Q169" i="31"/>
  <c r="R169" i="31"/>
  <c r="S169" i="31"/>
  <c r="T169" i="31"/>
  <c r="U169" i="31"/>
  <c r="V169" i="31"/>
  <c r="W169" i="31"/>
  <c r="X169" i="31"/>
  <c r="Y169" i="31"/>
  <c r="Z169" i="31"/>
  <c r="AA169" i="31"/>
  <c r="AB169" i="31"/>
  <c r="AC169" i="31"/>
  <c r="AD169" i="31"/>
  <c r="AE169" i="31"/>
  <c r="AF169" i="31"/>
  <c r="AG169" i="31"/>
  <c r="AH169" i="31"/>
  <c r="AI169" i="31"/>
  <c r="AJ169" i="31"/>
  <c r="AK169" i="31"/>
  <c r="AL169" i="31"/>
  <c r="AM169" i="31"/>
  <c r="AN169" i="31"/>
  <c r="AO169" i="31"/>
  <c r="AP169" i="31"/>
  <c r="AQ169" i="31"/>
  <c r="AR169" i="31"/>
  <c r="AS169" i="31"/>
  <c r="AT169" i="31"/>
  <c r="AU169" i="31"/>
  <c r="AV169" i="31"/>
  <c r="AW169" i="31"/>
  <c r="AX169" i="31"/>
  <c r="AY169" i="31"/>
  <c r="AZ169" i="31"/>
  <c r="BA169" i="31"/>
  <c r="BB169" i="31"/>
  <c r="BC169" i="31"/>
  <c r="BD169" i="31"/>
  <c r="BE169" i="31"/>
  <c r="BF169" i="31"/>
  <c r="BG169" i="31"/>
  <c r="BH169" i="31"/>
  <c r="BI169" i="31"/>
  <c r="C170" i="31"/>
  <c r="D170" i="31"/>
  <c r="D73" i="31" s="1"/>
  <c r="E170" i="31"/>
  <c r="E73" i="31" s="1"/>
  <c r="F170" i="31"/>
  <c r="F73" i="31" s="1"/>
  <c r="G170" i="31"/>
  <c r="G73" i="31" s="1"/>
  <c r="H170" i="31"/>
  <c r="H73" i="31" s="1"/>
  <c r="I170" i="31"/>
  <c r="I73" i="31" s="1"/>
  <c r="J170" i="31"/>
  <c r="K170" i="31"/>
  <c r="K73" i="31" s="1"/>
  <c r="L170" i="31"/>
  <c r="M170" i="31"/>
  <c r="M73" i="31" s="1"/>
  <c r="N170" i="31"/>
  <c r="O170" i="31"/>
  <c r="O73" i="31" s="1"/>
  <c r="P170" i="31"/>
  <c r="P73" i="31" s="1"/>
  <c r="Q170" i="31"/>
  <c r="Q73" i="31" s="1"/>
  <c r="R170" i="31"/>
  <c r="S170" i="31"/>
  <c r="T170" i="31"/>
  <c r="U170" i="31"/>
  <c r="U73" i="31" s="1"/>
  <c r="V170" i="31"/>
  <c r="V73" i="31" s="1"/>
  <c r="W170" i="31"/>
  <c r="W73" i="31" s="1"/>
  <c r="X170" i="31"/>
  <c r="X73" i="31" s="1"/>
  <c r="Y170" i="31"/>
  <c r="Y73" i="31" s="1"/>
  <c r="Z170" i="31"/>
  <c r="AA170" i="31"/>
  <c r="AB170" i="31"/>
  <c r="AC170" i="31"/>
  <c r="AC73" i="31" s="1"/>
  <c r="AD170" i="31"/>
  <c r="AD73" i="31" s="1"/>
  <c r="AE170" i="31"/>
  <c r="AE73" i="31" s="1"/>
  <c r="AF170" i="31"/>
  <c r="AF73" i="31" s="1"/>
  <c r="AG170" i="31"/>
  <c r="AG73" i="31" s="1"/>
  <c r="AH170" i="31"/>
  <c r="AI170" i="31"/>
  <c r="AJ170" i="31"/>
  <c r="AJ73" i="31" s="1"/>
  <c r="AK170" i="31"/>
  <c r="AK73" i="31" s="1"/>
  <c r="AL170" i="31"/>
  <c r="AL73" i="31" s="1"/>
  <c r="AM170" i="31"/>
  <c r="AM73" i="31" s="1"/>
  <c r="AN170" i="31"/>
  <c r="AN73" i="31" s="1"/>
  <c r="AO170" i="31"/>
  <c r="AO73" i="31" s="1"/>
  <c r="AP170" i="31"/>
  <c r="AQ170" i="31"/>
  <c r="AQ73" i="31" s="1"/>
  <c r="AR170" i="31"/>
  <c r="AS170" i="31"/>
  <c r="AS73" i="31" s="1"/>
  <c r="AT170" i="31"/>
  <c r="AT73" i="31" s="1"/>
  <c r="AU170" i="31"/>
  <c r="AU73" i="31" s="1"/>
  <c r="AV170" i="31"/>
  <c r="AV73" i="31" s="1"/>
  <c r="AW170" i="31"/>
  <c r="AW73" i="31" s="1"/>
  <c r="AX170" i="31"/>
  <c r="AY170" i="31"/>
  <c r="AZ170" i="31"/>
  <c r="BA170" i="31"/>
  <c r="BA73" i="31" s="1"/>
  <c r="BB170" i="31"/>
  <c r="BC170" i="31"/>
  <c r="BC73" i="31" s="1"/>
  <c r="BD170" i="31"/>
  <c r="BD73" i="31" s="1"/>
  <c r="BE170" i="31"/>
  <c r="BE73" i="31" s="1"/>
  <c r="BF170" i="31"/>
  <c r="BG170" i="31"/>
  <c r="BH170" i="31"/>
  <c r="BH73" i="31" s="1"/>
  <c r="BI170" i="31"/>
  <c r="BI73" i="31" s="1"/>
  <c r="C171" i="31"/>
  <c r="D171" i="31"/>
  <c r="E171" i="31"/>
  <c r="F171" i="31"/>
  <c r="G171" i="31"/>
  <c r="H171" i="31"/>
  <c r="I171" i="31"/>
  <c r="J171" i="31"/>
  <c r="K171" i="31"/>
  <c r="L171" i="31"/>
  <c r="M171" i="31"/>
  <c r="N171" i="31"/>
  <c r="O171" i="31"/>
  <c r="P171" i="31"/>
  <c r="Q171" i="31"/>
  <c r="R171" i="31"/>
  <c r="S171" i="31"/>
  <c r="T171" i="31"/>
  <c r="U171" i="31"/>
  <c r="V171" i="31"/>
  <c r="W171" i="31"/>
  <c r="X171" i="31"/>
  <c r="Y171" i="31"/>
  <c r="Z171" i="31"/>
  <c r="AA171" i="31"/>
  <c r="AB171" i="31"/>
  <c r="AC171" i="31"/>
  <c r="AD171" i="31"/>
  <c r="AE171" i="31"/>
  <c r="AF171" i="31"/>
  <c r="AG171" i="31"/>
  <c r="AH171" i="31"/>
  <c r="AI171" i="31"/>
  <c r="AJ171" i="31"/>
  <c r="AK171" i="31"/>
  <c r="AL171" i="31"/>
  <c r="AM171" i="31"/>
  <c r="AN171" i="31"/>
  <c r="AO171" i="31"/>
  <c r="AP171" i="31"/>
  <c r="AQ171" i="31"/>
  <c r="AR171" i="31"/>
  <c r="AS171" i="31"/>
  <c r="AT171" i="31"/>
  <c r="AU171" i="31"/>
  <c r="AV171" i="31"/>
  <c r="AW171" i="31"/>
  <c r="AX171" i="31"/>
  <c r="AY171" i="31"/>
  <c r="AZ171" i="31"/>
  <c r="BA171" i="31"/>
  <c r="BB171" i="31"/>
  <c r="BC171" i="31"/>
  <c r="BD171" i="31"/>
  <c r="BE171" i="31"/>
  <c r="BF171" i="31"/>
  <c r="BG171" i="31"/>
  <c r="BH171" i="31"/>
  <c r="BI171" i="31"/>
  <c r="C172" i="31"/>
  <c r="D172" i="31"/>
  <c r="E172" i="31"/>
  <c r="F172" i="31"/>
  <c r="G172" i="31"/>
  <c r="H172" i="31"/>
  <c r="I172" i="31"/>
  <c r="J172" i="31"/>
  <c r="K172" i="31"/>
  <c r="L172" i="31"/>
  <c r="M172" i="31"/>
  <c r="N172" i="31"/>
  <c r="O172" i="31"/>
  <c r="P172" i="31"/>
  <c r="Q172" i="31"/>
  <c r="R172" i="31"/>
  <c r="S172" i="31"/>
  <c r="T172" i="31"/>
  <c r="U172" i="31"/>
  <c r="V172" i="31"/>
  <c r="W172" i="31"/>
  <c r="X172" i="31"/>
  <c r="Y172" i="31"/>
  <c r="Z172" i="31"/>
  <c r="AA172" i="31"/>
  <c r="AB172" i="31"/>
  <c r="AC172" i="31"/>
  <c r="AD172" i="31"/>
  <c r="AE172" i="31"/>
  <c r="AF172" i="31"/>
  <c r="AG172" i="31"/>
  <c r="AH172" i="31"/>
  <c r="AI172" i="31"/>
  <c r="AJ172" i="31"/>
  <c r="AK172" i="31"/>
  <c r="AL172" i="31"/>
  <c r="AM172" i="31"/>
  <c r="AN172" i="31"/>
  <c r="AO172" i="31"/>
  <c r="AP172" i="31"/>
  <c r="AQ172" i="31"/>
  <c r="AR172" i="31"/>
  <c r="AS172" i="31"/>
  <c r="AT172" i="31"/>
  <c r="AU172" i="31"/>
  <c r="AV172" i="31"/>
  <c r="AW172" i="31"/>
  <c r="AX172" i="31"/>
  <c r="AY172" i="31"/>
  <c r="AZ172" i="31"/>
  <c r="BA172" i="31"/>
  <c r="BB172" i="31"/>
  <c r="BC172" i="31"/>
  <c r="BD172" i="31"/>
  <c r="BE172" i="31"/>
  <c r="BF172" i="31"/>
  <c r="BG172" i="31"/>
  <c r="BH172" i="31"/>
  <c r="BI172" i="31"/>
  <c r="C173" i="31"/>
  <c r="D173" i="31"/>
  <c r="D76" i="31" s="1"/>
  <c r="E173" i="31"/>
  <c r="E76" i="31" s="1"/>
  <c r="F173" i="31"/>
  <c r="F76" i="31" s="1"/>
  <c r="G173" i="31"/>
  <c r="G76" i="31" s="1"/>
  <c r="H173" i="31"/>
  <c r="H76" i="31" s="1"/>
  <c r="I173" i="31"/>
  <c r="J173" i="31"/>
  <c r="K173" i="31"/>
  <c r="L173" i="31"/>
  <c r="L76" i="31" s="1"/>
  <c r="M173" i="31"/>
  <c r="M76" i="31" s="1"/>
  <c r="N173" i="31"/>
  <c r="N76" i="31" s="1"/>
  <c r="O173" i="31"/>
  <c r="O76" i="31" s="1"/>
  <c r="P173" i="31"/>
  <c r="P76" i="31" s="1"/>
  <c r="Q173" i="31"/>
  <c r="R173" i="31"/>
  <c r="S173" i="31"/>
  <c r="T173" i="31"/>
  <c r="T76" i="31" s="1"/>
  <c r="U173" i="31"/>
  <c r="U76" i="31" s="1"/>
  <c r="V173" i="31"/>
  <c r="V76" i="31" s="1"/>
  <c r="W173" i="31"/>
  <c r="W76" i="31" s="1"/>
  <c r="X173" i="31"/>
  <c r="X76" i="31" s="1"/>
  <c r="Y173" i="31"/>
  <c r="Z173" i="31"/>
  <c r="AA173" i="31"/>
  <c r="AB173" i="31"/>
  <c r="AB76" i="31" s="1"/>
  <c r="AC173" i="31"/>
  <c r="AC76" i="31" s="1"/>
  <c r="AD173" i="31"/>
  <c r="AD76" i="31" s="1"/>
  <c r="AE173" i="31"/>
  <c r="AE76" i="31" s="1"/>
  <c r="AF173" i="31"/>
  <c r="AF76" i="31" s="1"/>
  <c r="AG173" i="31"/>
  <c r="AH173" i="31"/>
  <c r="AI173" i="31"/>
  <c r="AJ173" i="31"/>
  <c r="AJ76" i="31" s="1"/>
  <c r="AK173" i="31"/>
  <c r="AK76" i="31" s="1"/>
  <c r="AL173" i="31"/>
  <c r="AL76" i="31" s="1"/>
  <c r="AM173" i="31"/>
  <c r="AM76" i="31" s="1"/>
  <c r="AN173" i="31"/>
  <c r="AN76" i="31" s="1"/>
  <c r="AO173" i="31"/>
  <c r="AO76" i="31" s="1"/>
  <c r="AP173" i="31"/>
  <c r="AQ173" i="31"/>
  <c r="AR173" i="31"/>
  <c r="AR76" i="31" s="1"/>
  <c r="AS173" i="31"/>
  <c r="AS76" i="31" s="1"/>
  <c r="AT173" i="31"/>
  <c r="AT76" i="31" s="1"/>
  <c r="AU173" i="31"/>
  <c r="AU76" i="31" s="1"/>
  <c r="AV173" i="31"/>
  <c r="AV76" i="31" s="1"/>
  <c r="AW173" i="31"/>
  <c r="AX173" i="31"/>
  <c r="AY173" i="31"/>
  <c r="AZ173" i="31"/>
  <c r="AZ76" i="31" s="1"/>
  <c r="BA173" i="31"/>
  <c r="BA76" i="31" s="1"/>
  <c r="BB173" i="31"/>
  <c r="BB76" i="31" s="1"/>
  <c r="BC173" i="31"/>
  <c r="BC76" i="31" s="1"/>
  <c r="BD173" i="31"/>
  <c r="BD76" i="31" s="1"/>
  <c r="BE173" i="31"/>
  <c r="BF173" i="31"/>
  <c r="BG173" i="31"/>
  <c r="BH173" i="31"/>
  <c r="BH76" i="31" s="1"/>
  <c r="BI173" i="31"/>
  <c r="BI76" i="31" s="1"/>
  <c r="C174" i="31"/>
  <c r="D174" i="31"/>
  <c r="E174" i="31"/>
  <c r="F174" i="31"/>
  <c r="G174" i="31"/>
  <c r="H174" i="31"/>
  <c r="I174" i="31"/>
  <c r="J174" i="31"/>
  <c r="K174" i="31"/>
  <c r="L174" i="31"/>
  <c r="M174" i="31"/>
  <c r="N174" i="31"/>
  <c r="O174" i="31"/>
  <c r="P174" i="31"/>
  <c r="Q174" i="31"/>
  <c r="R174" i="31"/>
  <c r="S174" i="31"/>
  <c r="T174" i="31"/>
  <c r="U174" i="31"/>
  <c r="V174" i="31"/>
  <c r="W174" i="31"/>
  <c r="X174" i="31"/>
  <c r="Y174" i="31"/>
  <c r="Z174" i="31"/>
  <c r="AA174" i="31"/>
  <c r="AB174" i="31"/>
  <c r="AC174" i="31"/>
  <c r="AD174" i="31"/>
  <c r="AE174" i="31"/>
  <c r="AF174" i="31"/>
  <c r="AG174" i="31"/>
  <c r="AH174" i="31"/>
  <c r="AI174" i="31"/>
  <c r="AJ174" i="31"/>
  <c r="AK174" i="31"/>
  <c r="AL174" i="31"/>
  <c r="AM174" i="31"/>
  <c r="AN174" i="31"/>
  <c r="AO174" i="31"/>
  <c r="AP174" i="31"/>
  <c r="AQ174" i="31"/>
  <c r="AR174" i="31"/>
  <c r="AS174" i="31"/>
  <c r="AT174" i="31"/>
  <c r="AU174" i="31"/>
  <c r="AV174" i="31"/>
  <c r="AW174" i="31"/>
  <c r="AX174" i="31"/>
  <c r="AY174" i="31"/>
  <c r="AZ174" i="31"/>
  <c r="BA174" i="31"/>
  <c r="BB174" i="31"/>
  <c r="BC174" i="31"/>
  <c r="BD174" i="31"/>
  <c r="BE174" i="31"/>
  <c r="BF174" i="31"/>
  <c r="BG174" i="31"/>
  <c r="BH174" i="31"/>
  <c r="BI174" i="31"/>
  <c r="C175" i="31"/>
  <c r="D175" i="31"/>
  <c r="E175" i="31"/>
  <c r="F175" i="31"/>
  <c r="G175" i="31"/>
  <c r="H175" i="31"/>
  <c r="I175" i="31"/>
  <c r="J175" i="31"/>
  <c r="K175" i="31"/>
  <c r="L175" i="31"/>
  <c r="M175" i="31"/>
  <c r="N175" i="31"/>
  <c r="O175" i="31"/>
  <c r="P175" i="31"/>
  <c r="Q175" i="31"/>
  <c r="R175" i="31"/>
  <c r="S175" i="31"/>
  <c r="T175" i="31"/>
  <c r="U175" i="31"/>
  <c r="V175" i="31"/>
  <c r="W175" i="31"/>
  <c r="X175" i="31"/>
  <c r="Y175" i="31"/>
  <c r="Z175" i="31"/>
  <c r="AA175" i="31"/>
  <c r="AB175" i="31"/>
  <c r="AC175" i="31"/>
  <c r="AD175" i="31"/>
  <c r="AE175" i="31"/>
  <c r="AF175" i="31"/>
  <c r="AG175" i="31"/>
  <c r="AH175" i="31"/>
  <c r="AI175" i="31"/>
  <c r="AJ175" i="31"/>
  <c r="AK175" i="31"/>
  <c r="AL175" i="31"/>
  <c r="AM175" i="31"/>
  <c r="AN175" i="31"/>
  <c r="AO175" i="31"/>
  <c r="AP175" i="31"/>
  <c r="AQ175" i="31"/>
  <c r="AR175" i="31"/>
  <c r="AS175" i="31"/>
  <c r="AT175" i="31"/>
  <c r="AU175" i="31"/>
  <c r="AV175" i="31"/>
  <c r="AW175" i="31"/>
  <c r="AX175" i="31"/>
  <c r="AY175" i="31"/>
  <c r="AZ175" i="31"/>
  <c r="BA175" i="31"/>
  <c r="BB175" i="31"/>
  <c r="BC175" i="31"/>
  <c r="BD175" i="31"/>
  <c r="BE175" i="31"/>
  <c r="BF175" i="31"/>
  <c r="BG175" i="31"/>
  <c r="BH175" i="31"/>
  <c r="BI175" i="31"/>
  <c r="C176" i="31"/>
  <c r="C79" i="31" s="1"/>
  <c r="D176" i="31"/>
  <c r="D79" i="31" s="1"/>
  <c r="E176" i="31"/>
  <c r="E79" i="31" s="1"/>
  <c r="F176" i="31"/>
  <c r="F79" i="31" s="1"/>
  <c r="G176" i="31"/>
  <c r="G79" i="31" s="1"/>
  <c r="H176" i="31"/>
  <c r="I176" i="31"/>
  <c r="J176" i="31"/>
  <c r="J79" i="31" s="1"/>
  <c r="K176" i="31"/>
  <c r="K79" i="31" s="1"/>
  <c r="L176" i="31"/>
  <c r="L79" i="31" s="1"/>
  <c r="M176" i="31"/>
  <c r="M79" i="31" s="1"/>
  <c r="N176" i="31"/>
  <c r="N79" i="31" s="1"/>
  <c r="O176" i="31"/>
  <c r="O79" i="31" s="1"/>
  <c r="P176" i="31"/>
  <c r="Q176" i="31"/>
  <c r="R176" i="31"/>
  <c r="S176" i="31"/>
  <c r="S79" i="31" s="1"/>
  <c r="T176" i="31"/>
  <c r="T79" i="31" s="1"/>
  <c r="U176" i="31"/>
  <c r="U79" i="31" s="1"/>
  <c r="V176" i="31"/>
  <c r="V79" i="31" s="1"/>
  <c r="W176" i="31"/>
  <c r="W79" i="31" s="1"/>
  <c r="X176" i="31"/>
  <c r="Y176" i="31"/>
  <c r="Z176" i="31"/>
  <c r="Z79" i="31" s="1"/>
  <c r="AA176" i="31"/>
  <c r="AA79" i="31" s="1"/>
  <c r="AB176" i="31"/>
  <c r="AC176" i="31"/>
  <c r="AC79" i="31" s="1"/>
  <c r="AD176" i="31"/>
  <c r="AD79" i="31" s="1"/>
  <c r="AE176" i="31"/>
  <c r="AE79" i="31" s="1"/>
  <c r="AF176" i="31"/>
  <c r="AG176" i="31"/>
  <c r="AH176" i="31"/>
  <c r="AI176" i="31"/>
  <c r="AI79" i="31" s="1"/>
  <c r="AJ176" i="31"/>
  <c r="AK176" i="31"/>
  <c r="AK79" i="31" s="1"/>
  <c r="AL176" i="31"/>
  <c r="AL79" i="31" s="1"/>
  <c r="AM176" i="31"/>
  <c r="AM79" i="31" s="1"/>
  <c r="AN176" i="31"/>
  <c r="AO176" i="31"/>
  <c r="AP176" i="31"/>
  <c r="AQ176" i="31"/>
  <c r="AQ79" i="31" s="1"/>
  <c r="AR176" i="31"/>
  <c r="AR79" i="31" s="1"/>
  <c r="AS176" i="31"/>
  <c r="AS79" i="31" s="1"/>
  <c r="AT176" i="31"/>
  <c r="AT79" i="31" s="1"/>
  <c r="AU176" i="31"/>
  <c r="AU79" i="31" s="1"/>
  <c r="AV176" i="31"/>
  <c r="AW176" i="31"/>
  <c r="AX176" i="31"/>
  <c r="AX79" i="31" s="1"/>
  <c r="AY176" i="31"/>
  <c r="AY79" i="31" s="1"/>
  <c r="AZ176" i="31"/>
  <c r="AZ79" i="31" s="1"/>
  <c r="BA176" i="31"/>
  <c r="BA79" i="31" s="1"/>
  <c r="BB176" i="31"/>
  <c r="BB79" i="31" s="1"/>
  <c r="BC176" i="31"/>
  <c r="BC79" i="31" s="1"/>
  <c r="BD176" i="31"/>
  <c r="BD79" i="31" s="1"/>
  <c r="BE176" i="31"/>
  <c r="BF176" i="31"/>
  <c r="BG176" i="31"/>
  <c r="BG79" i="31" s="1"/>
  <c r="BH176" i="31"/>
  <c r="BH79" i="31" s="1"/>
  <c r="BI176" i="31"/>
  <c r="BI79" i="31" s="1"/>
  <c r="C177" i="31"/>
  <c r="D177" i="31"/>
  <c r="E177" i="31"/>
  <c r="F177" i="31"/>
  <c r="G177" i="31"/>
  <c r="H177" i="31"/>
  <c r="I177" i="31"/>
  <c r="J177" i="31"/>
  <c r="K177" i="31"/>
  <c r="L177" i="31"/>
  <c r="M177" i="31"/>
  <c r="N177" i="31"/>
  <c r="O177" i="31"/>
  <c r="P177" i="31"/>
  <c r="Q177" i="31"/>
  <c r="R177" i="31"/>
  <c r="S177" i="31"/>
  <c r="T177" i="31"/>
  <c r="U177" i="31"/>
  <c r="V177" i="31"/>
  <c r="W177" i="31"/>
  <c r="X177" i="31"/>
  <c r="Y177" i="31"/>
  <c r="Z177" i="31"/>
  <c r="AA177" i="31"/>
  <c r="AB177" i="31"/>
  <c r="AC177" i="31"/>
  <c r="AD177" i="31"/>
  <c r="AE177" i="31"/>
  <c r="AF177" i="31"/>
  <c r="AG177" i="31"/>
  <c r="AH177" i="31"/>
  <c r="AI177" i="31"/>
  <c r="AJ177" i="31"/>
  <c r="AK177" i="31"/>
  <c r="AL177" i="31"/>
  <c r="AM177" i="31"/>
  <c r="AN177" i="31"/>
  <c r="AO177" i="31"/>
  <c r="AP177" i="31"/>
  <c r="AQ177" i="31"/>
  <c r="AR177" i="31"/>
  <c r="AS177" i="31"/>
  <c r="AT177" i="31"/>
  <c r="AU177" i="31"/>
  <c r="AV177" i="31"/>
  <c r="AW177" i="31"/>
  <c r="AX177" i="31"/>
  <c r="AY177" i="31"/>
  <c r="AZ177" i="31"/>
  <c r="BA177" i="31"/>
  <c r="BB177" i="31"/>
  <c r="BC177" i="31"/>
  <c r="BD177" i="31"/>
  <c r="BE177" i="31"/>
  <c r="BF177" i="31"/>
  <c r="BG177" i="31"/>
  <c r="BH177" i="31"/>
  <c r="BI177" i="31"/>
  <c r="C178" i="31"/>
  <c r="D178" i="31"/>
  <c r="E178" i="31"/>
  <c r="F178" i="31"/>
  <c r="G178" i="31"/>
  <c r="H178" i="31"/>
  <c r="I178" i="31"/>
  <c r="J178" i="31"/>
  <c r="K178" i="31"/>
  <c r="L178" i="31"/>
  <c r="M178" i="31"/>
  <c r="N178" i="31"/>
  <c r="O178" i="31"/>
  <c r="P178" i="31"/>
  <c r="Q178" i="31"/>
  <c r="R178" i="31"/>
  <c r="S178" i="31"/>
  <c r="T178" i="31"/>
  <c r="U178" i="31"/>
  <c r="V178" i="31"/>
  <c r="W178" i="31"/>
  <c r="X178" i="31"/>
  <c r="Y178" i="31"/>
  <c r="Z178" i="31"/>
  <c r="AA178" i="31"/>
  <c r="AB178" i="31"/>
  <c r="AC178" i="31"/>
  <c r="AD178" i="31"/>
  <c r="AE178" i="31"/>
  <c r="AF178" i="31"/>
  <c r="AG178" i="31"/>
  <c r="AH178" i="31"/>
  <c r="AI178" i="31"/>
  <c r="AJ178" i="31"/>
  <c r="AK178" i="31"/>
  <c r="AL178" i="31"/>
  <c r="AM178" i="31"/>
  <c r="AN178" i="31"/>
  <c r="AO178" i="31"/>
  <c r="AP178" i="31"/>
  <c r="AQ178" i="31"/>
  <c r="AR178" i="31"/>
  <c r="AS178" i="31"/>
  <c r="AT178" i="31"/>
  <c r="AU178" i="31"/>
  <c r="AV178" i="31"/>
  <c r="AW178" i="31"/>
  <c r="AX178" i="31"/>
  <c r="AY178" i="31"/>
  <c r="AZ178" i="31"/>
  <c r="BA178" i="31"/>
  <c r="BB178" i="31"/>
  <c r="BC178" i="31"/>
  <c r="BD178" i="31"/>
  <c r="BE178" i="31"/>
  <c r="BF178" i="31"/>
  <c r="BG178" i="31"/>
  <c r="BH178" i="31"/>
  <c r="BI178" i="31"/>
  <c r="C179" i="31"/>
  <c r="C82" i="31" s="1"/>
  <c r="D179" i="31"/>
  <c r="D82" i="31" s="1"/>
  <c r="E179" i="31"/>
  <c r="E82" i="31" s="1"/>
  <c r="F179" i="31"/>
  <c r="F82" i="31" s="1"/>
  <c r="G179" i="31"/>
  <c r="H179" i="31"/>
  <c r="I179" i="31"/>
  <c r="I82" i="31" s="1"/>
  <c r="J179" i="31"/>
  <c r="J82" i="31" s="1"/>
  <c r="K179" i="31"/>
  <c r="L179" i="31"/>
  <c r="L82" i="31" s="1"/>
  <c r="M179" i="31"/>
  <c r="M82" i="31" s="1"/>
  <c r="N179" i="31"/>
  <c r="N82" i="31" s="1"/>
  <c r="O179" i="31"/>
  <c r="P179" i="31"/>
  <c r="Q179" i="31"/>
  <c r="R179" i="31"/>
  <c r="R82" i="31" s="1"/>
  <c r="S179" i="31"/>
  <c r="T179" i="31"/>
  <c r="T82" i="31" s="1"/>
  <c r="U179" i="31"/>
  <c r="U82" i="31" s="1"/>
  <c r="V179" i="31"/>
  <c r="V82" i="31" s="1"/>
  <c r="W179" i="31"/>
  <c r="X179" i="31"/>
  <c r="Y179" i="31"/>
  <c r="Z179" i="31"/>
  <c r="Z82" i="31" s="1"/>
  <c r="AA179" i="31"/>
  <c r="AB179" i="31"/>
  <c r="AB82" i="31" s="1"/>
  <c r="AC179" i="31"/>
  <c r="AC82" i="31" s="1"/>
  <c r="AD179" i="31"/>
  <c r="AD82" i="31" s="1"/>
  <c r="AE179" i="31"/>
  <c r="AE82" i="31" s="1"/>
  <c r="AF179" i="31"/>
  <c r="AG179" i="31"/>
  <c r="AH179" i="31"/>
  <c r="AH82" i="31" s="1"/>
  <c r="AI179" i="31"/>
  <c r="AI82" i="31" s="1"/>
  <c r="AJ179" i="31"/>
  <c r="AJ82" i="31" s="1"/>
  <c r="AK179" i="31"/>
  <c r="AK82" i="31" s="1"/>
  <c r="AL179" i="31"/>
  <c r="AL82" i="31" s="1"/>
  <c r="AM179" i="31"/>
  <c r="AM82" i="31" s="1"/>
  <c r="AN179" i="31"/>
  <c r="AO179" i="31"/>
  <c r="AP179" i="31"/>
  <c r="AP82" i="31" s="1"/>
  <c r="AQ179" i="31"/>
  <c r="AQ82" i="31" s="1"/>
  <c r="AR179" i="31"/>
  <c r="AR82" i="31" s="1"/>
  <c r="AS179" i="31"/>
  <c r="AT179" i="31"/>
  <c r="AT82" i="31" s="1"/>
  <c r="AU179" i="31"/>
  <c r="AV179" i="31"/>
  <c r="AW179" i="31"/>
  <c r="AX179" i="31"/>
  <c r="AX82" i="31" s="1"/>
  <c r="AY179" i="31"/>
  <c r="AY82" i="31" s="1"/>
  <c r="AZ179" i="31"/>
  <c r="AZ82" i="31" s="1"/>
  <c r="BA179" i="31"/>
  <c r="BA82" i="31" s="1"/>
  <c r="BB179" i="31"/>
  <c r="BB82" i="31" s="1"/>
  <c r="BC179" i="31"/>
  <c r="BD179" i="31"/>
  <c r="BE179" i="31"/>
  <c r="BF179" i="31"/>
  <c r="BF82" i="31" s="1"/>
  <c r="BG179" i="31"/>
  <c r="BH179" i="31"/>
  <c r="BH82" i="31" s="1"/>
  <c r="BI179" i="31"/>
  <c r="BI82" i="31" s="1"/>
  <c r="C180" i="31"/>
  <c r="D180" i="31"/>
  <c r="E180" i="31"/>
  <c r="F180" i="31"/>
  <c r="G180" i="31"/>
  <c r="H180" i="31"/>
  <c r="I180" i="31"/>
  <c r="J180" i="31"/>
  <c r="K180" i="31"/>
  <c r="L180" i="31"/>
  <c r="M180" i="31"/>
  <c r="N180" i="31"/>
  <c r="O180" i="31"/>
  <c r="P180" i="31"/>
  <c r="Q180" i="31"/>
  <c r="R180" i="31"/>
  <c r="S180" i="31"/>
  <c r="T180" i="31"/>
  <c r="U180" i="31"/>
  <c r="V180" i="31"/>
  <c r="W180" i="31"/>
  <c r="X180" i="31"/>
  <c r="Y180" i="31"/>
  <c r="Z180" i="31"/>
  <c r="AA180" i="31"/>
  <c r="AB180" i="31"/>
  <c r="AC180" i="31"/>
  <c r="AD180" i="31"/>
  <c r="AE180" i="31"/>
  <c r="AF180" i="31"/>
  <c r="AG180" i="31"/>
  <c r="AH180" i="31"/>
  <c r="AI180" i="31"/>
  <c r="AJ180" i="31"/>
  <c r="AK180" i="31"/>
  <c r="AL180" i="31"/>
  <c r="AM180" i="31"/>
  <c r="AN180" i="31"/>
  <c r="AO180" i="31"/>
  <c r="AP180" i="31"/>
  <c r="AQ180" i="31"/>
  <c r="AR180" i="31"/>
  <c r="AS180" i="31"/>
  <c r="AT180" i="31"/>
  <c r="AU180" i="31"/>
  <c r="AV180" i="31"/>
  <c r="AW180" i="31"/>
  <c r="AX180" i="31"/>
  <c r="AY180" i="31"/>
  <c r="AZ180" i="31"/>
  <c r="BA180" i="31"/>
  <c r="BB180" i="31"/>
  <c r="BC180" i="31"/>
  <c r="BD180" i="31"/>
  <c r="BE180" i="31"/>
  <c r="BF180" i="31"/>
  <c r="BG180" i="31"/>
  <c r="BH180" i="31"/>
  <c r="BI180" i="31"/>
  <c r="C181" i="31"/>
  <c r="D181" i="31"/>
  <c r="E181" i="31"/>
  <c r="F181" i="31"/>
  <c r="G181" i="31"/>
  <c r="H181" i="31"/>
  <c r="I181" i="31"/>
  <c r="J181" i="31"/>
  <c r="K181" i="31"/>
  <c r="L181" i="31"/>
  <c r="M181" i="31"/>
  <c r="N181" i="31"/>
  <c r="O181" i="31"/>
  <c r="P181" i="31"/>
  <c r="Q181" i="31"/>
  <c r="R181" i="31"/>
  <c r="S181" i="31"/>
  <c r="T181" i="31"/>
  <c r="U181" i="31"/>
  <c r="V181" i="31"/>
  <c r="W181" i="31"/>
  <c r="X181" i="31"/>
  <c r="Y181" i="31"/>
  <c r="Z181" i="31"/>
  <c r="AA181" i="31"/>
  <c r="AB181" i="31"/>
  <c r="AC181" i="31"/>
  <c r="AD181" i="31"/>
  <c r="AE181" i="31"/>
  <c r="AF181" i="31"/>
  <c r="AG181" i="31"/>
  <c r="AH181" i="31"/>
  <c r="AI181" i="31"/>
  <c r="AJ181" i="31"/>
  <c r="AK181" i="31"/>
  <c r="AL181" i="31"/>
  <c r="AM181" i="31"/>
  <c r="AN181" i="31"/>
  <c r="AO181" i="31"/>
  <c r="AP181" i="31"/>
  <c r="AQ181" i="31"/>
  <c r="AR181" i="31"/>
  <c r="AS181" i="31"/>
  <c r="AT181" i="31"/>
  <c r="AU181" i="31"/>
  <c r="AV181" i="31"/>
  <c r="AW181" i="31"/>
  <c r="AX181" i="31"/>
  <c r="AY181" i="31"/>
  <c r="AZ181" i="31"/>
  <c r="BA181" i="31"/>
  <c r="BB181" i="31"/>
  <c r="BC181" i="31"/>
  <c r="BD181" i="31"/>
  <c r="BE181" i="31"/>
  <c r="BF181" i="31"/>
  <c r="BG181" i="31"/>
  <c r="BH181" i="31"/>
  <c r="BI181" i="31"/>
  <c r="C182" i="31"/>
  <c r="C85" i="31" s="1"/>
  <c r="D182" i="31"/>
  <c r="D85" i="31" s="1"/>
  <c r="E182" i="31"/>
  <c r="E85" i="31" s="1"/>
  <c r="F182" i="31"/>
  <c r="G182" i="31"/>
  <c r="H182" i="31"/>
  <c r="H85" i="31" s="1"/>
  <c r="I182" i="31"/>
  <c r="I85" i="31" s="1"/>
  <c r="J182" i="31"/>
  <c r="J85" i="31" s="1"/>
  <c r="K182" i="31"/>
  <c r="K85" i="31" s="1"/>
  <c r="L182" i="31"/>
  <c r="L85" i="31" s="1"/>
  <c r="M182" i="31"/>
  <c r="M85" i="31" s="1"/>
  <c r="N182" i="31"/>
  <c r="O182" i="31"/>
  <c r="P182" i="31"/>
  <c r="Q182" i="31"/>
  <c r="Q85" i="31" s="1"/>
  <c r="R182" i="31"/>
  <c r="R85" i="31" s="1"/>
  <c r="S182" i="31"/>
  <c r="S85" i="31" s="1"/>
  <c r="T182" i="31"/>
  <c r="T85" i="31" s="1"/>
  <c r="U182" i="31"/>
  <c r="U85" i="31" s="1"/>
  <c r="V182" i="31"/>
  <c r="W182" i="31"/>
  <c r="X182" i="31"/>
  <c r="Y182" i="31"/>
  <c r="Y85" i="31" s="1"/>
  <c r="Z182" i="31"/>
  <c r="Z85" i="31" s="1"/>
  <c r="AA182" i="31"/>
  <c r="AA85" i="31" s="1"/>
  <c r="AB182" i="31"/>
  <c r="AB85" i="31" s="1"/>
  <c r="AC182" i="31"/>
  <c r="AC85" i="31" s="1"/>
  <c r="AD182" i="31"/>
  <c r="AE182" i="31"/>
  <c r="AF182" i="31"/>
  <c r="AF85" i="31" s="1"/>
  <c r="AG182" i="31"/>
  <c r="AG85" i="31" s="1"/>
  <c r="AH182" i="31"/>
  <c r="AH85" i="31" s="1"/>
  <c r="AI182" i="31"/>
  <c r="AI85" i="31" s="1"/>
  <c r="AJ182" i="31"/>
  <c r="AJ85" i="31" s="1"/>
  <c r="AK182" i="31"/>
  <c r="AK85" i="31" s="1"/>
  <c r="AL182" i="31"/>
  <c r="AM182" i="31"/>
  <c r="AN182" i="31"/>
  <c r="AO182" i="31"/>
  <c r="AO85" i="31" s="1"/>
  <c r="AP182" i="31"/>
  <c r="AP85" i="31" s="1"/>
  <c r="AQ182" i="31"/>
  <c r="AQ85" i="31" s="1"/>
  <c r="AR182" i="31"/>
  <c r="AR85" i="31" s="1"/>
  <c r="AS182" i="31"/>
  <c r="AS85" i="31" s="1"/>
  <c r="AT182" i="31"/>
  <c r="AU182" i="31"/>
  <c r="AV182" i="31"/>
  <c r="AW182" i="31"/>
  <c r="AW85" i="31" s="1"/>
  <c r="AX182" i="31"/>
  <c r="AX85" i="31" s="1"/>
  <c r="AY182" i="31"/>
  <c r="AY85" i="31" s="1"/>
  <c r="AZ182" i="31"/>
  <c r="AZ85" i="31" s="1"/>
  <c r="BA182" i="31"/>
  <c r="BA85" i="31" s="1"/>
  <c r="BB182" i="31"/>
  <c r="BC182" i="31"/>
  <c r="BD182" i="31"/>
  <c r="BE182" i="31"/>
  <c r="BE85" i="31" s="1"/>
  <c r="BF182" i="31"/>
  <c r="BF85" i="31" s="1"/>
  <c r="BG182" i="31"/>
  <c r="BG85" i="31" s="1"/>
  <c r="BH182" i="31"/>
  <c r="BH85" i="31" s="1"/>
  <c r="BI182" i="31"/>
  <c r="BI85" i="31" s="1"/>
  <c r="C183" i="31"/>
  <c r="D183" i="31"/>
  <c r="E183" i="31"/>
  <c r="F183" i="31"/>
  <c r="G183" i="31"/>
  <c r="H183" i="31"/>
  <c r="I183" i="31"/>
  <c r="J183" i="31"/>
  <c r="K183" i="31"/>
  <c r="L183" i="31"/>
  <c r="M183" i="31"/>
  <c r="N183" i="31"/>
  <c r="O183" i="31"/>
  <c r="P183" i="31"/>
  <c r="Q183" i="31"/>
  <c r="R183" i="31"/>
  <c r="S183" i="31"/>
  <c r="T183" i="31"/>
  <c r="U183" i="31"/>
  <c r="V183" i="31"/>
  <c r="W183" i="31"/>
  <c r="X183" i="31"/>
  <c r="Y183" i="31"/>
  <c r="Z183" i="31"/>
  <c r="AA183" i="31"/>
  <c r="AB183" i="31"/>
  <c r="AC183" i="31"/>
  <c r="AD183" i="31"/>
  <c r="AE183" i="31"/>
  <c r="AF183" i="31"/>
  <c r="AG183" i="31"/>
  <c r="AH183" i="31"/>
  <c r="AI183" i="31"/>
  <c r="AJ183" i="31"/>
  <c r="AK183" i="31"/>
  <c r="AL183" i="31"/>
  <c r="AM183" i="31"/>
  <c r="AN183" i="31"/>
  <c r="AO183" i="31"/>
  <c r="AP183" i="31"/>
  <c r="AQ183" i="31"/>
  <c r="AR183" i="31"/>
  <c r="AS183" i="31"/>
  <c r="AT183" i="31"/>
  <c r="AU183" i="31"/>
  <c r="AV183" i="31"/>
  <c r="AW183" i="31"/>
  <c r="AX183" i="31"/>
  <c r="AY183" i="31"/>
  <c r="AZ183" i="31"/>
  <c r="BA183" i="31"/>
  <c r="BB183" i="31"/>
  <c r="BC183" i="31"/>
  <c r="BD183" i="31"/>
  <c r="BE183" i="31"/>
  <c r="BF183" i="31"/>
  <c r="BG183" i="31"/>
  <c r="BH183" i="31"/>
  <c r="BI183" i="31"/>
  <c r="C184" i="31"/>
  <c r="D184" i="31"/>
  <c r="E184" i="31"/>
  <c r="F184" i="31"/>
  <c r="G184" i="31"/>
  <c r="H184" i="31"/>
  <c r="I184" i="31"/>
  <c r="J184" i="31"/>
  <c r="K184" i="31"/>
  <c r="L184" i="31"/>
  <c r="M184" i="31"/>
  <c r="N184" i="31"/>
  <c r="O184" i="31"/>
  <c r="P184" i="31"/>
  <c r="Q184" i="31"/>
  <c r="R184" i="31"/>
  <c r="S184" i="31"/>
  <c r="T184" i="31"/>
  <c r="U184" i="31"/>
  <c r="V184" i="31"/>
  <c r="W184" i="31"/>
  <c r="X184" i="31"/>
  <c r="Y184" i="31"/>
  <c r="Z184" i="31"/>
  <c r="AA184" i="31"/>
  <c r="AB184" i="31"/>
  <c r="AC184" i="31"/>
  <c r="AD184" i="31"/>
  <c r="AE184" i="31"/>
  <c r="AF184" i="31"/>
  <c r="AG184" i="31"/>
  <c r="AH184" i="31"/>
  <c r="AI184" i="31"/>
  <c r="AJ184" i="31"/>
  <c r="AK184" i="31"/>
  <c r="AL184" i="31"/>
  <c r="AM184" i="31"/>
  <c r="AN184" i="31"/>
  <c r="AO184" i="31"/>
  <c r="AP184" i="31"/>
  <c r="AQ184" i="31"/>
  <c r="AR184" i="31"/>
  <c r="AS184" i="31"/>
  <c r="AT184" i="31"/>
  <c r="AU184" i="31"/>
  <c r="AV184" i="31"/>
  <c r="AW184" i="31"/>
  <c r="AX184" i="31"/>
  <c r="AY184" i="31"/>
  <c r="AZ184" i="31"/>
  <c r="BA184" i="31"/>
  <c r="BB184" i="31"/>
  <c r="BC184" i="31"/>
  <c r="BD184" i="31"/>
  <c r="BE184" i="31"/>
  <c r="BF184" i="31"/>
  <c r="BG184" i="31"/>
  <c r="BH184" i="31"/>
  <c r="BI184" i="31"/>
  <c r="C185" i="31"/>
  <c r="C88" i="31" s="1"/>
  <c r="D185" i="31"/>
  <c r="D88" i="31" s="1"/>
  <c r="E185" i="31"/>
  <c r="E88" i="31" s="1"/>
  <c r="F185" i="31"/>
  <c r="G185" i="31"/>
  <c r="H185" i="31"/>
  <c r="H88" i="31" s="1"/>
  <c r="I185" i="31"/>
  <c r="I88" i="31" s="1"/>
  <c r="J185" i="31"/>
  <c r="J88" i="31" s="1"/>
  <c r="K185" i="31"/>
  <c r="K88" i="31" s="1"/>
  <c r="L185" i="31"/>
  <c r="L88" i="31" s="1"/>
  <c r="M185" i="31"/>
  <c r="N185" i="31"/>
  <c r="O185" i="31"/>
  <c r="P185" i="31"/>
  <c r="P88" i="31" s="1"/>
  <c r="Q185" i="31"/>
  <c r="Q88" i="31" s="1"/>
  <c r="R185" i="31"/>
  <c r="R88" i="31" s="1"/>
  <c r="S185" i="31"/>
  <c r="S88" i="31" s="1"/>
  <c r="T185" i="31"/>
  <c r="T88" i="31" s="1"/>
  <c r="U185" i="31"/>
  <c r="U88" i="31" s="1"/>
  <c r="V185" i="31"/>
  <c r="W185" i="31"/>
  <c r="X185" i="31"/>
  <c r="X88" i="31" s="1"/>
  <c r="Y185" i="31"/>
  <c r="Y88" i="31" s="1"/>
  <c r="Z185" i="31"/>
  <c r="Z88" i="31" s="1"/>
  <c r="AA185" i="31"/>
  <c r="AA88" i="31" s="1"/>
  <c r="AB185" i="31"/>
  <c r="AB88" i="31" s="1"/>
  <c r="AC185" i="31"/>
  <c r="AD185" i="31"/>
  <c r="AE185" i="31"/>
  <c r="AF185" i="31"/>
  <c r="AF88" i="31" s="1"/>
  <c r="AG185" i="31"/>
  <c r="AG88" i="31" s="1"/>
  <c r="AH185" i="31"/>
  <c r="AI185" i="31"/>
  <c r="AI88" i="31" s="1"/>
  <c r="AJ185" i="31"/>
  <c r="AJ88" i="31" s="1"/>
  <c r="AK185" i="31"/>
  <c r="AL185" i="31"/>
  <c r="AM185" i="31"/>
  <c r="AN185" i="31"/>
  <c r="AN88" i="31" s="1"/>
  <c r="AO185" i="31"/>
  <c r="AO88" i="31" s="1"/>
  <c r="AP185" i="31"/>
  <c r="AP88" i="31" s="1"/>
  <c r="AQ185" i="31"/>
  <c r="AQ88" i="31" s="1"/>
  <c r="AR185" i="31"/>
  <c r="AR88" i="31" s="1"/>
  <c r="AS185" i="31"/>
  <c r="AT185" i="31"/>
  <c r="AU185" i="31"/>
  <c r="AV185" i="31"/>
  <c r="AV88" i="31" s="1"/>
  <c r="AW185" i="31"/>
  <c r="AW88" i="31" s="1"/>
  <c r="AX185" i="31"/>
  <c r="AX88" i="31" s="1"/>
  <c r="AY185" i="31"/>
  <c r="AY88" i="31" s="1"/>
  <c r="AZ185" i="31"/>
  <c r="AZ88" i="31" s="1"/>
  <c r="BA185" i="31"/>
  <c r="BB185" i="31"/>
  <c r="BC185" i="31"/>
  <c r="BD185" i="31"/>
  <c r="BD88" i="31" s="1"/>
  <c r="BE185" i="31"/>
  <c r="BF185" i="31"/>
  <c r="BF88" i="31" s="1"/>
  <c r="BG185" i="31"/>
  <c r="BG88" i="31" s="1"/>
  <c r="BH185" i="31"/>
  <c r="BH88" i="31" s="1"/>
  <c r="BI185" i="31"/>
  <c r="C186" i="31"/>
  <c r="D186" i="31"/>
  <c r="E186" i="31"/>
  <c r="F186" i="31"/>
  <c r="G186" i="31"/>
  <c r="H186" i="31"/>
  <c r="I186" i="31"/>
  <c r="J186" i="31"/>
  <c r="K186" i="31"/>
  <c r="L186" i="31"/>
  <c r="M186" i="31"/>
  <c r="N186" i="31"/>
  <c r="O186" i="31"/>
  <c r="P186" i="31"/>
  <c r="Q186" i="31"/>
  <c r="R186" i="31"/>
  <c r="S186" i="31"/>
  <c r="T186" i="31"/>
  <c r="U186" i="31"/>
  <c r="V186" i="31"/>
  <c r="W186" i="31"/>
  <c r="X186" i="31"/>
  <c r="Y186" i="31"/>
  <c r="Z186" i="31"/>
  <c r="AA186" i="31"/>
  <c r="AB186" i="31"/>
  <c r="AC186" i="31"/>
  <c r="AD186" i="31"/>
  <c r="AE186" i="31"/>
  <c r="AF186" i="31"/>
  <c r="AG186" i="31"/>
  <c r="AH186" i="31"/>
  <c r="AI186" i="31"/>
  <c r="AJ186" i="31"/>
  <c r="AK186" i="31"/>
  <c r="AL186" i="31"/>
  <c r="AM186" i="31"/>
  <c r="AN186" i="31"/>
  <c r="AO186" i="31"/>
  <c r="AP186" i="31"/>
  <c r="AQ186" i="31"/>
  <c r="AR186" i="31"/>
  <c r="AS186" i="31"/>
  <c r="AT186" i="31"/>
  <c r="AU186" i="31"/>
  <c r="AV186" i="31"/>
  <c r="AW186" i="31"/>
  <c r="AX186" i="31"/>
  <c r="AY186" i="31"/>
  <c r="AZ186" i="31"/>
  <c r="BA186" i="31"/>
  <c r="BB186" i="31"/>
  <c r="BC186" i="31"/>
  <c r="BD186" i="31"/>
  <c r="BE186" i="31"/>
  <c r="BF186" i="31"/>
  <c r="BG186" i="31"/>
  <c r="BH186" i="31"/>
  <c r="BI186" i="31"/>
  <c r="C187" i="31"/>
  <c r="D187" i="31"/>
  <c r="E187" i="31"/>
  <c r="F187" i="31"/>
  <c r="G187" i="31"/>
  <c r="H187" i="31"/>
  <c r="I187" i="31"/>
  <c r="J187" i="31"/>
  <c r="K187" i="31"/>
  <c r="L187" i="31"/>
  <c r="M187" i="31"/>
  <c r="N187" i="31"/>
  <c r="O187" i="31"/>
  <c r="P187" i="31"/>
  <c r="Q187" i="31"/>
  <c r="R187" i="31"/>
  <c r="S187" i="31"/>
  <c r="T187" i="31"/>
  <c r="U187" i="31"/>
  <c r="V187" i="31"/>
  <c r="W187" i="31"/>
  <c r="X187" i="31"/>
  <c r="Y187" i="31"/>
  <c r="Z187" i="31"/>
  <c r="AA187" i="31"/>
  <c r="AB187" i="31"/>
  <c r="AC187" i="31"/>
  <c r="AD187" i="31"/>
  <c r="AE187" i="31"/>
  <c r="AF187" i="31"/>
  <c r="AG187" i="31"/>
  <c r="AH187" i="31"/>
  <c r="AI187" i="31"/>
  <c r="AJ187" i="31"/>
  <c r="AK187" i="31"/>
  <c r="AL187" i="31"/>
  <c r="AM187" i="31"/>
  <c r="AN187" i="31"/>
  <c r="AO187" i="31"/>
  <c r="AP187" i="31"/>
  <c r="AQ187" i="31"/>
  <c r="AR187" i="31"/>
  <c r="AS187" i="31"/>
  <c r="AT187" i="31"/>
  <c r="AU187" i="31"/>
  <c r="AV187" i="31"/>
  <c r="AW187" i="31"/>
  <c r="AX187" i="31"/>
  <c r="AY187" i="31"/>
  <c r="AZ187" i="31"/>
  <c r="BA187" i="31"/>
  <c r="BB187" i="31"/>
  <c r="BC187" i="31"/>
  <c r="BD187" i="31"/>
  <c r="BE187" i="31"/>
  <c r="BF187" i="31"/>
  <c r="BG187" i="31"/>
  <c r="BH187" i="31"/>
  <c r="BI187" i="31"/>
  <c r="C188" i="31"/>
  <c r="C91" i="31" s="1"/>
  <c r="D188" i="31"/>
  <c r="E188" i="31"/>
  <c r="F188" i="31"/>
  <c r="G188" i="31"/>
  <c r="G91" i="31" s="1"/>
  <c r="H188" i="31"/>
  <c r="H91" i="31" s="1"/>
  <c r="I188" i="31"/>
  <c r="J188" i="31"/>
  <c r="J91" i="31" s="1"/>
  <c r="K188" i="31"/>
  <c r="K91" i="31" s="1"/>
  <c r="L188" i="31"/>
  <c r="M188" i="31"/>
  <c r="N188" i="31"/>
  <c r="N91" i="31" s="1"/>
  <c r="O188" i="31"/>
  <c r="O91" i="31" s="1"/>
  <c r="P188" i="31"/>
  <c r="P91" i="31" s="1"/>
  <c r="Q188" i="31"/>
  <c r="Q91" i="31" s="1"/>
  <c r="R188" i="31"/>
  <c r="R91" i="31" s="1"/>
  <c r="S188" i="31"/>
  <c r="S91" i="31" s="1"/>
  <c r="T188" i="31"/>
  <c r="U188" i="31"/>
  <c r="V188" i="31"/>
  <c r="W188" i="31"/>
  <c r="W91" i="31" s="1"/>
  <c r="X188" i="31"/>
  <c r="X91" i="31" s="1"/>
  <c r="Y188" i="31"/>
  <c r="Z188" i="31"/>
  <c r="Z91" i="31" s="1"/>
  <c r="AA188" i="31"/>
  <c r="AA91" i="31" s="1"/>
  <c r="AB188" i="31"/>
  <c r="AC188" i="31"/>
  <c r="AC91" i="31" s="1"/>
  <c r="AD188" i="31"/>
  <c r="AD91" i="31" s="1"/>
  <c r="AE188" i="31"/>
  <c r="AE91" i="31" s="1"/>
  <c r="AF188" i="31"/>
  <c r="AG188" i="31"/>
  <c r="AH188" i="31"/>
  <c r="AH91" i="31" s="1"/>
  <c r="AI188" i="31"/>
  <c r="AI91" i="31" s="1"/>
  <c r="AJ188" i="31"/>
  <c r="AK188" i="31"/>
  <c r="AL188" i="31"/>
  <c r="AM188" i="31"/>
  <c r="AM91" i="31" s="1"/>
  <c r="AN188" i="31"/>
  <c r="AN91" i="31" s="1"/>
  <c r="AO188" i="31"/>
  <c r="AP188" i="31"/>
  <c r="AP91" i="31" s="1"/>
  <c r="AQ188" i="31"/>
  <c r="AQ91" i="31" s="1"/>
  <c r="AR188" i="31"/>
  <c r="AS188" i="31"/>
  <c r="AT188" i="31"/>
  <c r="AT91" i="31" s="1"/>
  <c r="AU188" i="31"/>
  <c r="AU91" i="31" s="1"/>
  <c r="AV188" i="31"/>
  <c r="AV91" i="31" s="1"/>
  <c r="AW188" i="31"/>
  <c r="AX188" i="31"/>
  <c r="AX91" i="31" s="1"/>
  <c r="AY188" i="31"/>
  <c r="AY91" i="31" s="1"/>
  <c r="AZ188" i="31"/>
  <c r="BA188" i="31"/>
  <c r="BB188" i="31"/>
  <c r="BC188" i="31"/>
  <c r="BC91" i="31" s="1"/>
  <c r="BD188" i="31"/>
  <c r="BD91" i="31" s="1"/>
  <c r="BE188" i="31"/>
  <c r="BF188" i="31"/>
  <c r="BF91" i="31" s="1"/>
  <c r="BG188" i="31"/>
  <c r="BG91" i="31" s="1"/>
  <c r="BH188" i="31"/>
  <c r="BI188" i="31"/>
  <c r="BI91" i="31" s="1"/>
  <c r="C189" i="31"/>
  <c r="D189" i="31"/>
  <c r="E189" i="31"/>
  <c r="F189" i="31"/>
  <c r="G189" i="31"/>
  <c r="H189" i="31"/>
  <c r="I189" i="31"/>
  <c r="J189" i="31"/>
  <c r="K189" i="31"/>
  <c r="L189" i="31"/>
  <c r="M189" i="31"/>
  <c r="N189" i="31"/>
  <c r="O189" i="31"/>
  <c r="P189" i="31"/>
  <c r="Q189" i="31"/>
  <c r="R189" i="31"/>
  <c r="S189" i="31"/>
  <c r="T189" i="31"/>
  <c r="U189" i="31"/>
  <c r="V189" i="31"/>
  <c r="W189" i="31"/>
  <c r="X189" i="31"/>
  <c r="Y189" i="31"/>
  <c r="Z189" i="31"/>
  <c r="AA189" i="31"/>
  <c r="AB189" i="31"/>
  <c r="AC189" i="31"/>
  <c r="AD189" i="31"/>
  <c r="AE189" i="31"/>
  <c r="AF189" i="31"/>
  <c r="AG189" i="31"/>
  <c r="AH189" i="31"/>
  <c r="AI189" i="31"/>
  <c r="AJ189" i="31"/>
  <c r="AK189" i="31"/>
  <c r="AL189" i="31"/>
  <c r="AM189" i="31"/>
  <c r="AN189" i="31"/>
  <c r="AO189" i="31"/>
  <c r="AP189" i="31"/>
  <c r="AQ189" i="31"/>
  <c r="AR189" i="31"/>
  <c r="AS189" i="31"/>
  <c r="AT189" i="31"/>
  <c r="AU189" i="31"/>
  <c r="AV189" i="31"/>
  <c r="AW189" i="31"/>
  <c r="AX189" i="31"/>
  <c r="AY189" i="31"/>
  <c r="AZ189" i="31"/>
  <c r="BA189" i="31"/>
  <c r="BB189" i="31"/>
  <c r="BC189" i="31"/>
  <c r="BD189" i="31"/>
  <c r="BE189" i="31"/>
  <c r="BF189" i="31"/>
  <c r="BG189" i="31"/>
  <c r="BH189" i="31"/>
  <c r="BI189" i="31"/>
  <c r="C190" i="31"/>
  <c r="D190" i="31"/>
  <c r="E190" i="31"/>
  <c r="F190" i="31"/>
  <c r="G190" i="31"/>
  <c r="H190" i="31"/>
  <c r="I190" i="31"/>
  <c r="J190" i="31"/>
  <c r="K190" i="31"/>
  <c r="L190" i="31"/>
  <c r="M190" i="31"/>
  <c r="N190" i="31"/>
  <c r="O190" i="31"/>
  <c r="P190" i="31"/>
  <c r="Q190" i="31"/>
  <c r="R190" i="31"/>
  <c r="S190" i="31"/>
  <c r="T190" i="31"/>
  <c r="U190" i="31"/>
  <c r="V190" i="31"/>
  <c r="W190" i="31"/>
  <c r="X190" i="31"/>
  <c r="Y190" i="31"/>
  <c r="Z190" i="31"/>
  <c r="AA190" i="31"/>
  <c r="AB190" i="31"/>
  <c r="AC190" i="31"/>
  <c r="AD190" i="31"/>
  <c r="AE190" i="31"/>
  <c r="AF190" i="31"/>
  <c r="AG190" i="31"/>
  <c r="AH190" i="31"/>
  <c r="AI190" i="31"/>
  <c r="AJ190" i="31"/>
  <c r="AK190" i="31"/>
  <c r="AL190" i="31"/>
  <c r="AM190" i="31"/>
  <c r="AN190" i="31"/>
  <c r="AO190" i="31"/>
  <c r="AP190" i="31"/>
  <c r="AQ190" i="31"/>
  <c r="AR190" i="31"/>
  <c r="AS190" i="31"/>
  <c r="AT190" i="31"/>
  <c r="AU190" i="31"/>
  <c r="AV190" i="31"/>
  <c r="AW190" i="31"/>
  <c r="AX190" i="31"/>
  <c r="AY190" i="31"/>
  <c r="AZ190" i="31"/>
  <c r="BA190" i="31"/>
  <c r="BB190" i="31"/>
  <c r="BC190" i="31"/>
  <c r="BD190" i="31"/>
  <c r="BE190" i="31"/>
  <c r="BF190" i="31"/>
  <c r="BG190" i="31"/>
  <c r="BH190" i="31"/>
  <c r="BI190" i="31"/>
  <c r="B190" i="31"/>
  <c r="B189" i="31"/>
  <c r="B188" i="31"/>
  <c r="B187" i="31"/>
  <c r="B186" i="31"/>
  <c r="B185" i="31"/>
  <c r="B88" i="31" s="1"/>
  <c r="B184" i="31"/>
  <c r="B183" i="31"/>
  <c r="B182" i="31"/>
  <c r="B85" i="31" s="1"/>
  <c r="B181" i="31"/>
  <c r="B180" i="31"/>
  <c r="B179" i="31"/>
  <c r="B82" i="31" s="1"/>
  <c r="B178" i="31"/>
  <c r="B177" i="31"/>
  <c r="B176" i="31"/>
  <c r="B79" i="31" s="1"/>
  <c r="B175" i="31"/>
  <c r="B174" i="31"/>
  <c r="B173" i="31"/>
  <c r="B76" i="31" s="1"/>
  <c r="B172" i="31"/>
  <c r="B171" i="31"/>
  <c r="B170" i="31"/>
  <c r="B169" i="31"/>
  <c r="B168" i="31"/>
  <c r="B167" i="31"/>
  <c r="B70" i="31" s="1"/>
  <c r="B166" i="31"/>
  <c r="B165" i="31"/>
  <c r="B164" i="31"/>
  <c r="B163" i="31"/>
  <c r="B162" i="31"/>
  <c r="B161" i="31"/>
  <c r="B160" i="31"/>
  <c r="B159" i="31"/>
  <c r="B158" i="31"/>
  <c r="B157" i="31"/>
  <c r="B156" i="31"/>
  <c r="B155" i="31"/>
  <c r="B58" i="31" s="1"/>
  <c r="B154" i="31"/>
  <c r="B153" i="31"/>
  <c r="B152" i="31"/>
  <c r="B55" i="31" s="1"/>
  <c r="B151" i="31"/>
  <c r="B150" i="31"/>
  <c r="B149" i="31"/>
  <c r="B52" i="31" s="1"/>
  <c r="B148" i="31"/>
  <c r="B147" i="31"/>
  <c r="B146" i="31"/>
  <c r="B145" i="31"/>
  <c r="B144" i="31"/>
  <c r="B143" i="31"/>
  <c r="B46" i="31" s="1"/>
  <c r="B142" i="31"/>
  <c r="B141" i="31"/>
  <c r="B140" i="31"/>
  <c r="B139" i="31"/>
  <c r="B138" i="31"/>
  <c r="B137" i="31"/>
  <c r="B40" i="31" s="1"/>
  <c r="B136" i="31"/>
  <c r="B135" i="31"/>
  <c r="B134" i="31"/>
  <c r="B133" i="31"/>
  <c r="B132" i="31"/>
  <c r="B131" i="31"/>
  <c r="B34" i="31" s="1"/>
  <c r="B130" i="31"/>
  <c r="B129" i="31"/>
  <c r="B128" i="31"/>
  <c r="B31" i="31" s="1"/>
  <c r="B127" i="31"/>
  <c r="B126" i="31"/>
  <c r="B125" i="31"/>
  <c r="B28" i="31" s="1"/>
  <c r="B124" i="31"/>
  <c r="B123" i="31"/>
  <c r="B122" i="31"/>
  <c r="B121" i="31"/>
  <c r="B120" i="31"/>
  <c r="B119" i="31"/>
  <c r="B22" i="31" s="1"/>
  <c r="B118" i="31"/>
  <c r="B117" i="31"/>
  <c r="B116" i="31"/>
  <c r="B19" i="31" s="1"/>
  <c r="B115" i="31"/>
  <c r="B114" i="31"/>
  <c r="B113" i="31"/>
  <c r="B16" i="31" s="1"/>
  <c r="B112" i="31"/>
  <c r="B111" i="31"/>
  <c r="B110" i="31"/>
  <c r="B109" i="31"/>
  <c r="B108" i="31"/>
  <c r="B107" i="31"/>
  <c r="B10" i="31" s="1"/>
  <c r="B106" i="31"/>
  <c r="B105" i="31"/>
  <c r="B104" i="31"/>
  <c r="B7" i="31" s="1"/>
  <c r="B103" i="31"/>
  <c r="B102" i="31"/>
  <c r="B101" i="31"/>
  <c r="B4" i="31" s="1"/>
  <c r="B24" i="36"/>
  <c r="B25" i="36"/>
  <c r="B26" i="36"/>
  <c r="B21" i="36"/>
  <c r="A24" i="36"/>
  <c r="A25" i="36"/>
  <c r="A26" i="36"/>
  <c r="B6" i="36"/>
  <c r="B7" i="36"/>
  <c r="B8" i="36"/>
  <c r="B5" i="36"/>
  <c r="A7" i="36"/>
  <c r="A8" i="36"/>
  <c r="A6" i="36"/>
  <c r="A5" i="36"/>
  <c r="A12" i="36"/>
  <c r="C36" i="38"/>
  <c r="B36" i="38"/>
  <c r="C37" i="38"/>
  <c r="B37" i="38"/>
  <c r="C38" i="38"/>
  <c r="B38" i="38"/>
  <c r="C39" i="38"/>
  <c r="B39" i="38"/>
  <c r="B12" i="36"/>
  <c r="A13" i="36"/>
  <c r="B13" i="36"/>
  <c r="A14" i="36"/>
  <c r="B14" i="36"/>
  <c r="A15" i="36"/>
  <c r="B15" i="36"/>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7" i="34"/>
  <c r="CH3" i="33"/>
  <c r="CI3" i="33"/>
  <c r="D87" i="34"/>
  <c r="E87" i="34"/>
  <c r="F87" i="34"/>
  <c r="G87" i="34"/>
  <c r="H87" i="34"/>
  <c r="I87" i="34"/>
  <c r="J87" i="34"/>
  <c r="K87" i="34"/>
  <c r="L87" i="34"/>
  <c r="M87" i="34"/>
  <c r="N87" i="34"/>
  <c r="O87" i="34"/>
  <c r="P87" i="34"/>
  <c r="Q87" i="34"/>
  <c r="R87" i="34"/>
  <c r="S87" i="34"/>
  <c r="T87" i="34"/>
  <c r="U87" i="34"/>
  <c r="V87" i="34"/>
  <c r="W87" i="34"/>
  <c r="X87" i="34"/>
  <c r="Y87" i="34"/>
  <c r="Z87" i="34"/>
  <c r="AA87" i="34"/>
  <c r="AB87" i="34"/>
  <c r="AC87" i="34"/>
  <c r="AD87" i="34"/>
  <c r="AE87" i="34"/>
  <c r="AF87" i="34"/>
  <c r="AG87" i="34"/>
  <c r="AH87" i="34"/>
  <c r="AI87" i="34"/>
  <c r="AJ87" i="34"/>
  <c r="AK87" i="34"/>
  <c r="AL87" i="34"/>
  <c r="AM87" i="34"/>
  <c r="AN87" i="34"/>
  <c r="AO87" i="34"/>
  <c r="AP87" i="34"/>
  <c r="AQ87" i="34"/>
  <c r="AR87" i="34"/>
  <c r="AS87" i="34"/>
  <c r="AT87" i="34"/>
  <c r="AU87" i="34"/>
  <c r="AV87" i="34"/>
  <c r="AW87" i="34"/>
  <c r="AX87" i="34"/>
  <c r="AY87" i="34"/>
  <c r="AZ87" i="34"/>
  <c r="BA87" i="34"/>
  <c r="BB87" i="34"/>
  <c r="BC87" i="34"/>
  <c r="BD87" i="34"/>
  <c r="BE87" i="34"/>
  <c r="BF87" i="34"/>
  <c r="BG87" i="34"/>
  <c r="BH87" i="34"/>
  <c r="BI87" i="34"/>
  <c r="BJ87" i="34"/>
  <c r="BK87" i="34"/>
  <c r="BL87" i="34"/>
  <c r="BM87" i="34"/>
  <c r="BN87" i="34"/>
  <c r="BO87" i="34"/>
  <c r="BP87" i="34"/>
  <c r="BQ87" i="34"/>
  <c r="BR87" i="34"/>
  <c r="BS87" i="34"/>
  <c r="BT87" i="34"/>
  <c r="BU87" i="34"/>
  <c r="BV87" i="34"/>
  <c r="BW87" i="34"/>
  <c r="BX87" i="34"/>
  <c r="BY87" i="34"/>
  <c r="BZ87" i="34"/>
  <c r="CA87" i="34"/>
  <c r="CB87" i="34"/>
  <c r="CC87" i="34"/>
  <c r="C88" i="34"/>
  <c r="CH4" i="33"/>
  <c r="CI4" i="33"/>
  <c r="D88" i="34"/>
  <c r="E88" i="34"/>
  <c r="F88" i="34"/>
  <c r="G88" i="34"/>
  <c r="H88" i="34"/>
  <c r="I88" i="34"/>
  <c r="J88" i="34"/>
  <c r="K88" i="34"/>
  <c r="L88" i="34"/>
  <c r="M88" i="34"/>
  <c r="N88" i="34"/>
  <c r="O88" i="34"/>
  <c r="P88" i="34"/>
  <c r="Q88" i="34"/>
  <c r="R88" i="34"/>
  <c r="S88" i="34"/>
  <c r="T88" i="34"/>
  <c r="U88" i="34"/>
  <c r="V88" i="34"/>
  <c r="W88" i="34"/>
  <c r="X88" i="34"/>
  <c r="Y88" i="34"/>
  <c r="Z88" i="34"/>
  <c r="AA88" i="34"/>
  <c r="AB88" i="34"/>
  <c r="AC88" i="34"/>
  <c r="AD88" i="34"/>
  <c r="AE88" i="34"/>
  <c r="AF88" i="34"/>
  <c r="AG88" i="34"/>
  <c r="AH88" i="34"/>
  <c r="AI88" i="34"/>
  <c r="AJ88" i="34"/>
  <c r="AK88" i="34"/>
  <c r="AL88" i="34"/>
  <c r="AM88" i="34"/>
  <c r="AN88" i="34"/>
  <c r="AO88" i="34"/>
  <c r="AP88" i="34"/>
  <c r="AQ88" i="34"/>
  <c r="AR88" i="34"/>
  <c r="AS88" i="34"/>
  <c r="AT88" i="34"/>
  <c r="AU88" i="34"/>
  <c r="AV88" i="34"/>
  <c r="AW88" i="34"/>
  <c r="AX88" i="34"/>
  <c r="AY88" i="34"/>
  <c r="AZ88" i="34"/>
  <c r="BA88" i="34"/>
  <c r="BB88" i="34"/>
  <c r="BC88" i="34"/>
  <c r="BD88" i="34"/>
  <c r="BE88" i="34"/>
  <c r="BF88" i="34"/>
  <c r="BG88" i="34"/>
  <c r="BH88" i="34"/>
  <c r="BI88" i="34"/>
  <c r="BJ88" i="34"/>
  <c r="BK88" i="34"/>
  <c r="BL88" i="34"/>
  <c r="BM88" i="34"/>
  <c r="BN88" i="34"/>
  <c r="BO88" i="34"/>
  <c r="BP88" i="34"/>
  <c r="BQ88" i="34"/>
  <c r="BR88" i="34"/>
  <c r="BS88" i="34"/>
  <c r="BT88" i="34"/>
  <c r="BU88" i="34"/>
  <c r="BV88" i="34"/>
  <c r="BW88" i="34"/>
  <c r="BX88" i="34"/>
  <c r="BY88" i="34"/>
  <c r="BZ88" i="34"/>
  <c r="CA88" i="34"/>
  <c r="CB88" i="34"/>
  <c r="CC88" i="34"/>
  <c r="C89" i="34"/>
  <c r="CH5" i="33"/>
  <c r="CI5" i="33"/>
  <c r="D89" i="34"/>
  <c r="E89" i="34"/>
  <c r="F89" i="34"/>
  <c r="G89" i="34"/>
  <c r="H89" i="34"/>
  <c r="I89" i="34"/>
  <c r="J89" i="34"/>
  <c r="K89" i="34"/>
  <c r="L89" i="34"/>
  <c r="M89" i="34"/>
  <c r="N89" i="34"/>
  <c r="O89" i="34"/>
  <c r="P89" i="34"/>
  <c r="Q89" i="34"/>
  <c r="R89" i="34"/>
  <c r="S89" i="34"/>
  <c r="T89" i="34"/>
  <c r="U89" i="34"/>
  <c r="V89" i="34"/>
  <c r="W89" i="34"/>
  <c r="X89" i="34"/>
  <c r="Y89" i="34"/>
  <c r="Z89" i="34"/>
  <c r="AA89" i="34"/>
  <c r="AB89" i="34"/>
  <c r="AC89" i="34"/>
  <c r="AD89" i="34"/>
  <c r="AE89" i="34"/>
  <c r="AF89" i="34"/>
  <c r="AG89" i="34"/>
  <c r="AH89" i="34"/>
  <c r="AI89" i="34"/>
  <c r="AJ89" i="34"/>
  <c r="AK89" i="34"/>
  <c r="AL89" i="34"/>
  <c r="AM89" i="34"/>
  <c r="AN89" i="34"/>
  <c r="AO89" i="34"/>
  <c r="AP89" i="34"/>
  <c r="AQ89" i="34"/>
  <c r="AR89" i="34"/>
  <c r="AS89" i="34"/>
  <c r="AT89" i="34"/>
  <c r="AU89" i="34"/>
  <c r="AV89" i="34"/>
  <c r="AW89" i="34"/>
  <c r="AX89" i="34"/>
  <c r="AY89" i="34"/>
  <c r="AZ89" i="34"/>
  <c r="BA89" i="34"/>
  <c r="BB89" i="34"/>
  <c r="BC89" i="34"/>
  <c r="BD89" i="34"/>
  <c r="BE89" i="34"/>
  <c r="BF89" i="34"/>
  <c r="BG89" i="34"/>
  <c r="BH89" i="34"/>
  <c r="BI89" i="34"/>
  <c r="BJ89" i="34"/>
  <c r="BK89" i="34"/>
  <c r="BL89" i="34"/>
  <c r="BM89" i="34"/>
  <c r="BN89" i="34"/>
  <c r="BO89" i="34"/>
  <c r="BP89" i="34"/>
  <c r="BQ89" i="34"/>
  <c r="BR89" i="34"/>
  <c r="BS89" i="34"/>
  <c r="BT89" i="34"/>
  <c r="BU89" i="34"/>
  <c r="BV89" i="34"/>
  <c r="BW89" i="34"/>
  <c r="BX89" i="34"/>
  <c r="BY89" i="34"/>
  <c r="BZ89" i="34"/>
  <c r="CA89" i="34"/>
  <c r="CB89" i="34"/>
  <c r="CC89" i="34"/>
  <c r="C90" i="34"/>
  <c r="CH6" i="33"/>
  <c r="CI6" i="33"/>
  <c r="D90" i="34"/>
  <c r="E90" i="34"/>
  <c r="F90" i="34"/>
  <c r="G90" i="34"/>
  <c r="H90" i="34"/>
  <c r="I90" i="34"/>
  <c r="J90" i="34"/>
  <c r="K90" i="34"/>
  <c r="L90" i="34"/>
  <c r="M90" i="34"/>
  <c r="N90" i="34"/>
  <c r="O90" i="34"/>
  <c r="P90" i="34"/>
  <c r="Q90" i="34"/>
  <c r="R90" i="34"/>
  <c r="S90" i="34"/>
  <c r="T90" i="34"/>
  <c r="U90" i="34"/>
  <c r="V90" i="34"/>
  <c r="W90" i="34"/>
  <c r="X90" i="34"/>
  <c r="Y90" i="34"/>
  <c r="Z90" i="34"/>
  <c r="AA90" i="34"/>
  <c r="AB90" i="34"/>
  <c r="AC90" i="34"/>
  <c r="AD90" i="34"/>
  <c r="AE90" i="34"/>
  <c r="AF90" i="34"/>
  <c r="AG90" i="34"/>
  <c r="AH90" i="34"/>
  <c r="AI90" i="34"/>
  <c r="AJ90" i="34"/>
  <c r="AK90" i="34"/>
  <c r="AL90" i="34"/>
  <c r="AM90" i="34"/>
  <c r="AN90" i="34"/>
  <c r="AO90" i="34"/>
  <c r="AP90" i="34"/>
  <c r="AQ90" i="34"/>
  <c r="AR90" i="34"/>
  <c r="AS90" i="34"/>
  <c r="AT90" i="34"/>
  <c r="AU90" i="34"/>
  <c r="AV90" i="34"/>
  <c r="AW90" i="34"/>
  <c r="AX90" i="34"/>
  <c r="AY90" i="34"/>
  <c r="AZ90" i="34"/>
  <c r="BA90" i="34"/>
  <c r="BB90" i="34"/>
  <c r="BC90" i="34"/>
  <c r="BD90" i="34"/>
  <c r="BE90" i="34"/>
  <c r="BF90" i="34"/>
  <c r="BG90" i="34"/>
  <c r="BH90" i="34"/>
  <c r="BI90" i="34"/>
  <c r="BJ90" i="34"/>
  <c r="BK90" i="34"/>
  <c r="BL90" i="34"/>
  <c r="BM90" i="34"/>
  <c r="BN90" i="34"/>
  <c r="BO90" i="34"/>
  <c r="BP90" i="34"/>
  <c r="BQ90" i="34"/>
  <c r="BR90" i="34"/>
  <c r="BS90" i="34"/>
  <c r="BT90" i="34"/>
  <c r="BU90" i="34"/>
  <c r="BV90" i="34"/>
  <c r="BW90" i="34"/>
  <c r="BX90" i="34"/>
  <c r="BY90" i="34"/>
  <c r="BZ90" i="34"/>
  <c r="CA90" i="34"/>
  <c r="CB90" i="34"/>
  <c r="CC90" i="34"/>
  <c r="B87" i="34"/>
  <c r="B88" i="34"/>
  <c r="B89" i="34"/>
  <c r="B90" i="34"/>
  <c r="A88" i="34"/>
  <c r="A89" i="34"/>
  <c r="A90" i="34"/>
  <c r="A87" i="34"/>
  <c r="B741" i="33"/>
  <c r="B746" i="33" s="1"/>
  <c r="B751" i="33" s="1"/>
  <c r="B756" i="33" s="1"/>
  <c r="B761" i="33" s="1"/>
  <c r="B766" i="33" s="1"/>
  <c r="B771" i="33" s="1"/>
  <c r="B776" i="33" s="1"/>
  <c r="B781" i="33" s="1"/>
  <c r="H737" i="33"/>
  <c r="H738" i="33" s="1"/>
  <c r="H739" i="33" s="1"/>
  <c r="C90" i="33"/>
  <c r="C148" i="33" s="1"/>
  <c r="C206" i="33" s="1"/>
  <c r="C264" i="33" s="1"/>
  <c r="C322" i="33" s="1"/>
  <c r="C380" i="33" s="1"/>
  <c r="C438" i="33" s="1"/>
  <c r="C496" i="33" s="1"/>
  <c r="C554" i="33" s="1"/>
  <c r="C612" i="33" s="1"/>
  <c r="C670" i="33" s="1"/>
  <c r="C728" i="33" s="1"/>
  <c r="C786" i="33" s="1"/>
  <c r="C844" i="33" s="1"/>
  <c r="B799" i="33"/>
  <c r="B804" i="33" s="1"/>
  <c r="B809" i="33" s="1"/>
  <c r="B814" i="33" s="1"/>
  <c r="B819" i="33" s="1"/>
  <c r="B824" i="33" s="1"/>
  <c r="B829" i="33" s="1"/>
  <c r="B834" i="33" s="1"/>
  <c r="B839" i="33" s="1"/>
  <c r="H795" i="33"/>
  <c r="H796" i="33" s="1"/>
  <c r="H797" i="33" s="1"/>
  <c r="B683" i="33"/>
  <c r="B688" i="33" s="1"/>
  <c r="B693" i="33" s="1"/>
  <c r="B698" i="33" s="1"/>
  <c r="B703" i="33" s="1"/>
  <c r="B708" i="33" s="1"/>
  <c r="B713" i="33" s="1"/>
  <c r="B718" i="33" s="1"/>
  <c r="B723" i="33" s="1"/>
  <c r="H679" i="33"/>
  <c r="H680" i="33" s="1"/>
  <c r="H681" i="33" s="1"/>
  <c r="B625" i="33"/>
  <c r="B630" i="33" s="1"/>
  <c r="B635" i="33" s="1"/>
  <c r="B640" i="33" s="1"/>
  <c r="B645" i="33" s="1"/>
  <c r="B650" i="33" s="1"/>
  <c r="B655" i="33" s="1"/>
  <c r="B660" i="33" s="1"/>
  <c r="B665" i="33" s="1"/>
  <c r="H621" i="33"/>
  <c r="H622" i="33" s="1"/>
  <c r="H623" i="33" s="1"/>
  <c r="E12" i="33"/>
  <c r="D12" i="33"/>
  <c r="C12" i="33"/>
  <c r="B12" i="33"/>
  <c r="B857" i="33"/>
  <c r="B862" i="33" s="1"/>
  <c r="B867" i="33" s="1"/>
  <c r="B872" i="33" s="1"/>
  <c r="B877" i="33" s="1"/>
  <c r="B882" i="33" s="1"/>
  <c r="B887" i="33" s="1"/>
  <c r="B892" i="33" s="1"/>
  <c r="B897" i="33" s="1"/>
  <c r="H853" i="33"/>
  <c r="H854" i="33" s="1"/>
  <c r="H855" i="33" s="1"/>
  <c r="B567" i="33"/>
  <c r="B572" i="33" s="1"/>
  <c r="B577" i="33" s="1"/>
  <c r="B582" i="33" s="1"/>
  <c r="B587" i="33" s="1"/>
  <c r="B592" i="33" s="1"/>
  <c r="B597" i="33" s="1"/>
  <c r="B602" i="33" s="1"/>
  <c r="B607" i="33" s="1"/>
  <c r="H563" i="33"/>
  <c r="H564" i="33" s="1"/>
  <c r="H565" i="33" s="1"/>
  <c r="B509" i="33"/>
  <c r="B514" i="33" s="1"/>
  <c r="B519" i="33" s="1"/>
  <c r="B524" i="33" s="1"/>
  <c r="B529" i="33" s="1"/>
  <c r="B534" i="33" s="1"/>
  <c r="B539" i="33" s="1"/>
  <c r="B544" i="33" s="1"/>
  <c r="B549" i="33" s="1"/>
  <c r="H505" i="33"/>
  <c r="H506" i="33" s="1"/>
  <c r="H507" i="33" s="1"/>
  <c r="B451" i="33"/>
  <c r="B456" i="33" s="1"/>
  <c r="B461" i="33" s="1"/>
  <c r="B466" i="33" s="1"/>
  <c r="B471" i="33" s="1"/>
  <c r="B476" i="33" s="1"/>
  <c r="B481" i="33" s="1"/>
  <c r="B486" i="33" s="1"/>
  <c r="B491" i="33" s="1"/>
  <c r="H447" i="33"/>
  <c r="H448" i="33" s="1"/>
  <c r="H449" i="33" s="1"/>
  <c r="B393" i="33"/>
  <c r="B398" i="33" s="1"/>
  <c r="B403" i="33" s="1"/>
  <c r="B408" i="33" s="1"/>
  <c r="B413" i="33" s="1"/>
  <c r="B418" i="33" s="1"/>
  <c r="B423" i="33" s="1"/>
  <c r="B428" i="33" s="1"/>
  <c r="B433" i="33" s="1"/>
  <c r="H389" i="33"/>
  <c r="H390" i="33" s="1"/>
  <c r="H391" i="33" s="1"/>
  <c r="B335" i="33"/>
  <c r="B340" i="33" s="1"/>
  <c r="B345" i="33" s="1"/>
  <c r="B350" i="33" s="1"/>
  <c r="B355" i="33" s="1"/>
  <c r="B360" i="33" s="1"/>
  <c r="B365" i="33" s="1"/>
  <c r="B370" i="33" s="1"/>
  <c r="B375" i="33" s="1"/>
  <c r="H331" i="33"/>
  <c r="H332" i="33" s="1"/>
  <c r="H333" i="33" s="1"/>
  <c r="B277" i="33"/>
  <c r="B282" i="33" s="1"/>
  <c r="B287" i="33" s="1"/>
  <c r="B292" i="33" s="1"/>
  <c r="B297" i="33" s="1"/>
  <c r="B302" i="33" s="1"/>
  <c r="B307" i="33" s="1"/>
  <c r="B312" i="33" s="1"/>
  <c r="B317" i="33" s="1"/>
  <c r="H273" i="33"/>
  <c r="H274" i="33" s="1"/>
  <c r="H275" i="33" s="1"/>
  <c r="B219" i="33"/>
  <c r="B224" i="33" s="1"/>
  <c r="B229" i="33" s="1"/>
  <c r="B234" i="33" s="1"/>
  <c r="B239" i="33" s="1"/>
  <c r="B244" i="33" s="1"/>
  <c r="B249" i="33" s="1"/>
  <c r="B254" i="33" s="1"/>
  <c r="B259" i="33" s="1"/>
  <c r="H215" i="33"/>
  <c r="H216" i="33" s="1"/>
  <c r="H217" i="33" s="1"/>
  <c r="B161" i="33"/>
  <c r="B166" i="33" s="1"/>
  <c r="B171" i="33" s="1"/>
  <c r="B176" i="33" s="1"/>
  <c r="B181" i="33" s="1"/>
  <c r="B186" i="33" s="1"/>
  <c r="B191" i="33" s="1"/>
  <c r="B196" i="33" s="1"/>
  <c r="B201" i="33" s="1"/>
  <c r="H157" i="33"/>
  <c r="H158" i="33" s="1"/>
  <c r="H159" i="33" s="1"/>
  <c r="E45" i="33"/>
  <c r="B103" i="33"/>
  <c r="B108" i="33" s="1"/>
  <c r="B113" i="33" s="1"/>
  <c r="B118" i="33" s="1"/>
  <c r="B123" i="33" s="1"/>
  <c r="B128" i="33" s="1"/>
  <c r="B133" i="33" s="1"/>
  <c r="B138" i="33" s="1"/>
  <c r="B143" i="33" s="1"/>
  <c r="H99" i="33"/>
  <c r="H100" i="33" s="1"/>
  <c r="H101" i="33" s="1"/>
  <c r="I43" i="33"/>
  <c r="I48" i="33" s="1"/>
  <c r="I53" i="33" s="1"/>
  <c r="I58" i="33" s="1"/>
  <c r="I63" i="33" s="1"/>
  <c r="I68" i="33" s="1"/>
  <c r="I73" i="33" s="1"/>
  <c r="I78" i="33" s="1"/>
  <c r="I83" i="33" s="1"/>
  <c r="I88" i="33" s="1"/>
  <c r="I40" i="33"/>
  <c r="I45" i="33" s="1"/>
  <c r="I50" i="33" s="1"/>
  <c r="I55" i="33" s="1"/>
  <c r="I60" i="33" s="1"/>
  <c r="I65" i="33" s="1"/>
  <c r="I70" i="33" s="1"/>
  <c r="I75" i="33" s="1"/>
  <c r="I80" i="33" s="1"/>
  <c r="I85" i="33" s="1"/>
  <c r="I41" i="33"/>
  <c r="I46" i="33" s="1"/>
  <c r="I51" i="33" s="1"/>
  <c r="I56" i="33" s="1"/>
  <c r="I61" i="33" s="1"/>
  <c r="I66" i="33" s="1"/>
  <c r="I71" i="33" s="1"/>
  <c r="I76" i="33" s="1"/>
  <c r="I81" i="33" s="1"/>
  <c r="I86" i="33" s="1"/>
  <c r="I42" i="33"/>
  <c r="I47" i="33" s="1"/>
  <c r="I52" i="33" s="1"/>
  <c r="I57" i="33" s="1"/>
  <c r="I62" i="33" s="1"/>
  <c r="I67" i="33" s="1"/>
  <c r="I72" i="33" s="1"/>
  <c r="I77" i="33" s="1"/>
  <c r="I82" i="33" s="1"/>
  <c r="I87" i="33" s="1"/>
  <c r="B45" i="33"/>
  <c r="B50" i="33" s="1"/>
  <c r="B55" i="33" s="1"/>
  <c r="B60" i="33" s="1"/>
  <c r="B65" i="33" s="1"/>
  <c r="B70" i="33" s="1"/>
  <c r="B75" i="33" s="1"/>
  <c r="B80" i="33" s="1"/>
  <c r="B85" i="33" s="1"/>
  <c r="A16" i="28"/>
  <c r="A22" i="28" s="1"/>
  <c r="G23" i="28" s="1"/>
  <c r="E55" i="34"/>
  <c r="D55" i="34"/>
  <c r="C55" i="34"/>
  <c r="B55" i="34"/>
  <c r="E58" i="34"/>
  <c r="D58" i="34"/>
  <c r="C58" i="34"/>
  <c r="B58" i="34"/>
  <c r="E47" i="34"/>
  <c r="D47" i="34"/>
  <c r="C47" i="34"/>
  <c r="B47" i="34"/>
  <c r="E75" i="34"/>
  <c r="D75" i="34"/>
  <c r="C75" i="34"/>
  <c r="B75" i="34"/>
  <c r="E26" i="34"/>
  <c r="D26" i="34"/>
  <c r="C26" i="34"/>
  <c r="B26" i="34"/>
  <c r="E39" i="34"/>
  <c r="D39" i="34"/>
  <c r="C39" i="34"/>
  <c r="B39" i="34"/>
  <c r="E70" i="34"/>
  <c r="D70" i="34"/>
  <c r="C70" i="34"/>
  <c r="B70" i="34"/>
  <c r="E17" i="34"/>
  <c r="D17" i="34"/>
  <c r="C17" i="34"/>
  <c r="B17" i="34"/>
  <c r="E83" i="34"/>
  <c r="D83" i="34"/>
  <c r="C83" i="34"/>
  <c r="B83" i="34"/>
  <c r="E59" i="34"/>
  <c r="D59" i="34"/>
  <c r="C59" i="34"/>
  <c r="B59" i="34"/>
  <c r="E84" i="34"/>
  <c r="D84" i="34"/>
  <c r="C84" i="34"/>
  <c r="B84" i="34"/>
  <c r="E34" i="34"/>
  <c r="D34" i="34"/>
  <c r="C34" i="34"/>
  <c r="B34" i="34"/>
  <c r="E57" i="34"/>
  <c r="D57" i="34"/>
  <c r="C57" i="34"/>
  <c r="B57" i="34"/>
  <c r="E16" i="34"/>
  <c r="D16" i="34"/>
  <c r="C16" i="34"/>
  <c r="B16" i="34"/>
  <c r="E64" i="34"/>
  <c r="D64" i="34"/>
  <c r="C64" i="34"/>
  <c r="B64" i="34"/>
  <c r="E9" i="34"/>
  <c r="D9" i="34"/>
  <c r="C9" i="34"/>
  <c r="B9" i="34"/>
  <c r="E54" i="34"/>
  <c r="D54" i="34"/>
  <c r="C54" i="34"/>
  <c r="B54" i="34"/>
  <c r="E40" i="34"/>
  <c r="D40" i="34"/>
  <c r="C40" i="34"/>
  <c r="B40" i="34"/>
  <c r="E46" i="34"/>
  <c r="D46" i="34"/>
  <c r="C46" i="34"/>
  <c r="B46" i="34"/>
  <c r="E50" i="34"/>
  <c r="D50" i="34"/>
  <c r="C50" i="34"/>
  <c r="B50" i="34"/>
  <c r="E33" i="34"/>
  <c r="D33" i="34"/>
  <c r="C33" i="34"/>
  <c r="B33" i="34"/>
  <c r="E24" i="34"/>
  <c r="D24" i="34"/>
  <c r="C24" i="34"/>
  <c r="B24" i="34"/>
  <c r="E32" i="34"/>
  <c r="D32" i="34"/>
  <c r="C32" i="34"/>
  <c r="B32" i="34"/>
  <c r="E18" i="34"/>
  <c r="D18" i="34"/>
  <c r="C18" i="34"/>
  <c r="B18" i="34"/>
  <c r="E28" i="34"/>
  <c r="D28" i="34"/>
  <c r="C28" i="34"/>
  <c r="B28" i="34"/>
  <c r="E25" i="34"/>
  <c r="D25" i="34"/>
  <c r="C25" i="34"/>
  <c r="B25" i="34"/>
  <c r="E13" i="34"/>
  <c r="D13" i="34"/>
  <c r="C13" i="34"/>
  <c r="B13" i="34"/>
  <c r="E61" i="34"/>
  <c r="D61" i="34"/>
  <c r="C61" i="34"/>
  <c r="B61" i="34"/>
  <c r="E6" i="34"/>
  <c r="D6" i="34"/>
  <c r="C6" i="34"/>
  <c r="B6" i="34"/>
  <c r="E29" i="34"/>
  <c r="D29" i="34"/>
  <c r="C29" i="34"/>
  <c r="B29" i="34"/>
  <c r="E21" i="34"/>
  <c r="D21" i="34"/>
  <c r="C21" i="34"/>
  <c r="B21" i="34"/>
  <c r="E73" i="34"/>
  <c r="D73" i="34"/>
  <c r="C73" i="34"/>
  <c r="B73" i="34"/>
  <c r="E5" i="34"/>
  <c r="D5" i="34"/>
  <c r="C5" i="34"/>
  <c r="B5" i="34"/>
  <c r="E23" i="34"/>
  <c r="D23" i="34"/>
  <c r="C23" i="34"/>
  <c r="B23" i="34"/>
  <c r="E71" i="34"/>
  <c r="D71" i="34"/>
  <c r="C71" i="34"/>
  <c r="B71" i="34"/>
  <c r="E62" i="34"/>
  <c r="D62" i="34"/>
  <c r="C62" i="34"/>
  <c r="B62" i="34"/>
  <c r="E12" i="34"/>
  <c r="D12" i="34"/>
  <c r="C12" i="34"/>
  <c r="B12" i="34"/>
  <c r="E7" i="34"/>
  <c r="D7" i="34"/>
  <c r="C7" i="34"/>
  <c r="B7" i="34"/>
  <c r="E8" i="34"/>
  <c r="D8" i="34"/>
  <c r="C8" i="34"/>
  <c r="B8" i="34"/>
  <c r="E56" i="34"/>
  <c r="D56" i="34"/>
  <c r="C56" i="34"/>
  <c r="B56" i="34"/>
  <c r="E76" i="34"/>
  <c r="D76" i="34"/>
  <c r="C76" i="34"/>
  <c r="B76" i="34"/>
  <c r="E77" i="34"/>
  <c r="D77" i="34"/>
  <c r="C77" i="34"/>
  <c r="B77" i="34"/>
  <c r="E42" i="34"/>
  <c r="D42" i="34"/>
  <c r="C42" i="34"/>
  <c r="B42" i="34"/>
  <c r="E44" i="34"/>
  <c r="D44" i="34"/>
  <c r="C44" i="34"/>
  <c r="B44" i="34"/>
  <c r="E36" i="34"/>
  <c r="D36" i="34"/>
  <c r="C36" i="34"/>
  <c r="B36" i="34"/>
  <c r="E63" i="34"/>
  <c r="D63" i="34"/>
  <c r="C63" i="34"/>
  <c r="B63" i="34"/>
  <c r="E31" i="34"/>
  <c r="D31" i="34"/>
  <c r="C31" i="34"/>
  <c r="B31" i="34"/>
  <c r="E27" i="34"/>
  <c r="D27" i="34"/>
  <c r="C27" i="34"/>
  <c r="B27" i="34"/>
  <c r="E41" i="34"/>
  <c r="D41" i="34"/>
  <c r="C41" i="34"/>
  <c r="B41" i="34"/>
  <c r="E43" i="34"/>
  <c r="D43" i="34"/>
  <c r="C43" i="34"/>
  <c r="B43" i="34"/>
  <c r="E20" i="34"/>
  <c r="D20" i="34"/>
  <c r="C20" i="34"/>
  <c r="B20" i="34"/>
  <c r="E78" i="34"/>
  <c r="D78" i="34"/>
  <c r="C78" i="34"/>
  <c r="B78" i="34"/>
  <c r="E48" i="34"/>
  <c r="D48" i="34"/>
  <c r="C48" i="34"/>
  <c r="B48" i="34"/>
  <c r="E65" i="34"/>
  <c r="D65" i="34"/>
  <c r="C65" i="34"/>
  <c r="B65" i="34"/>
  <c r="E4" i="34"/>
  <c r="D4" i="34"/>
  <c r="C4" i="34"/>
  <c r="B4" i="34"/>
  <c r="E80" i="34"/>
  <c r="D80" i="34"/>
  <c r="C80" i="34"/>
  <c r="B80" i="34"/>
  <c r="E2" i="34"/>
  <c r="E124" i="28" s="1"/>
  <c r="Q124" i="28" s="1"/>
  <c r="D2" i="34"/>
  <c r="D124" i="28" s="1"/>
  <c r="P124" i="28" s="1"/>
  <c r="C2" i="34"/>
  <c r="C46" i="28" s="1"/>
  <c r="O46" i="28" s="1"/>
  <c r="B2" i="34"/>
  <c r="B124" i="28" s="1"/>
  <c r="N124" i="28" s="1"/>
  <c r="A2" i="32"/>
  <c r="G11" i="28"/>
  <c r="G12" i="28"/>
  <c r="H12" i="28" s="1"/>
  <c r="G13" i="28"/>
  <c r="E82" i="34"/>
  <c r="D82" i="34"/>
  <c r="C82" i="34"/>
  <c r="B82" i="34"/>
  <c r="E81" i="34"/>
  <c r="D81" i="34"/>
  <c r="C81" i="34"/>
  <c r="B81" i="34"/>
  <c r="E79" i="34"/>
  <c r="D79" i="34"/>
  <c r="C79" i="34"/>
  <c r="B79" i="34"/>
  <c r="E74" i="34"/>
  <c r="D74" i="34"/>
  <c r="C74" i="34"/>
  <c r="B74" i="34"/>
  <c r="E72" i="34"/>
  <c r="D72" i="34"/>
  <c r="C72" i="34"/>
  <c r="B72" i="34"/>
  <c r="E69" i="34"/>
  <c r="D69" i="34"/>
  <c r="C69" i="34"/>
  <c r="B69" i="34"/>
  <c r="E68" i="34"/>
  <c r="D68" i="34"/>
  <c r="C68" i="34"/>
  <c r="B68" i="34"/>
  <c r="E67" i="34"/>
  <c r="D67" i="34"/>
  <c r="C67" i="34"/>
  <c r="B67" i="34"/>
  <c r="E66" i="34"/>
  <c r="D66" i="34"/>
  <c r="C66" i="34"/>
  <c r="B66" i="34"/>
  <c r="E60" i="34"/>
  <c r="D60" i="34"/>
  <c r="C60" i="34"/>
  <c r="B60" i="34"/>
  <c r="E53" i="34"/>
  <c r="D53" i="34"/>
  <c r="C53" i="34"/>
  <c r="B53" i="34"/>
  <c r="E52" i="34"/>
  <c r="D52" i="34"/>
  <c r="C52" i="34"/>
  <c r="B52" i="34"/>
  <c r="E51" i="34"/>
  <c r="D51" i="34"/>
  <c r="C51" i="34"/>
  <c r="B51" i="34"/>
  <c r="E49" i="34"/>
  <c r="D49" i="34"/>
  <c r="C49" i="34"/>
  <c r="B49" i="34"/>
  <c r="E45" i="34"/>
  <c r="D45" i="34"/>
  <c r="C45" i="34"/>
  <c r="B45" i="34"/>
  <c r="E38" i="34"/>
  <c r="D38" i="34"/>
  <c r="C38" i="34"/>
  <c r="B38" i="34"/>
  <c r="E37" i="34"/>
  <c r="D37" i="34"/>
  <c r="C37" i="34"/>
  <c r="B37" i="34"/>
  <c r="E35" i="34"/>
  <c r="D35" i="34"/>
  <c r="C35" i="34"/>
  <c r="B35" i="34"/>
  <c r="E30" i="34"/>
  <c r="D30" i="34"/>
  <c r="C30" i="34"/>
  <c r="B30" i="34"/>
  <c r="E22" i="34"/>
  <c r="D22" i="34"/>
  <c r="C22" i="34"/>
  <c r="B22" i="34"/>
  <c r="E19" i="34"/>
  <c r="D19" i="34"/>
  <c r="C19" i="34"/>
  <c r="B19" i="34"/>
  <c r="E15" i="34"/>
  <c r="D15" i="34"/>
  <c r="C15" i="34"/>
  <c r="B15" i="34"/>
  <c r="E14" i="34"/>
  <c r="D14" i="34"/>
  <c r="C14" i="34"/>
  <c r="B14" i="34"/>
  <c r="E11" i="34"/>
  <c r="D11" i="34"/>
  <c r="C11" i="34"/>
  <c r="B11" i="34"/>
  <c r="E10" i="34"/>
  <c r="D10" i="34"/>
  <c r="C10" i="34"/>
  <c r="B10" i="34"/>
  <c r="P1" i="31"/>
  <c r="B96" i="30"/>
  <c r="C96" i="30"/>
  <c r="D96" i="30"/>
  <c r="E96" i="30"/>
  <c r="F96" i="30"/>
  <c r="G96" i="30"/>
  <c r="H96" i="30"/>
  <c r="I96" i="30"/>
  <c r="J96" i="30"/>
  <c r="K96" i="30"/>
  <c r="L96" i="30"/>
  <c r="M96" i="30"/>
  <c r="N96" i="30"/>
  <c r="O96" i="30"/>
  <c r="P96" i="30"/>
  <c r="Q96" i="30"/>
  <c r="R96" i="30"/>
  <c r="S96" i="30"/>
  <c r="T96" i="30"/>
  <c r="U96" i="30"/>
  <c r="V96" i="30"/>
  <c r="W96" i="30"/>
  <c r="X96" i="30"/>
  <c r="Y96" i="30"/>
  <c r="Z96" i="30"/>
  <c r="AA96" i="30"/>
  <c r="AB96" i="30"/>
  <c r="AC96" i="30"/>
  <c r="AD96" i="30"/>
  <c r="AE96" i="30"/>
  <c r="AF96" i="30"/>
  <c r="AG96" i="30"/>
  <c r="AH96" i="30"/>
  <c r="AI96" i="30"/>
  <c r="AJ96" i="30"/>
  <c r="AK96" i="30"/>
  <c r="AL96" i="30"/>
  <c r="AM96" i="30"/>
  <c r="AN96" i="30"/>
  <c r="AO96" i="30"/>
  <c r="AP96" i="30"/>
  <c r="AQ96" i="30"/>
  <c r="AR96" i="30"/>
  <c r="AS96" i="30"/>
  <c r="AT96" i="30"/>
  <c r="AU96" i="30"/>
  <c r="AV96" i="30"/>
  <c r="AW96" i="30"/>
  <c r="AX96" i="30"/>
  <c r="AY96" i="30"/>
  <c r="AZ96" i="30"/>
  <c r="BA96" i="30"/>
  <c r="BB96" i="30"/>
  <c r="BC96" i="30"/>
  <c r="BD96" i="30"/>
  <c r="BE96" i="30"/>
  <c r="BF96" i="30"/>
  <c r="BG96" i="30"/>
  <c r="BH96" i="30"/>
  <c r="BI96" i="30"/>
  <c r="B99" i="30"/>
  <c r="C99" i="30"/>
  <c r="D99" i="30"/>
  <c r="E99" i="30"/>
  <c r="F99" i="30"/>
  <c r="G99" i="30"/>
  <c r="H99" i="30"/>
  <c r="I99" i="30"/>
  <c r="J99" i="30"/>
  <c r="K99" i="30"/>
  <c r="L99" i="30"/>
  <c r="M99" i="30"/>
  <c r="N99" i="30"/>
  <c r="O99" i="30"/>
  <c r="P99" i="30"/>
  <c r="Q99" i="30"/>
  <c r="R99" i="30"/>
  <c r="S99" i="30"/>
  <c r="T99" i="30"/>
  <c r="U99" i="30"/>
  <c r="V99" i="30"/>
  <c r="W99" i="30"/>
  <c r="X99" i="30"/>
  <c r="Y99" i="30"/>
  <c r="Z99" i="30"/>
  <c r="AA99" i="30"/>
  <c r="AB99" i="30"/>
  <c r="AC99" i="30"/>
  <c r="AD99" i="30"/>
  <c r="AE99" i="30"/>
  <c r="AF99" i="30"/>
  <c r="AG99" i="30"/>
  <c r="AH99" i="30"/>
  <c r="AI99" i="30"/>
  <c r="AJ99" i="30"/>
  <c r="AK99" i="30"/>
  <c r="AL99" i="30"/>
  <c r="AM99" i="30"/>
  <c r="AN99" i="30"/>
  <c r="AO99" i="30"/>
  <c r="AP99" i="30"/>
  <c r="AQ99" i="30"/>
  <c r="AR99" i="30"/>
  <c r="AS99" i="30"/>
  <c r="AT99" i="30"/>
  <c r="AU99" i="30"/>
  <c r="AV99" i="30"/>
  <c r="AW99" i="30"/>
  <c r="AX99" i="30"/>
  <c r="AY99" i="30"/>
  <c r="AZ99" i="30"/>
  <c r="BA99" i="30"/>
  <c r="BB99" i="30"/>
  <c r="BC99" i="30"/>
  <c r="BD99" i="30"/>
  <c r="BE99" i="30"/>
  <c r="BF99" i="30"/>
  <c r="BG99" i="30"/>
  <c r="BH99" i="30"/>
  <c r="BI99" i="30"/>
  <c r="B102" i="30"/>
  <c r="C102" i="30"/>
  <c r="D102" i="30"/>
  <c r="E102" i="30"/>
  <c r="F102" i="30"/>
  <c r="G102" i="30"/>
  <c r="H102" i="30"/>
  <c r="I102" i="30"/>
  <c r="J102" i="30"/>
  <c r="K102" i="30"/>
  <c r="L102" i="30"/>
  <c r="M102" i="30"/>
  <c r="N102" i="30"/>
  <c r="O102" i="30"/>
  <c r="P102" i="30"/>
  <c r="Q102" i="30"/>
  <c r="R102" i="30"/>
  <c r="S102" i="30"/>
  <c r="T102" i="30"/>
  <c r="U102" i="30"/>
  <c r="V102" i="30"/>
  <c r="W102" i="30"/>
  <c r="X102" i="30"/>
  <c r="Y102" i="30"/>
  <c r="Z102" i="30"/>
  <c r="AA102" i="30"/>
  <c r="AB102" i="30"/>
  <c r="AC102" i="30"/>
  <c r="AD102" i="30"/>
  <c r="AE102" i="30"/>
  <c r="AF102" i="30"/>
  <c r="AG102" i="30"/>
  <c r="AH102" i="30"/>
  <c r="AI102" i="30"/>
  <c r="AJ102" i="30"/>
  <c r="AK102" i="30"/>
  <c r="AL102" i="30"/>
  <c r="AM102" i="30"/>
  <c r="AN102" i="30"/>
  <c r="AO102" i="30"/>
  <c r="AP102" i="30"/>
  <c r="AQ102" i="30"/>
  <c r="AR102" i="30"/>
  <c r="AS102" i="30"/>
  <c r="AT102" i="30"/>
  <c r="AU102" i="30"/>
  <c r="AV102" i="30"/>
  <c r="AW102" i="30"/>
  <c r="AX102" i="30"/>
  <c r="AY102" i="30"/>
  <c r="AZ102" i="30"/>
  <c r="BA102" i="30"/>
  <c r="BB102" i="30"/>
  <c r="BC102" i="30"/>
  <c r="BD102" i="30"/>
  <c r="BE102" i="30"/>
  <c r="BF102" i="30"/>
  <c r="BG102" i="30"/>
  <c r="BH102" i="30"/>
  <c r="BI102" i="30"/>
  <c r="B105" i="30"/>
  <c r="C105" i="30"/>
  <c r="D105" i="30"/>
  <c r="E105" i="30"/>
  <c r="F105" i="30"/>
  <c r="G105" i="30"/>
  <c r="H105" i="30"/>
  <c r="I105" i="30"/>
  <c r="J105" i="30"/>
  <c r="K105" i="30"/>
  <c r="L105" i="30"/>
  <c r="M105" i="30"/>
  <c r="N105" i="30"/>
  <c r="O105" i="30"/>
  <c r="P105" i="30"/>
  <c r="Q105" i="30"/>
  <c r="R105" i="30"/>
  <c r="S105" i="30"/>
  <c r="T105" i="30"/>
  <c r="U105" i="30"/>
  <c r="V105" i="30"/>
  <c r="W105" i="30"/>
  <c r="X105" i="30"/>
  <c r="Y105" i="30"/>
  <c r="Z105" i="30"/>
  <c r="AA105" i="30"/>
  <c r="AB105" i="30"/>
  <c r="AC105" i="30"/>
  <c r="AD105" i="30"/>
  <c r="AE105" i="30"/>
  <c r="AF105" i="30"/>
  <c r="AG105" i="30"/>
  <c r="AH105" i="30"/>
  <c r="AI105" i="30"/>
  <c r="AJ105" i="30"/>
  <c r="AK105" i="30"/>
  <c r="AL105" i="30"/>
  <c r="AM105" i="30"/>
  <c r="AN105" i="30"/>
  <c r="AO105" i="30"/>
  <c r="AP105" i="30"/>
  <c r="AQ105" i="30"/>
  <c r="AR105" i="30"/>
  <c r="AS105" i="30"/>
  <c r="AT105" i="30"/>
  <c r="AU105" i="30"/>
  <c r="AV105" i="30"/>
  <c r="AW105" i="30"/>
  <c r="AX105" i="30"/>
  <c r="AY105" i="30"/>
  <c r="AZ105" i="30"/>
  <c r="BA105" i="30"/>
  <c r="BB105" i="30"/>
  <c r="BC105" i="30"/>
  <c r="BD105" i="30"/>
  <c r="BE105" i="30"/>
  <c r="BF105" i="30"/>
  <c r="BG105" i="30"/>
  <c r="BH105" i="30"/>
  <c r="BI105" i="30"/>
  <c r="B108" i="30"/>
  <c r="C108" i="30"/>
  <c r="D108" i="30"/>
  <c r="E108" i="30"/>
  <c r="F108" i="30"/>
  <c r="G108" i="30"/>
  <c r="H108" i="30"/>
  <c r="I108" i="30"/>
  <c r="J108" i="30"/>
  <c r="K108" i="30"/>
  <c r="L108" i="30"/>
  <c r="M108" i="30"/>
  <c r="N108" i="30"/>
  <c r="O108" i="30"/>
  <c r="P108" i="30"/>
  <c r="Q108" i="30"/>
  <c r="R108" i="30"/>
  <c r="S108" i="30"/>
  <c r="T108" i="30"/>
  <c r="U108" i="30"/>
  <c r="V108" i="30"/>
  <c r="W108" i="30"/>
  <c r="X108" i="30"/>
  <c r="Y108" i="30"/>
  <c r="Z108" i="30"/>
  <c r="AA108" i="30"/>
  <c r="AB108" i="30"/>
  <c r="AC108" i="30"/>
  <c r="AD108" i="30"/>
  <c r="AE108" i="30"/>
  <c r="AF108" i="30"/>
  <c r="AG108" i="30"/>
  <c r="AH108" i="30"/>
  <c r="AI108" i="30"/>
  <c r="AJ108" i="30"/>
  <c r="AK108" i="30"/>
  <c r="AL108" i="30"/>
  <c r="AM108" i="30"/>
  <c r="AN108" i="30"/>
  <c r="AO108" i="30"/>
  <c r="AP108" i="30"/>
  <c r="AQ108" i="30"/>
  <c r="AR108" i="30"/>
  <c r="AS108" i="30"/>
  <c r="AT108" i="30"/>
  <c r="AU108" i="30"/>
  <c r="AV108" i="30"/>
  <c r="AW108" i="30"/>
  <c r="AX108" i="30"/>
  <c r="AY108" i="30"/>
  <c r="AZ108" i="30"/>
  <c r="BA108" i="30"/>
  <c r="BB108" i="30"/>
  <c r="BC108" i="30"/>
  <c r="BD108" i="30"/>
  <c r="BE108" i="30"/>
  <c r="BF108" i="30"/>
  <c r="BG108" i="30"/>
  <c r="BH108" i="30"/>
  <c r="BI108" i="30"/>
  <c r="B111" i="30"/>
  <c r="C111" i="30"/>
  <c r="D111" i="30"/>
  <c r="E111" i="30"/>
  <c r="F111" i="30"/>
  <c r="G111" i="30"/>
  <c r="H111" i="30"/>
  <c r="I111" i="30"/>
  <c r="J111" i="30"/>
  <c r="K111" i="30"/>
  <c r="L111" i="30"/>
  <c r="M111" i="30"/>
  <c r="N111" i="30"/>
  <c r="O111" i="30"/>
  <c r="P111" i="30"/>
  <c r="Q111" i="30"/>
  <c r="R111" i="30"/>
  <c r="S111" i="30"/>
  <c r="T111" i="30"/>
  <c r="U111" i="30"/>
  <c r="V111" i="30"/>
  <c r="W111" i="30"/>
  <c r="X111" i="30"/>
  <c r="Y111" i="30"/>
  <c r="Z111" i="30"/>
  <c r="AA111" i="30"/>
  <c r="AB111" i="30"/>
  <c r="AC111" i="30"/>
  <c r="AD111" i="30"/>
  <c r="AE111" i="30"/>
  <c r="AF111" i="30"/>
  <c r="AG111" i="30"/>
  <c r="AH111" i="30"/>
  <c r="AI111" i="30"/>
  <c r="AJ111" i="30"/>
  <c r="AK111" i="30"/>
  <c r="AL111" i="30"/>
  <c r="AM111" i="30"/>
  <c r="AN111" i="30"/>
  <c r="AO111" i="30"/>
  <c r="AP111" i="30"/>
  <c r="AQ111" i="30"/>
  <c r="AR111" i="30"/>
  <c r="AS111" i="30"/>
  <c r="AT111" i="30"/>
  <c r="AU111" i="30"/>
  <c r="AV111" i="30"/>
  <c r="AW111" i="30"/>
  <c r="AX111" i="30"/>
  <c r="AY111" i="30"/>
  <c r="AZ111" i="30"/>
  <c r="BA111" i="30"/>
  <c r="BB111" i="30"/>
  <c r="BC111" i="30"/>
  <c r="BD111" i="30"/>
  <c r="BE111" i="30"/>
  <c r="BF111" i="30"/>
  <c r="BG111" i="30"/>
  <c r="BH111" i="30"/>
  <c r="BI111" i="30"/>
  <c r="B114" i="30"/>
  <c r="C114" i="30"/>
  <c r="D114" i="30"/>
  <c r="E114" i="30"/>
  <c r="F114" i="30"/>
  <c r="G114" i="30"/>
  <c r="H114" i="30"/>
  <c r="I114" i="30"/>
  <c r="J114" i="30"/>
  <c r="K114" i="30"/>
  <c r="L114" i="30"/>
  <c r="M114" i="30"/>
  <c r="N114" i="30"/>
  <c r="O114" i="30"/>
  <c r="P114" i="30"/>
  <c r="Q114" i="30"/>
  <c r="R114" i="30"/>
  <c r="S114" i="30"/>
  <c r="T114" i="30"/>
  <c r="U114" i="30"/>
  <c r="V114" i="30"/>
  <c r="W114" i="30"/>
  <c r="X114" i="30"/>
  <c r="Y114" i="30"/>
  <c r="Z114" i="30"/>
  <c r="AA114" i="30"/>
  <c r="AB114" i="30"/>
  <c r="AC114" i="30"/>
  <c r="AD114" i="30"/>
  <c r="AE114" i="30"/>
  <c r="AF114" i="30"/>
  <c r="AG114" i="30"/>
  <c r="AH114" i="30"/>
  <c r="AI114" i="30"/>
  <c r="AJ114" i="30"/>
  <c r="AK114" i="30"/>
  <c r="AL114" i="30"/>
  <c r="AM114" i="30"/>
  <c r="AN114" i="30"/>
  <c r="AO114" i="30"/>
  <c r="AP114" i="30"/>
  <c r="AQ114" i="30"/>
  <c r="AR114" i="30"/>
  <c r="AS114" i="30"/>
  <c r="AT114" i="30"/>
  <c r="AU114" i="30"/>
  <c r="AV114" i="30"/>
  <c r="AW114" i="30"/>
  <c r="AX114" i="30"/>
  <c r="AY114" i="30"/>
  <c r="AZ114" i="30"/>
  <c r="BA114" i="30"/>
  <c r="BB114" i="30"/>
  <c r="BC114" i="30"/>
  <c r="BD114" i="30"/>
  <c r="BE114" i="30"/>
  <c r="BF114" i="30"/>
  <c r="BG114" i="30"/>
  <c r="BH114" i="30"/>
  <c r="BI114" i="30"/>
  <c r="B117" i="30"/>
  <c r="C117" i="30"/>
  <c r="D117" i="30"/>
  <c r="E117" i="30"/>
  <c r="F117" i="30"/>
  <c r="G117" i="30"/>
  <c r="H117" i="30"/>
  <c r="I117" i="30"/>
  <c r="J117" i="30"/>
  <c r="K117" i="30"/>
  <c r="L117" i="30"/>
  <c r="M117" i="30"/>
  <c r="N117" i="30"/>
  <c r="O117" i="30"/>
  <c r="P117" i="30"/>
  <c r="Q117" i="30"/>
  <c r="R117" i="30"/>
  <c r="S117" i="30"/>
  <c r="T117" i="30"/>
  <c r="U117" i="30"/>
  <c r="V117" i="30"/>
  <c r="W117" i="30"/>
  <c r="X117" i="30"/>
  <c r="Y117" i="30"/>
  <c r="Z117" i="30"/>
  <c r="AA117" i="30"/>
  <c r="AB117" i="30"/>
  <c r="AC117" i="30"/>
  <c r="AD117" i="30"/>
  <c r="AE117" i="30"/>
  <c r="AF117" i="30"/>
  <c r="AG117" i="30"/>
  <c r="AH117" i="30"/>
  <c r="AI117" i="30"/>
  <c r="AJ117" i="30"/>
  <c r="AK117" i="30"/>
  <c r="AL117" i="30"/>
  <c r="AM117" i="30"/>
  <c r="AN117" i="30"/>
  <c r="AO117" i="30"/>
  <c r="AP117" i="30"/>
  <c r="AQ117" i="30"/>
  <c r="AR117" i="30"/>
  <c r="AS117" i="30"/>
  <c r="AT117" i="30"/>
  <c r="AU117" i="30"/>
  <c r="AV117" i="30"/>
  <c r="AW117" i="30"/>
  <c r="AX117" i="30"/>
  <c r="AY117" i="30"/>
  <c r="AZ117" i="30"/>
  <c r="BA117" i="30"/>
  <c r="BB117" i="30"/>
  <c r="BC117" i="30"/>
  <c r="BD117" i="30"/>
  <c r="BE117" i="30"/>
  <c r="BF117" i="30"/>
  <c r="BG117" i="30"/>
  <c r="BH117" i="30"/>
  <c r="BI117" i="30"/>
  <c r="B120" i="30"/>
  <c r="C120" i="30"/>
  <c r="D120" i="30"/>
  <c r="E120" i="30"/>
  <c r="F120" i="30"/>
  <c r="G120" i="30"/>
  <c r="H120" i="30"/>
  <c r="I120" i="30"/>
  <c r="J120" i="30"/>
  <c r="K120" i="30"/>
  <c r="L120" i="30"/>
  <c r="M120" i="30"/>
  <c r="N120" i="30"/>
  <c r="O120" i="30"/>
  <c r="P120" i="30"/>
  <c r="Q120" i="30"/>
  <c r="R120" i="30"/>
  <c r="S120" i="30"/>
  <c r="T120" i="30"/>
  <c r="U120" i="30"/>
  <c r="V120" i="30"/>
  <c r="W120" i="30"/>
  <c r="X120" i="30"/>
  <c r="Y120" i="30"/>
  <c r="Z120" i="30"/>
  <c r="AA120" i="30"/>
  <c r="AB120" i="30"/>
  <c r="AC120" i="30"/>
  <c r="AD120" i="30"/>
  <c r="AE120" i="30"/>
  <c r="AF120" i="30"/>
  <c r="AG120" i="30"/>
  <c r="AH120" i="30"/>
  <c r="AI120" i="30"/>
  <c r="AJ120" i="30"/>
  <c r="AK120" i="30"/>
  <c r="AL120" i="30"/>
  <c r="AM120" i="30"/>
  <c r="AN120" i="30"/>
  <c r="AO120" i="30"/>
  <c r="AP120" i="30"/>
  <c r="AQ120" i="30"/>
  <c r="AR120" i="30"/>
  <c r="AS120" i="30"/>
  <c r="AT120" i="30"/>
  <c r="AU120" i="30"/>
  <c r="AV120" i="30"/>
  <c r="AW120" i="30"/>
  <c r="AX120" i="30"/>
  <c r="AY120" i="30"/>
  <c r="AZ120" i="30"/>
  <c r="BA120" i="30"/>
  <c r="BB120" i="30"/>
  <c r="BC120" i="30"/>
  <c r="BD120" i="30"/>
  <c r="BE120" i="30"/>
  <c r="BF120" i="30"/>
  <c r="BG120" i="30"/>
  <c r="BH120" i="30"/>
  <c r="BI120" i="30"/>
  <c r="B123" i="30"/>
  <c r="C123" i="30"/>
  <c r="D123" i="30"/>
  <c r="E123" i="30"/>
  <c r="F123" i="30"/>
  <c r="G123" i="30"/>
  <c r="H123" i="30"/>
  <c r="I123" i="30"/>
  <c r="J123" i="30"/>
  <c r="K123" i="30"/>
  <c r="L123" i="30"/>
  <c r="M123" i="30"/>
  <c r="N123" i="30"/>
  <c r="O123" i="30"/>
  <c r="P123" i="30"/>
  <c r="Q123" i="30"/>
  <c r="R123" i="30"/>
  <c r="S123" i="30"/>
  <c r="T123" i="30"/>
  <c r="U123" i="30"/>
  <c r="V123" i="30"/>
  <c r="W123" i="30"/>
  <c r="X123" i="30"/>
  <c r="Y123" i="30"/>
  <c r="Z123" i="30"/>
  <c r="AA123" i="30"/>
  <c r="AB123" i="30"/>
  <c r="AC123" i="30"/>
  <c r="AD123" i="30"/>
  <c r="AE123" i="30"/>
  <c r="AF123" i="30"/>
  <c r="AG123" i="30"/>
  <c r="AH123" i="30"/>
  <c r="AI123" i="30"/>
  <c r="AJ123" i="30"/>
  <c r="AK123" i="30"/>
  <c r="AL123" i="30"/>
  <c r="AM123" i="30"/>
  <c r="AN123" i="30"/>
  <c r="AO123" i="30"/>
  <c r="AP123" i="30"/>
  <c r="AQ123" i="30"/>
  <c r="AR123" i="30"/>
  <c r="AS123" i="30"/>
  <c r="AT123" i="30"/>
  <c r="AU123" i="30"/>
  <c r="AV123" i="30"/>
  <c r="AW123" i="30"/>
  <c r="AX123" i="30"/>
  <c r="AY123" i="30"/>
  <c r="AZ123" i="30"/>
  <c r="BA123" i="30"/>
  <c r="BB123" i="30"/>
  <c r="BC123" i="30"/>
  <c r="BD123" i="30"/>
  <c r="BE123" i="30"/>
  <c r="BF123" i="30"/>
  <c r="BG123" i="30"/>
  <c r="BH123" i="30"/>
  <c r="BI123" i="30"/>
  <c r="B126" i="30"/>
  <c r="C126" i="30"/>
  <c r="D126" i="30"/>
  <c r="E126" i="30"/>
  <c r="F126" i="30"/>
  <c r="G126" i="30"/>
  <c r="H126" i="30"/>
  <c r="I126" i="30"/>
  <c r="J126" i="30"/>
  <c r="K126" i="30"/>
  <c r="L126" i="30"/>
  <c r="M126" i="30"/>
  <c r="N126" i="30"/>
  <c r="O126" i="30"/>
  <c r="P126" i="30"/>
  <c r="Q126" i="30"/>
  <c r="R126" i="30"/>
  <c r="S126" i="30"/>
  <c r="T126" i="30"/>
  <c r="U126" i="30"/>
  <c r="V126" i="30"/>
  <c r="W126" i="30"/>
  <c r="X126" i="30"/>
  <c r="Y126" i="30"/>
  <c r="Z126" i="30"/>
  <c r="AA126" i="30"/>
  <c r="AB126" i="30"/>
  <c r="AC126" i="30"/>
  <c r="AD126" i="30"/>
  <c r="AE126" i="30"/>
  <c r="AF126" i="30"/>
  <c r="AG126" i="30"/>
  <c r="AH126" i="30"/>
  <c r="AI126" i="30"/>
  <c r="AJ126" i="30"/>
  <c r="AK126" i="30"/>
  <c r="AL126" i="30"/>
  <c r="AM126" i="30"/>
  <c r="AN126" i="30"/>
  <c r="AO126" i="30"/>
  <c r="AP126" i="30"/>
  <c r="AQ126" i="30"/>
  <c r="AR126" i="30"/>
  <c r="AS126" i="30"/>
  <c r="AT126" i="30"/>
  <c r="AU126" i="30"/>
  <c r="AV126" i="30"/>
  <c r="AW126" i="30"/>
  <c r="AX126" i="30"/>
  <c r="AY126" i="30"/>
  <c r="AZ126" i="30"/>
  <c r="BA126" i="30"/>
  <c r="BB126" i="30"/>
  <c r="BC126" i="30"/>
  <c r="BD126" i="30"/>
  <c r="BE126" i="30"/>
  <c r="BF126" i="30"/>
  <c r="BG126" i="30"/>
  <c r="BH126" i="30"/>
  <c r="BI126" i="30"/>
  <c r="B129" i="30"/>
  <c r="C129" i="30"/>
  <c r="D129" i="30"/>
  <c r="E129" i="30"/>
  <c r="F129" i="30"/>
  <c r="G129" i="30"/>
  <c r="H129" i="30"/>
  <c r="I129" i="30"/>
  <c r="J129" i="30"/>
  <c r="K129" i="30"/>
  <c r="L129" i="30"/>
  <c r="M129" i="30"/>
  <c r="N129" i="30"/>
  <c r="O129" i="30"/>
  <c r="P129" i="30"/>
  <c r="Q129" i="30"/>
  <c r="R129" i="30"/>
  <c r="S129" i="30"/>
  <c r="T129" i="30"/>
  <c r="U129" i="30"/>
  <c r="V129" i="30"/>
  <c r="W129" i="30"/>
  <c r="X129" i="30"/>
  <c r="Y129" i="30"/>
  <c r="Z129" i="30"/>
  <c r="AA129" i="30"/>
  <c r="AB129" i="30"/>
  <c r="AC129" i="30"/>
  <c r="AD129" i="30"/>
  <c r="AE129" i="30"/>
  <c r="AF129" i="30"/>
  <c r="AG129" i="30"/>
  <c r="AH129" i="30"/>
  <c r="AI129" i="30"/>
  <c r="AJ129" i="30"/>
  <c r="AK129" i="30"/>
  <c r="AL129" i="30"/>
  <c r="AM129" i="30"/>
  <c r="AN129" i="30"/>
  <c r="AO129" i="30"/>
  <c r="AP129" i="30"/>
  <c r="AQ129" i="30"/>
  <c r="AR129" i="30"/>
  <c r="AS129" i="30"/>
  <c r="AT129" i="30"/>
  <c r="AU129" i="30"/>
  <c r="AV129" i="30"/>
  <c r="AW129" i="30"/>
  <c r="AX129" i="30"/>
  <c r="AY129" i="30"/>
  <c r="AZ129" i="30"/>
  <c r="BA129" i="30"/>
  <c r="BB129" i="30"/>
  <c r="BC129" i="30"/>
  <c r="BD129" i="30"/>
  <c r="BE129" i="30"/>
  <c r="BF129" i="30"/>
  <c r="BG129" i="30"/>
  <c r="BH129" i="30"/>
  <c r="BI129" i="30"/>
  <c r="B132" i="30"/>
  <c r="C132" i="30"/>
  <c r="D132" i="30"/>
  <c r="E132" i="30"/>
  <c r="F132" i="30"/>
  <c r="G132" i="30"/>
  <c r="H132" i="30"/>
  <c r="I132" i="30"/>
  <c r="J132" i="30"/>
  <c r="K132" i="30"/>
  <c r="L132" i="30"/>
  <c r="M132" i="30"/>
  <c r="N132" i="30"/>
  <c r="O132" i="30"/>
  <c r="P132" i="30"/>
  <c r="Q132" i="30"/>
  <c r="R132" i="30"/>
  <c r="S132" i="30"/>
  <c r="T132" i="30"/>
  <c r="U132" i="30"/>
  <c r="V132" i="30"/>
  <c r="W132" i="30"/>
  <c r="X132" i="30"/>
  <c r="Y132" i="30"/>
  <c r="Z132" i="30"/>
  <c r="AA132" i="30"/>
  <c r="AB132" i="30"/>
  <c r="AC132" i="30"/>
  <c r="AD132" i="30"/>
  <c r="AE132" i="30"/>
  <c r="AF132" i="30"/>
  <c r="AG132" i="30"/>
  <c r="AH132" i="30"/>
  <c r="AI132" i="30"/>
  <c r="AJ132" i="30"/>
  <c r="AK132" i="30"/>
  <c r="AL132" i="30"/>
  <c r="AM132" i="30"/>
  <c r="AN132" i="30"/>
  <c r="AO132" i="30"/>
  <c r="AP132" i="30"/>
  <c r="AQ132" i="30"/>
  <c r="AR132" i="30"/>
  <c r="AS132" i="30"/>
  <c r="AT132" i="30"/>
  <c r="AU132" i="30"/>
  <c r="AV132" i="30"/>
  <c r="AW132" i="30"/>
  <c r="AX132" i="30"/>
  <c r="AY132" i="30"/>
  <c r="AZ132" i="30"/>
  <c r="BA132" i="30"/>
  <c r="BB132" i="30"/>
  <c r="BC132" i="30"/>
  <c r="BD132" i="30"/>
  <c r="BE132" i="30"/>
  <c r="BF132" i="30"/>
  <c r="BG132" i="30"/>
  <c r="BH132" i="30"/>
  <c r="BI132" i="30"/>
  <c r="B135" i="30"/>
  <c r="C135" i="30"/>
  <c r="D135" i="30"/>
  <c r="E135" i="30"/>
  <c r="F135" i="30"/>
  <c r="G135" i="30"/>
  <c r="H135" i="30"/>
  <c r="I135" i="30"/>
  <c r="J135" i="30"/>
  <c r="K135" i="30"/>
  <c r="L135" i="30"/>
  <c r="M135" i="30"/>
  <c r="N135" i="30"/>
  <c r="O135" i="30"/>
  <c r="P135" i="30"/>
  <c r="Q135" i="30"/>
  <c r="R135" i="30"/>
  <c r="S135" i="30"/>
  <c r="T135" i="30"/>
  <c r="U135" i="30"/>
  <c r="V135" i="30"/>
  <c r="W135" i="30"/>
  <c r="X135" i="30"/>
  <c r="Y135" i="30"/>
  <c r="Z135" i="30"/>
  <c r="AA135" i="30"/>
  <c r="AB135" i="30"/>
  <c r="AC135" i="30"/>
  <c r="AD135" i="30"/>
  <c r="AE135" i="30"/>
  <c r="AF135" i="30"/>
  <c r="AG135" i="30"/>
  <c r="AH135" i="30"/>
  <c r="AI135" i="30"/>
  <c r="AJ135" i="30"/>
  <c r="AK135" i="30"/>
  <c r="AL135" i="30"/>
  <c r="AM135" i="30"/>
  <c r="AN135" i="30"/>
  <c r="AO135" i="30"/>
  <c r="AP135" i="30"/>
  <c r="AQ135" i="30"/>
  <c r="AR135" i="30"/>
  <c r="AS135" i="30"/>
  <c r="AT135" i="30"/>
  <c r="AU135" i="30"/>
  <c r="AV135" i="30"/>
  <c r="AW135" i="30"/>
  <c r="AX135" i="30"/>
  <c r="AY135" i="30"/>
  <c r="AZ135" i="30"/>
  <c r="BA135" i="30"/>
  <c r="BB135" i="30"/>
  <c r="BC135" i="30"/>
  <c r="BD135" i="30"/>
  <c r="BE135" i="30"/>
  <c r="BF135" i="30"/>
  <c r="BG135" i="30"/>
  <c r="BH135" i="30"/>
  <c r="BI135" i="30"/>
  <c r="B138" i="30"/>
  <c r="C138" i="30"/>
  <c r="D138" i="30"/>
  <c r="E138" i="30"/>
  <c r="F138" i="30"/>
  <c r="G138" i="30"/>
  <c r="H138" i="30"/>
  <c r="I138" i="30"/>
  <c r="J138" i="30"/>
  <c r="K138" i="30"/>
  <c r="L138" i="30"/>
  <c r="M138" i="30"/>
  <c r="N138" i="30"/>
  <c r="O138" i="30"/>
  <c r="P138" i="30"/>
  <c r="Q138" i="30"/>
  <c r="R138" i="30"/>
  <c r="S138" i="30"/>
  <c r="T138" i="30"/>
  <c r="U138" i="30"/>
  <c r="V138" i="30"/>
  <c r="W138" i="30"/>
  <c r="X138" i="30"/>
  <c r="Y138" i="30"/>
  <c r="Z138" i="30"/>
  <c r="AA138" i="30"/>
  <c r="AB138" i="30"/>
  <c r="AC138" i="30"/>
  <c r="AD138" i="30"/>
  <c r="AE138" i="30"/>
  <c r="AF138" i="30"/>
  <c r="AG138" i="30"/>
  <c r="AH138" i="30"/>
  <c r="AI138" i="30"/>
  <c r="AJ138" i="30"/>
  <c r="AK138" i="30"/>
  <c r="AL138" i="30"/>
  <c r="AM138" i="30"/>
  <c r="AN138" i="30"/>
  <c r="AO138" i="30"/>
  <c r="AP138" i="30"/>
  <c r="AQ138" i="30"/>
  <c r="AR138" i="30"/>
  <c r="AS138" i="30"/>
  <c r="AT138" i="30"/>
  <c r="AU138" i="30"/>
  <c r="AV138" i="30"/>
  <c r="AW138" i="30"/>
  <c r="AX138" i="30"/>
  <c r="AY138" i="30"/>
  <c r="AZ138" i="30"/>
  <c r="BA138" i="30"/>
  <c r="BB138" i="30"/>
  <c r="BC138" i="30"/>
  <c r="BD138" i="30"/>
  <c r="BE138" i="30"/>
  <c r="BF138" i="30"/>
  <c r="BG138" i="30"/>
  <c r="BH138" i="30"/>
  <c r="BI138" i="30"/>
  <c r="B141" i="30"/>
  <c r="C141" i="30"/>
  <c r="D141" i="30"/>
  <c r="E141" i="30"/>
  <c r="F141" i="30"/>
  <c r="G141" i="30"/>
  <c r="H141" i="30"/>
  <c r="I141" i="30"/>
  <c r="J141" i="30"/>
  <c r="K141" i="30"/>
  <c r="L141" i="30"/>
  <c r="M141" i="30"/>
  <c r="N141" i="30"/>
  <c r="O141" i="30"/>
  <c r="P141" i="30"/>
  <c r="Q141" i="30"/>
  <c r="R141" i="30"/>
  <c r="S141" i="30"/>
  <c r="T141" i="30"/>
  <c r="U141" i="30"/>
  <c r="V141" i="30"/>
  <c r="W141" i="30"/>
  <c r="X141" i="30"/>
  <c r="Y141" i="30"/>
  <c r="Z141" i="30"/>
  <c r="AA141" i="30"/>
  <c r="AB141" i="30"/>
  <c r="AC141" i="30"/>
  <c r="AD141" i="30"/>
  <c r="AE141" i="30"/>
  <c r="AF141" i="30"/>
  <c r="AG141" i="30"/>
  <c r="AH141" i="30"/>
  <c r="AI141" i="30"/>
  <c r="AJ141" i="30"/>
  <c r="AK141" i="30"/>
  <c r="AL141" i="30"/>
  <c r="AM141" i="30"/>
  <c r="AN141" i="30"/>
  <c r="AO141" i="30"/>
  <c r="AP141" i="30"/>
  <c r="AQ141" i="30"/>
  <c r="AR141" i="30"/>
  <c r="AS141" i="30"/>
  <c r="AT141" i="30"/>
  <c r="AU141" i="30"/>
  <c r="AV141" i="30"/>
  <c r="AW141" i="30"/>
  <c r="AX141" i="30"/>
  <c r="AY141" i="30"/>
  <c r="AZ141" i="30"/>
  <c r="BA141" i="30"/>
  <c r="BB141" i="30"/>
  <c r="BC141" i="30"/>
  <c r="BD141" i="30"/>
  <c r="BE141" i="30"/>
  <c r="BF141" i="30"/>
  <c r="BG141" i="30"/>
  <c r="BH141" i="30"/>
  <c r="BI141" i="30"/>
  <c r="B144" i="30"/>
  <c r="C144" i="30"/>
  <c r="D144" i="30"/>
  <c r="E144" i="30"/>
  <c r="F144" i="30"/>
  <c r="G144" i="30"/>
  <c r="H144" i="30"/>
  <c r="I144" i="30"/>
  <c r="J144" i="30"/>
  <c r="K144" i="30"/>
  <c r="L144" i="30"/>
  <c r="M144" i="30"/>
  <c r="N144" i="30"/>
  <c r="O144" i="30"/>
  <c r="P144" i="30"/>
  <c r="Q144" i="30"/>
  <c r="R144" i="30"/>
  <c r="S144" i="30"/>
  <c r="T144" i="30"/>
  <c r="U144" i="30"/>
  <c r="V144" i="30"/>
  <c r="W144" i="30"/>
  <c r="X144" i="30"/>
  <c r="Y144" i="30"/>
  <c r="Z144" i="30"/>
  <c r="AA144" i="30"/>
  <c r="AB144" i="30"/>
  <c r="AC144" i="30"/>
  <c r="AD144" i="30"/>
  <c r="AE144" i="30"/>
  <c r="AF144" i="30"/>
  <c r="AG144" i="30"/>
  <c r="AH144" i="30"/>
  <c r="AI144" i="30"/>
  <c r="AJ144" i="30"/>
  <c r="AK144" i="30"/>
  <c r="AL144" i="30"/>
  <c r="AM144" i="30"/>
  <c r="AN144" i="30"/>
  <c r="AO144" i="30"/>
  <c r="AP144" i="30"/>
  <c r="AQ144" i="30"/>
  <c r="AR144" i="30"/>
  <c r="AS144" i="30"/>
  <c r="AT144" i="30"/>
  <c r="AU144" i="30"/>
  <c r="AV144" i="30"/>
  <c r="AW144" i="30"/>
  <c r="AX144" i="30"/>
  <c r="AY144" i="30"/>
  <c r="AZ144" i="30"/>
  <c r="BA144" i="30"/>
  <c r="BB144" i="30"/>
  <c r="BC144" i="30"/>
  <c r="BD144" i="30"/>
  <c r="BE144" i="30"/>
  <c r="BF144" i="30"/>
  <c r="BG144" i="30"/>
  <c r="BH144" i="30"/>
  <c r="BI144" i="30"/>
  <c r="B147" i="30"/>
  <c r="C147" i="30"/>
  <c r="D147" i="30"/>
  <c r="E147" i="30"/>
  <c r="F147" i="30"/>
  <c r="G147" i="30"/>
  <c r="H147" i="30"/>
  <c r="I147" i="30"/>
  <c r="J147" i="30"/>
  <c r="K147" i="30"/>
  <c r="L147" i="30"/>
  <c r="M147" i="30"/>
  <c r="N147" i="30"/>
  <c r="O147" i="30"/>
  <c r="P147" i="30"/>
  <c r="Q147" i="30"/>
  <c r="R147" i="30"/>
  <c r="S147" i="30"/>
  <c r="T147" i="30"/>
  <c r="U147" i="30"/>
  <c r="V147" i="30"/>
  <c r="W147" i="30"/>
  <c r="X147" i="30"/>
  <c r="Y147" i="30"/>
  <c r="Z147" i="30"/>
  <c r="AA147" i="30"/>
  <c r="AB147" i="30"/>
  <c r="AC147" i="30"/>
  <c r="AD147" i="30"/>
  <c r="AE147" i="30"/>
  <c r="AF147" i="30"/>
  <c r="AG147" i="30"/>
  <c r="AH147" i="30"/>
  <c r="AI147" i="30"/>
  <c r="AJ147" i="30"/>
  <c r="AK147" i="30"/>
  <c r="AL147" i="30"/>
  <c r="AM147" i="30"/>
  <c r="AN147" i="30"/>
  <c r="AO147" i="30"/>
  <c r="AP147" i="30"/>
  <c r="AQ147" i="30"/>
  <c r="AR147" i="30"/>
  <c r="AS147" i="30"/>
  <c r="AT147" i="30"/>
  <c r="AU147" i="30"/>
  <c r="AV147" i="30"/>
  <c r="AW147" i="30"/>
  <c r="AX147" i="30"/>
  <c r="AY147" i="30"/>
  <c r="AZ147" i="30"/>
  <c r="BA147" i="30"/>
  <c r="BB147" i="30"/>
  <c r="BC147" i="30"/>
  <c r="BD147" i="30"/>
  <c r="BE147" i="30"/>
  <c r="BF147" i="30"/>
  <c r="BG147" i="30"/>
  <c r="BH147" i="30"/>
  <c r="BI147" i="30"/>
  <c r="B150" i="30"/>
  <c r="C150" i="30"/>
  <c r="D150" i="30"/>
  <c r="E150" i="30"/>
  <c r="F150" i="30"/>
  <c r="G150" i="30"/>
  <c r="H150" i="30"/>
  <c r="I150" i="30"/>
  <c r="J150" i="30"/>
  <c r="K150" i="30"/>
  <c r="L150" i="30"/>
  <c r="M150" i="30"/>
  <c r="N150" i="30"/>
  <c r="O150" i="30"/>
  <c r="P150" i="30"/>
  <c r="Q150" i="30"/>
  <c r="R150" i="30"/>
  <c r="S150" i="30"/>
  <c r="T150" i="30"/>
  <c r="U150" i="30"/>
  <c r="V150" i="30"/>
  <c r="W150" i="30"/>
  <c r="X150" i="30"/>
  <c r="Y150" i="30"/>
  <c r="Z150" i="30"/>
  <c r="AA150" i="30"/>
  <c r="AB150" i="30"/>
  <c r="AC150" i="30"/>
  <c r="AD150" i="30"/>
  <c r="AE150" i="30"/>
  <c r="AF150" i="30"/>
  <c r="AG150" i="30"/>
  <c r="AH150" i="30"/>
  <c r="AI150" i="30"/>
  <c r="AJ150" i="30"/>
  <c r="AK150" i="30"/>
  <c r="AL150" i="30"/>
  <c r="AM150" i="30"/>
  <c r="AN150" i="30"/>
  <c r="AO150" i="30"/>
  <c r="AP150" i="30"/>
  <c r="AQ150" i="30"/>
  <c r="AR150" i="30"/>
  <c r="AS150" i="30"/>
  <c r="AT150" i="30"/>
  <c r="AU150" i="30"/>
  <c r="AV150" i="30"/>
  <c r="AW150" i="30"/>
  <c r="AX150" i="30"/>
  <c r="AY150" i="30"/>
  <c r="AZ150" i="30"/>
  <c r="BA150" i="30"/>
  <c r="BB150" i="30"/>
  <c r="BC150" i="30"/>
  <c r="BD150" i="30"/>
  <c r="BE150" i="30"/>
  <c r="BF150" i="30"/>
  <c r="BG150" i="30"/>
  <c r="BH150" i="30"/>
  <c r="BI150" i="30"/>
  <c r="B153" i="30"/>
  <c r="C153" i="30"/>
  <c r="D153" i="30"/>
  <c r="E153" i="30"/>
  <c r="F153" i="30"/>
  <c r="G153" i="30"/>
  <c r="H153" i="30"/>
  <c r="I153" i="30"/>
  <c r="J153" i="30"/>
  <c r="K153" i="30"/>
  <c r="L153" i="30"/>
  <c r="M153" i="30"/>
  <c r="N153" i="30"/>
  <c r="O153" i="30"/>
  <c r="P153" i="30"/>
  <c r="Q153" i="30"/>
  <c r="R153" i="30"/>
  <c r="S153" i="30"/>
  <c r="T153" i="30"/>
  <c r="U153" i="30"/>
  <c r="V153" i="30"/>
  <c r="W153" i="30"/>
  <c r="X153" i="30"/>
  <c r="Y153" i="30"/>
  <c r="Z153" i="30"/>
  <c r="AA153" i="30"/>
  <c r="AB153" i="30"/>
  <c r="AC153" i="30"/>
  <c r="AD153" i="30"/>
  <c r="AE153" i="30"/>
  <c r="AF153" i="30"/>
  <c r="AG153" i="30"/>
  <c r="AH153" i="30"/>
  <c r="AI153" i="30"/>
  <c r="AJ153" i="30"/>
  <c r="AK153" i="30"/>
  <c r="AL153" i="30"/>
  <c r="AM153" i="30"/>
  <c r="AN153" i="30"/>
  <c r="AO153" i="30"/>
  <c r="AP153" i="30"/>
  <c r="AQ153" i="30"/>
  <c r="AR153" i="30"/>
  <c r="AS153" i="30"/>
  <c r="AT153" i="30"/>
  <c r="AU153" i="30"/>
  <c r="AV153" i="30"/>
  <c r="AW153" i="30"/>
  <c r="AX153" i="30"/>
  <c r="AY153" i="30"/>
  <c r="AZ153" i="30"/>
  <c r="BA153" i="30"/>
  <c r="BB153" i="30"/>
  <c r="BC153" i="30"/>
  <c r="BD153" i="30"/>
  <c r="BE153" i="30"/>
  <c r="BF153" i="30"/>
  <c r="BG153" i="30"/>
  <c r="BH153" i="30"/>
  <c r="BI153" i="30"/>
  <c r="B156" i="30"/>
  <c r="C156" i="30"/>
  <c r="D156" i="30"/>
  <c r="E156" i="30"/>
  <c r="F156" i="30"/>
  <c r="G156" i="30"/>
  <c r="H156" i="30"/>
  <c r="I156" i="30"/>
  <c r="J156" i="30"/>
  <c r="K156" i="30"/>
  <c r="L156" i="30"/>
  <c r="M156" i="30"/>
  <c r="N156" i="30"/>
  <c r="O156" i="30"/>
  <c r="P156" i="30"/>
  <c r="Q156" i="30"/>
  <c r="R156" i="30"/>
  <c r="S156" i="30"/>
  <c r="T156" i="30"/>
  <c r="U156" i="30"/>
  <c r="V156" i="30"/>
  <c r="W156" i="30"/>
  <c r="X156" i="30"/>
  <c r="Y156" i="30"/>
  <c r="Z156" i="30"/>
  <c r="AA156" i="30"/>
  <c r="AB156" i="30"/>
  <c r="AC156" i="30"/>
  <c r="AD156" i="30"/>
  <c r="AE156" i="30"/>
  <c r="AF156" i="30"/>
  <c r="AG156" i="30"/>
  <c r="AH156" i="30"/>
  <c r="AI156" i="30"/>
  <c r="AJ156" i="30"/>
  <c r="AK156" i="30"/>
  <c r="AL156" i="30"/>
  <c r="AM156" i="30"/>
  <c r="AN156" i="30"/>
  <c r="AO156" i="30"/>
  <c r="AP156" i="30"/>
  <c r="AQ156" i="30"/>
  <c r="AR156" i="30"/>
  <c r="AS156" i="30"/>
  <c r="AT156" i="30"/>
  <c r="AU156" i="30"/>
  <c r="AV156" i="30"/>
  <c r="AW156" i="30"/>
  <c r="AX156" i="30"/>
  <c r="AY156" i="30"/>
  <c r="AZ156" i="30"/>
  <c r="BA156" i="30"/>
  <c r="BB156" i="30"/>
  <c r="BC156" i="30"/>
  <c r="BD156" i="30"/>
  <c r="BE156" i="30"/>
  <c r="BF156" i="30"/>
  <c r="BG156" i="30"/>
  <c r="BH156" i="30"/>
  <c r="BI156" i="30"/>
  <c r="B159" i="30"/>
  <c r="C159" i="30"/>
  <c r="D159" i="30"/>
  <c r="E159" i="30"/>
  <c r="F159" i="30"/>
  <c r="G159" i="30"/>
  <c r="H159" i="30"/>
  <c r="I159" i="30"/>
  <c r="J159" i="30"/>
  <c r="K159" i="30"/>
  <c r="L159" i="30"/>
  <c r="M159" i="30"/>
  <c r="N159" i="30"/>
  <c r="O159" i="30"/>
  <c r="P159" i="30"/>
  <c r="Q159" i="30"/>
  <c r="R159" i="30"/>
  <c r="S159" i="30"/>
  <c r="T159" i="30"/>
  <c r="U159" i="30"/>
  <c r="V159" i="30"/>
  <c r="W159" i="30"/>
  <c r="X159" i="30"/>
  <c r="Y159" i="30"/>
  <c r="Z159" i="30"/>
  <c r="AA159" i="30"/>
  <c r="AB159" i="30"/>
  <c r="AC159" i="30"/>
  <c r="AD159" i="30"/>
  <c r="AE159" i="30"/>
  <c r="AF159" i="30"/>
  <c r="AG159" i="30"/>
  <c r="AH159" i="30"/>
  <c r="AI159" i="30"/>
  <c r="AJ159" i="30"/>
  <c r="AK159" i="30"/>
  <c r="AL159" i="30"/>
  <c r="AM159" i="30"/>
  <c r="AN159" i="30"/>
  <c r="AO159" i="30"/>
  <c r="AP159" i="30"/>
  <c r="AQ159" i="30"/>
  <c r="AR159" i="30"/>
  <c r="AS159" i="30"/>
  <c r="AT159" i="30"/>
  <c r="AU159" i="30"/>
  <c r="AV159" i="30"/>
  <c r="AW159" i="30"/>
  <c r="AX159" i="30"/>
  <c r="AY159" i="30"/>
  <c r="AZ159" i="30"/>
  <c r="BA159" i="30"/>
  <c r="BB159" i="30"/>
  <c r="BC159" i="30"/>
  <c r="BD159" i="30"/>
  <c r="BE159" i="30"/>
  <c r="BF159" i="30"/>
  <c r="BG159" i="30"/>
  <c r="BH159" i="30"/>
  <c r="BI159" i="30"/>
  <c r="B162" i="30"/>
  <c r="C162" i="30"/>
  <c r="D162" i="30"/>
  <c r="E162" i="30"/>
  <c r="F162" i="30"/>
  <c r="G162" i="30"/>
  <c r="H162" i="30"/>
  <c r="I162" i="30"/>
  <c r="J162" i="30"/>
  <c r="K162" i="30"/>
  <c r="L162" i="30"/>
  <c r="M162" i="30"/>
  <c r="N162" i="30"/>
  <c r="O162" i="30"/>
  <c r="P162" i="30"/>
  <c r="Q162" i="30"/>
  <c r="R162" i="30"/>
  <c r="S162" i="30"/>
  <c r="T162" i="30"/>
  <c r="U162" i="30"/>
  <c r="V162" i="30"/>
  <c r="W162" i="30"/>
  <c r="X162" i="30"/>
  <c r="Y162" i="30"/>
  <c r="Z162" i="30"/>
  <c r="AA162" i="30"/>
  <c r="AB162" i="30"/>
  <c r="AC162" i="30"/>
  <c r="AD162" i="30"/>
  <c r="AE162" i="30"/>
  <c r="AF162" i="30"/>
  <c r="AG162" i="30"/>
  <c r="AH162" i="30"/>
  <c r="AI162" i="30"/>
  <c r="AJ162" i="30"/>
  <c r="AK162" i="30"/>
  <c r="AL162" i="30"/>
  <c r="AM162" i="30"/>
  <c r="AN162" i="30"/>
  <c r="AO162" i="30"/>
  <c r="AP162" i="30"/>
  <c r="AQ162" i="30"/>
  <c r="AR162" i="30"/>
  <c r="AS162" i="30"/>
  <c r="AT162" i="30"/>
  <c r="AU162" i="30"/>
  <c r="AV162" i="30"/>
  <c r="AW162" i="30"/>
  <c r="AX162" i="30"/>
  <c r="AY162" i="30"/>
  <c r="AZ162" i="30"/>
  <c r="BA162" i="30"/>
  <c r="BB162" i="30"/>
  <c r="BC162" i="30"/>
  <c r="BD162" i="30"/>
  <c r="BE162" i="30"/>
  <c r="BF162" i="30"/>
  <c r="BG162" i="30"/>
  <c r="BH162" i="30"/>
  <c r="BI162" i="30"/>
  <c r="B165" i="30"/>
  <c r="C165" i="30"/>
  <c r="D165" i="30"/>
  <c r="E165" i="30"/>
  <c r="F165" i="30"/>
  <c r="G165" i="30"/>
  <c r="H165" i="30"/>
  <c r="I165" i="30"/>
  <c r="J165" i="30"/>
  <c r="K165" i="30"/>
  <c r="L165" i="30"/>
  <c r="M165" i="30"/>
  <c r="N165" i="30"/>
  <c r="O165" i="30"/>
  <c r="P165" i="30"/>
  <c r="Q165" i="30"/>
  <c r="R165" i="30"/>
  <c r="S165" i="30"/>
  <c r="T165" i="30"/>
  <c r="U165" i="30"/>
  <c r="V165" i="30"/>
  <c r="W165" i="30"/>
  <c r="X165" i="30"/>
  <c r="Y165" i="30"/>
  <c r="Z165" i="30"/>
  <c r="AA165" i="30"/>
  <c r="AB165" i="30"/>
  <c r="AC165" i="30"/>
  <c r="AD165" i="30"/>
  <c r="AE165" i="30"/>
  <c r="AF165" i="30"/>
  <c r="AG165" i="30"/>
  <c r="AH165" i="30"/>
  <c r="AI165" i="30"/>
  <c r="AJ165" i="30"/>
  <c r="AK165" i="30"/>
  <c r="AL165" i="30"/>
  <c r="AM165" i="30"/>
  <c r="AN165" i="30"/>
  <c r="AO165" i="30"/>
  <c r="AP165" i="30"/>
  <c r="AQ165" i="30"/>
  <c r="AR165" i="30"/>
  <c r="AS165" i="30"/>
  <c r="AT165" i="30"/>
  <c r="AU165" i="30"/>
  <c r="AV165" i="30"/>
  <c r="AW165" i="30"/>
  <c r="AX165" i="30"/>
  <c r="AY165" i="30"/>
  <c r="AZ165" i="30"/>
  <c r="BA165" i="30"/>
  <c r="BB165" i="30"/>
  <c r="BC165" i="30"/>
  <c r="BD165" i="30"/>
  <c r="BE165" i="30"/>
  <c r="BF165" i="30"/>
  <c r="BG165" i="30"/>
  <c r="BH165" i="30"/>
  <c r="BI165" i="30"/>
  <c r="B168" i="30"/>
  <c r="C168" i="30"/>
  <c r="D168" i="30"/>
  <c r="E168" i="30"/>
  <c r="F168" i="30"/>
  <c r="G168" i="30"/>
  <c r="H168" i="30"/>
  <c r="I168" i="30"/>
  <c r="J168" i="30"/>
  <c r="K168" i="30"/>
  <c r="L168" i="30"/>
  <c r="M168" i="30"/>
  <c r="N168" i="30"/>
  <c r="O168" i="30"/>
  <c r="P168" i="30"/>
  <c r="Q168" i="30"/>
  <c r="R168" i="30"/>
  <c r="S168" i="30"/>
  <c r="T168" i="30"/>
  <c r="U168" i="30"/>
  <c r="V168" i="30"/>
  <c r="W168" i="30"/>
  <c r="X168" i="30"/>
  <c r="Y168" i="30"/>
  <c r="Z168" i="30"/>
  <c r="AA168" i="30"/>
  <c r="AB168" i="30"/>
  <c r="AC168" i="30"/>
  <c r="AD168" i="30"/>
  <c r="AE168" i="30"/>
  <c r="AF168" i="30"/>
  <c r="AG168" i="30"/>
  <c r="AH168" i="30"/>
  <c r="AI168" i="30"/>
  <c r="AJ168" i="30"/>
  <c r="AK168" i="30"/>
  <c r="AL168" i="30"/>
  <c r="AM168" i="30"/>
  <c r="AN168" i="30"/>
  <c r="AO168" i="30"/>
  <c r="AP168" i="30"/>
  <c r="AQ168" i="30"/>
  <c r="AR168" i="30"/>
  <c r="AS168" i="30"/>
  <c r="AT168" i="30"/>
  <c r="AU168" i="30"/>
  <c r="AV168" i="30"/>
  <c r="AW168" i="30"/>
  <c r="AX168" i="30"/>
  <c r="AY168" i="30"/>
  <c r="AZ168" i="30"/>
  <c r="BA168" i="30"/>
  <c r="BB168" i="30"/>
  <c r="BC168" i="30"/>
  <c r="BD168" i="30"/>
  <c r="BE168" i="30"/>
  <c r="BF168" i="30"/>
  <c r="BG168" i="30"/>
  <c r="BH168" i="30"/>
  <c r="BI168" i="30"/>
  <c r="B171" i="30"/>
  <c r="C171" i="30"/>
  <c r="D171" i="30"/>
  <c r="E171" i="30"/>
  <c r="F171" i="30"/>
  <c r="G171" i="30"/>
  <c r="H171" i="30"/>
  <c r="I171" i="30"/>
  <c r="J171" i="30"/>
  <c r="K171" i="30"/>
  <c r="L171" i="30"/>
  <c r="M171" i="30"/>
  <c r="N171" i="30"/>
  <c r="O171" i="30"/>
  <c r="P171" i="30"/>
  <c r="Q171" i="30"/>
  <c r="R171" i="30"/>
  <c r="S171" i="30"/>
  <c r="T171" i="30"/>
  <c r="U171" i="30"/>
  <c r="V171" i="30"/>
  <c r="W171" i="30"/>
  <c r="X171" i="30"/>
  <c r="Y171" i="30"/>
  <c r="Z171" i="30"/>
  <c r="AA171" i="30"/>
  <c r="AB171" i="30"/>
  <c r="AC171" i="30"/>
  <c r="AD171" i="30"/>
  <c r="AE171" i="30"/>
  <c r="AF171" i="30"/>
  <c r="AG171" i="30"/>
  <c r="AH171" i="30"/>
  <c r="AI171" i="30"/>
  <c r="AJ171" i="30"/>
  <c r="AK171" i="30"/>
  <c r="AL171" i="30"/>
  <c r="AM171" i="30"/>
  <c r="AN171" i="30"/>
  <c r="AO171" i="30"/>
  <c r="AP171" i="30"/>
  <c r="AQ171" i="30"/>
  <c r="AR171" i="30"/>
  <c r="AS171" i="30"/>
  <c r="AT171" i="30"/>
  <c r="AU171" i="30"/>
  <c r="AV171" i="30"/>
  <c r="AW171" i="30"/>
  <c r="AX171" i="30"/>
  <c r="AY171" i="30"/>
  <c r="AZ171" i="30"/>
  <c r="BA171" i="30"/>
  <c r="BB171" i="30"/>
  <c r="BC171" i="30"/>
  <c r="BD171" i="30"/>
  <c r="BE171" i="30"/>
  <c r="BF171" i="30"/>
  <c r="BG171" i="30"/>
  <c r="BH171" i="30"/>
  <c r="BI171" i="30"/>
  <c r="B174" i="30"/>
  <c r="C174" i="30"/>
  <c r="D174" i="30"/>
  <c r="E174" i="30"/>
  <c r="F174" i="30"/>
  <c r="G174" i="30"/>
  <c r="H174" i="30"/>
  <c r="I174" i="30"/>
  <c r="J174" i="30"/>
  <c r="K174" i="30"/>
  <c r="L174" i="30"/>
  <c r="M174" i="30"/>
  <c r="N174" i="30"/>
  <c r="O174" i="30"/>
  <c r="P174" i="30"/>
  <c r="Q174" i="30"/>
  <c r="R174" i="30"/>
  <c r="S174" i="30"/>
  <c r="T174" i="30"/>
  <c r="U174" i="30"/>
  <c r="V174" i="30"/>
  <c r="W174" i="30"/>
  <c r="X174" i="30"/>
  <c r="Y174" i="30"/>
  <c r="Z174" i="30"/>
  <c r="AA174" i="30"/>
  <c r="AB174" i="30"/>
  <c r="AC174" i="30"/>
  <c r="AD174" i="30"/>
  <c r="AE174" i="30"/>
  <c r="AF174" i="30"/>
  <c r="AG174" i="30"/>
  <c r="AH174" i="30"/>
  <c r="AI174" i="30"/>
  <c r="AJ174" i="30"/>
  <c r="AK174" i="30"/>
  <c r="AL174" i="30"/>
  <c r="AM174" i="30"/>
  <c r="AN174" i="30"/>
  <c r="AO174" i="30"/>
  <c r="AP174" i="30"/>
  <c r="AQ174" i="30"/>
  <c r="AR174" i="30"/>
  <c r="AS174" i="30"/>
  <c r="AT174" i="30"/>
  <c r="AU174" i="30"/>
  <c r="AV174" i="30"/>
  <c r="AW174" i="30"/>
  <c r="AX174" i="30"/>
  <c r="AY174" i="30"/>
  <c r="AZ174" i="30"/>
  <c r="BA174" i="30"/>
  <c r="BB174" i="30"/>
  <c r="BC174" i="30"/>
  <c r="BD174" i="30"/>
  <c r="BE174" i="30"/>
  <c r="BF174" i="30"/>
  <c r="BG174" i="30"/>
  <c r="BH174" i="30"/>
  <c r="BI174" i="30"/>
  <c r="B177" i="30"/>
  <c r="C177" i="30"/>
  <c r="D177" i="30"/>
  <c r="E177" i="30"/>
  <c r="F177" i="30"/>
  <c r="G177" i="30"/>
  <c r="H177" i="30"/>
  <c r="I177" i="30"/>
  <c r="J177" i="30"/>
  <c r="K177" i="30"/>
  <c r="L177" i="30"/>
  <c r="M177" i="30"/>
  <c r="N177" i="30"/>
  <c r="O177" i="30"/>
  <c r="P177" i="30"/>
  <c r="Q177" i="30"/>
  <c r="R177" i="30"/>
  <c r="S177" i="30"/>
  <c r="T177" i="30"/>
  <c r="U177" i="30"/>
  <c r="V177" i="30"/>
  <c r="W177" i="30"/>
  <c r="X177" i="30"/>
  <c r="Y177" i="30"/>
  <c r="Z177" i="30"/>
  <c r="AA177" i="30"/>
  <c r="AB177" i="30"/>
  <c r="AC177" i="30"/>
  <c r="AD177" i="30"/>
  <c r="AE177" i="30"/>
  <c r="AF177" i="30"/>
  <c r="AG177" i="30"/>
  <c r="AH177" i="30"/>
  <c r="AI177" i="30"/>
  <c r="AJ177" i="30"/>
  <c r="AK177" i="30"/>
  <c r="AL177" i="30"/>
  <c r="AM177" i="30"/>
  <c r="AN177" i="30"/>
  <c r="AO177" i="30"/>
  <c r="AP177" i="30"/>
  <c r="AQ177" i="30"/>
  <c r="AR177" i="30"/>
  <c r="AS177" i="30"/>
  <c r="AT177" i="30"/>
  <c r="AU177" i="30"/>
  <c r="AV177" i="30"/>
  <c r="AW177" i="30"/>
  <c r="AX177" i="30"/>
  <c r="AY177" i="30"/>
  <c r="AZ177" i="30"/>
  <c r="BA177" i="30"/>
  <c r="BB177" i="30"/>
  <c r="BC177" i="30"/>
  <c r="BD177" i="30"/>
  <c r="BE177" i="30"/>
  <c r="BF177" i="30"/>
  <c r="BG177" i="30"/>
  <c r="BH177" i="30"/>
  <c r="BI177" i="30"/>
  <c r="B180" i="30"/>
  <c r="C180" i="30"/>
  <c r="D180" i="30"/>
  <c r="E180" i="30"/>
  <c r="F180" i="30"/>
  <c r="G180" i="30"/>
  <c r="H180" i="30"/>
  <c r="I180" i="30"/>
  <c r="J180" i="30"/>
  <c r="K180" i="30"/>
  <c r="L180" i="30"/>
  <c r="M180" i="30"/>
  <c r="N180" i="30"/>
  <c r="O180" i="30"/>
  <c r="P180" i="30"/>
  <c r="Q180" i="30"/>
  <c r="R180" i="30"/>
  <c r="S180" i="30"/>
  <c r="T180" i="30"/>
  <c r="U180" i="30"/>
  <c r="V180" i="30"/>
  <c r="W180" i="30"/>
  <c r="X180" i="30"/>
  <c r="Y180" i="30"/>
  <c r="Z180" i="30"/>
  <c r="AA180" i="30"/>
  <c r="AB180" i="30"/>
  <c r="AC180" i="30"/>
  <c r="AD180" i="30"/>
  <c r="AE180" i="30"/>
  <c r="AF180" i="30"/>
  <c r="AG180" i="30"/>
  <c r="AH180" i="30"/>
  <c r="AI180" i="30"/>
  <c r="AJ180" i="30"/>
  <c r="AK180" i="30"/>
  <c r="AL180" i="30"/>
  <c r="AM180" i="30"/>
  <c r="AN180" i="30"/>
  <c r="AO180" i="30"/>
  <c r="AP180" i="30"/>
  <c r="AQ180" i="30"/>
  <c r="AR180" i="30"/>
  <c r="AS180" i="30"/>
  <c r="AT180" i="30"/>
  <c r="AU180" i="30"/>
  <c r="AV180" i="30"/>
  <c r="AW180" i="30"/>
  <c r="AX180" i="30"/>
  <c r="AY180" i="30"/>
  <c r="AZ180" i="30"/>
  <c r="BA180" i="30"/>
  <c r="BB180" i="30"/>
  <c r="BC180" i="30"/>
  <c r="BD180" i="30"/>
  <c r="BE180" i="30"/>
  <c r="BF180" i="30"/>
  <c r="BG180" i="30"/>
  <c r="BH180" i="30"/>
  <c r="BI180" i="30"/>
  <c r="B183" i="30"/>
  <c r="C183" i="30"/>
  <c r="D183" i="30"/>
  <c r="E183" i="30"/>
  <c r="F183" i="30"/>
  <c r="G183" i="30"/>
  <c r="H183" i="30"/>
  <c r="I183" i="30"/>
  <c r="J183" i="30"/>
  <c r="K183" i="30"/>
  <c r="L183" i="30"/>
  <c r="M183" i="30"/>
  <c r="N183" i="30"/>
  <c r="O183" i="30"/>
  <c r="P183" i="30"/>
  <c r="Q183" i="30"/>
  <c r="R183" i="30"/>
  <c r="S183" i="30"/>
  <c r="T183" i="30"/>
  <c r="U183" i="30"/>
  <c r="V183" i="30"/>
  <c r="W183" i="30"/>
  <c r="X183" i="30"/>
  <c r="Y183" i="30"/>
  <c r="Z183" i="30"/>
  <c r="AA183" i="30"/>
  <c r="AB183" i="30"/>
  <c r="AC183" i="30"/>
  <c r="AD183" i="30"/>
  <c r="AE183" i="30"/>
  <c r="AF183" i="30"/>
  <c r="AG183" i="30"/>
  <c r="AH183" i="30"/>
  <c r="AI183" i="30"/>
  <c r="AJ183" i="30"/>
  <c r="AK183" i="30"/>
  <c r="AL183" i="30"/>
  <c r="AM183" i="30"/>
  <c r="AN183" i="30"/>
  <c r="AO183" i="30"/>
  <c r="AP183" i="30"/>
  <c r="AQ183" i="30"/>
  <c r="AR183" i="30"/>
  <c r="AS183" i="30"/>
  <c r="AT183" i="30"/>
  <c r="AU183" i="30"/>
  <c r="AV183" i="30"/>
  <c r="AW183" i="30"/>
  <c r="AX183" i="30"/>
  <c r="AY183" i="30"/>
  <c r="AZ183" i="30"/>
  <c r="BA183" i="30"/>
  <c r="BB183" i="30"/>
  <c r="BC183" i="30"/>
  <c r="BD183" i="30"/>
  <c r="BE183" i="30"/>
  <c r="BF183" i="30"/>
  <c r="BG183" i="30"/>
  <c r="BH183" i="30"/>
  <c r="BI183" i="30"/>
  <c r="J11" i="28"/>
  <c r="J17" i="28"/>
  <c r="J23" i="28"/>
  <c r="J29" i="28"/>
  <c r="J35" i="28"/>
  <c r="J41" i="28"/>
  <c r="J47" i="28"/>
  <c r="J53" i="28"/>
  <c r="J59" i="28"/>
  <c r="J65" i="28"/>
  <c r="J71" i="28"/>
  <c r="J77" i="28"/>
  <c r="J83" i="28"/>
  <c r="J89" i="28"/>
  <c r="J95" i="28"/>
  <c r="J101" i="28"/>
  <c r="J107" i="28"/>
  <c r="J113" i="28"/>
  <c r="J119" i="28"/>
  <c r="J125" i="28"/>
  <c r="H41" i="33"/>
  <c r="H42" i="33" s="1"/>
  <c r="H43" i="33" s="1"/>
  <c r="H46" i="33"/>
  <c r="H47" i="33" s="1"/>
  <c r="H48" i="33" s="1"/>
  <c r="BJ37" i="30" l="1"/>
  <c r="BJ58" i="30"/>
  <c r="BJ34" i="30"/>
  <c r="B58" i="28"/>
  <c r="N58" i="28" s="1"/>
  <c r="C58" i="28"/>
  <c r="O58" i="28" s="1"/>
  <c r="D58" i="28"/>
  <c r="P58" i="28" s="1"/>
  <c r="BJ32" i="30"/>
  <c r="BJ19" i="30"/>
  <c r="B94" i="28"/>
  <c r="N94" i="28" s="1"/>
  <c r="C94" i="28"/>
  <c r="O94" i="28" s="1"/>
  <c r="C76" i="28"/>
  <c r="O76" i="28" s="1"/>
  <c r="D94" i="28"/>
  <c r="P94" i="28" s="1"/>
  <c r="B12" i="28"/>
  <c r="N12" i="28" s="1"/>
  <c r="BJ84" i="30"/>
  <c r="BJ59" i="30"/>
  <c r="C112" i="28"/>
  <c r="O112" i="28" s="1"/>
  <c r="BJ42" i="30"/>
  <c r="BJ17" i="30"/>
  <c r="B118" i="28"/>
  <c r="N118" i="28" s="1"/>
  <c r="C124" i="28"/>
  <c r="O124" i="28" s="1"/>
  <c r="C10" i="28"/>
  <c r="O10" i="28" s="1"/>
  <c r="G17" i="28"/>
  <c r="D17" i="28" s="1"/>
  <c r="P17" i="28" s="1"/>
  <c r="C16" i="28"/>
  <c r="O16" i="28" s="1"/>
  <c r="B22" i="28"/>
  <c r="N22" i="28" s="1"/>
  <c r="C22" i="28"/>
  <c r="O22" i="28" s="1"/>
  <c r="D46" i="28"/>
  <c r="P46" i="28" s="1"/>
  <c r="BJ48" i="30"/>
  <c r="C52" i="28"/>
  <c r="O52" i="28" s="1"/>
  <c r="E82" i="28"/>
  <c r="Q82" i="28" s="1"/>
  <c r="D10" i="28"/>
  <c r="P10" i="28" s="1"/>
  <c r="E46" i="28"/>
  <c r="Q46" i="28" s="1"/>
  <c r="C88" i="28"/>
  <c r="O88" i="28" s="1"/>
  <c r="E10" i="28"/>
  <c r="Q10" i="28" s="1"/>
  <c r="E94" i="28"/>
  <c r="Q94" i="28" s="1"/>
  <c r="D22" i="28"/>
  <c r="P22" i="28" s="1"/>
  <c r="E58" i="28"/>
  <c r="Q58" i="28" s="1"/>
  <c r="C100" i="28"/>
  <c r="O100" i="28" s="1"/>
  <c r="E22" i="28"/>
  <c r="Q22" i="28" s="1"/>
  <c r="C64" i="28"/>
  <c r="O64" i="28" s="1"/>
  <c r="B106" i="28"/>
  <c r="N106" i="28" s="1"/>
  <c r="C28" i="28"/>
  <c r="O28" i="28" s="1"/>
  <c r="B70" i="28"/>
  <c r="N70" i="28" s="1"/>
  <c r="C106" i="28"/>
  <c r="O106" i="28" s="1"/>
  <c r="B34" i="28"/>
  <c r="N34" i="28" s="1"/>
  <c r="C70" i="28"/>
  <c r="O70" i="28" s="1"/>
  <c r="D106" i="28"/>
  <c r="P106" i="28" s="1"/>
  <c r="C34" i="28"/>
  <c r="O34" i="28" s="1"/>
  <c r="D70" i="28"/>
  <c r="P70" i="28" s="1"/>
  <c r="E106" i="28"/>
  <c r="Q106" i="28" s="1"/>
  <c r="D34" i="28"/>
  <c r="P34" i="28" s="1"/>
  <c r="E70" i="28"/>
  <c r="Q70" i="28" s="1"/>
  <c r="E34" i="28"/>
  <c r="Q34" i="28" s="1"/>
  <c r="C40" i="28"/>
  <c r="O40" i="28" s="1"/>
  <c r="B82" i="28"/>
  <c r="N82" i="28" s="1"/>
  <c r="C118" i="28"/>
  <c r="O118" i="28" s="1"/>
  <c r="B46" i="28"/>
  <c r="N46" i="28" s="1"/>
  <c r="C82" i="28"/>
  <c r="O82" i="28" s="1"/>
  <c r="D118" i="28"/>
  <c r="P118" i="28" s="1"/>
  <c r="B10" i="28"/>
  <c r="N10" i="28" s="1"/>
  <c r="D82" i="28"/>
  <c r="P82" i="28" s="1"/>
  <c r="E118" i="28"/>
  <c r="Q118" i="28" s="1"/>
  <c r="CJ6" i="33"/>
  <c r="CK6" i="33" s="1"/>
  <c r="AF6" i="33" s="1"/>
  <c r="CJ5" i="33"/>
  <c r="CK5" i="33" s="1"/>
  <c r="BW5" i="33" s="1"/>
  <c r="CJ4" i="33"/>
  <c r="CK4" i="33" s="1"/>
  <c r="AC4" i="33" s="1"/>
  <c r="CJ3" i="33"/>
  <c r="CK3" i="33" s="1"/>
  <c r="AS3" i="33" s="1"/>
  <c r="D16" i="28"/>
  <c r="P16" i="28" s="1"/>
  <c r="D28" i="28"/>
  <c r="P28" i="28" s="1"/>
  <c r="D40" i="28"/>
  <c r="P40" i="28" s="1"/>
  <c r="D52" i="28"/>
  <c r="P52" i="28" s="1"/>
  <c r="D64" i="28"/>
  <c r="P64" i="28" s="1"/>
  <c r="D76" i="28"/>
  <c r="P76" i="28" s="1"/>
  <c r="D88" i="28"/>
  <c r="P88" i="28" s="1"/>
  <c r="D100" i="28"/>
  <c r="P100" i="28" s="1"/>
  <c r="D112" i="28"/>
  <c r="P112" i="28" s="1"/>
  <c r="E16" i="28"/>
  <c r="Q16" i="28" s="1"/>
  <c r="E28" i="28"/>
  <c r="Q28" i="28" s="1"/>
  <c r="E40" i="28"/>
  <c r="Q40" i="28" s="1"/>
  <c r="E52" i="28"/>
  <c r="Q52" i="28" s="1"/>
  <c r="E64" i="28"/>
  <c r="Q64" i="28" s="1"/>
  <c r="E76" i="28"/>
  <c r="Q76" i="28" s="1"/>
  <c r="E88" i="28"/>
  <c r="Q88" i="28" s="1"/>
  <c r="E100" i="28"/>
  <c r="Q100" i="28" s="1"/>
  <c r="E112" i="28"/>
  <c r="Q112" i="28" s="1"/>
  <c r="B13" i="28"/>
  <c r="N13" i="28" s="1"/>
  <c r="B16" i="28"/>
  <c r="N16" i="28" s="1"/>
  <c r="B28" i="28"/>
  <c r="N28" i="28" s="1"/>
  <c r="B40" i="28"/>
  <c r="N40" i="28" s="1"/>
  <c r="B52" i="28"/>
  <c r="N52" i="28" s="1"/>
  <c r="B64" i="28"/>
  <c r="N64" i="28" s="1"/>
  <c r="B76" i="28"/>
  <c r="N76" i="28" s="1"/>
  <c r="B88" i="28"/>
  <c r="N88" i="28" s="1"/>
  <c r="B100" i="28"/>
  <c r="N100" i="28" s="1"/>
  <c r="B112" i="28"/>
  <c r="N112" i="28" s="1"/>
  <c r="BJ92" i="30"/>
  <c r="BJ89" i="30"/>
  <c r="BJ87" i="30"/>
  <c r="BJ83" i="30"/>
  <c r="BJ79" i="30"/>
  <c r="BJ74" i="30"/>
  <c r="BJ65" i="30"/>
  <c r="BJ62" i="30"/>
  <c r="BJ55" i="30"/>
  <c r="BJ53" i="30"/>
  <c r="BJ51" i="30"/>
  <c r="BJ36" i="30"/>
  <c r="BJ20" i="30"/>
  <c r="BJ10" i="30"/>
  <c r="BJ4" i="30"/>
  <c r="C12" i="28"/>
  <c r="O12" i="28" s="1"/>
  <c r="D12" i="28"/>
  <c r="P12" i="28" s="1"/>
  <c r="E12" i="28"/>
  <c r="Q12" i="28" s="1"/>
  <c r="H23" i="28"/>
  <c r="D23" i="28"/>
  <c r="P23" i="28" s="1"/>
  <c r="A28" i="28"/>
  <c r="G24" i="28"/>
  <c r="E24" i="28" s="1"/>
  <c r="Q24" i="28" s="1"/>
  <c r="BJ72" i="30"/>
  <c r="BJ39" i="30"/>
  <c r="BJ26" i="30"/>
  <c r="BJ8" i="30"/>
  <c r="G25" i="28"/>
  <c r="BJ91" i="30"/>
  <c r="BJ80" i="30"/>
  <c r="BJ73" i="30"/>
  <c r="BJ45" i="30"/>
  <c r="BJ93" i="30"/>
  <c r="BJ12" i="30"/>
  <c r="BJ86" i="30"/>
  <c r="BJ81" i="30"/>
  <c r="BJ75" i="30"/>
  <c r="BJ68" i="30"/>
  <c r="BJ61" i="30"/>
  <c r="BJ56" i="30"/>
  <c r="BJ50" i="30"/>
  <c r="BJ90" i="30"/>
  <c r="BJ64" i="30"/>
  <c r="BJ41" i="30"/>
  <c r="BJ40" i="30"/>
  <c r="BJ5" i="30"/>
  <c r="BJ7" i="30"/>
  <c r="BJ76" i="30"/>
  <c r="BJ66" i="30"/>
  <c r="BS5" i="33"/>
  <c r="BJ54" i="30"/>
  <c r="BJ52" i="30"/>
  <c r="BJ28" i="30"/>
  <c r="BJ29" i="30"/>
  <c r="BJ88" i="30"/>
  <c r="BJ82" i="30"/>
  <c r="BJ77" i="30"/>
  <c r="BJ78" i="30"/>
  <c r="BJ71" i="30"/>
  <c r="BJ70" i="30"/>
  <c r="BJ60" i="30"/>
  <c r="BJ46" i="30"/>
  <c r="BJ35" i="30"/>
  <c r="BJ22" i="30"/>
  <c r="BJ23" i="30"/>
  <c r="BJ24" i="30"/>
  <c r="BJ18" i="30"/>
  <c r="BJ16" i="30"/>
  <c r="BJ11" i="30"/>
  <c r="BJ6" i="30"/>
  <c r="BJ30" i="30"/>
  <c r="BJ47" i="30"/>
  <c r="BJ67" i="30"/>
  <c r="BJ69" i="30"/>
  <c r="BJ49" i="30"/>
  <c r="BJ43" i="30"/>
  <c r="BJ44" i="30"/>
  <c r="BJ38" i="30"/>
  <c r="BJ33" i="30"/>
  <c r="BJ31" i="30"/>
  <c r="BJ27" i="30"/>
  <c r="BJ25" i="30"/>
  <c r="BJ21" i="30"/>
  <c r="BJ15" i="30"/>
  <c r="BJ14" i="30"/>
  <c r="BJ13" i="30"/>
  <c r="BJ9" i="30"/>
  <c r="E11" i="28"/>
  <c r="Q11" i="28" s="1"/>
  <c r="BJ57" i="30"/>
  <c r="BJ85" i="30"/>
  <c r="BJ63" i="30"/>
  <c r="G19" i="28"/>
  <c r="G18" i="28"/>
  <c r="AD5" i="33"/>
  <c r="E13" i="28"/>
  <c r="Q13" i="28" s="1"/>
  <c r="H13" i="28"/>
  <c r="D13" i="28"/>
  <c r="P13" i="28" s="1"/>
  <c r="H11" i="28"/>
  <c r="E23" i="28"/>
  <c r="Q23" i="28" s="1"/>
  <c r="C13" i="28"/>
  <c r="O13" i="28" s="1"/>
  <c r="AL14" i="31"/>
  <c r="AL15" i="31" s="1"/>
  <c r="N14" i="31"/>
  <c r="N15" i="31" s="1"/>
  <c r="AV32" i="31"/>
  <c r="AV33" i="31" s="1"/>
  <c r="AY92" i="31"/>
  <c r="AY93" i="31" s="1"/>
  <c r="AI92" i="31"/>
  <c r="AI93" i="31" s="1"/>
  <c r="S92" i="31"/>
  <c r="S93" i="31" s="1"/>
  <c r="C92" i="31"/>
  <c r="C93" i="31" s="1"/>
  <c r="BH89" i="31"/>
  <c r="BH90" i="31" s="1"/>
  <c r="AR89" i="31"/>
  <c r="AR90" i="31" s="1"/>
  <c r="T89" i="31"/>
  <c r="T90" i="31" s="1"/>
  <c r="D89" i="31"/>
  <c r="D90" i="31" s="1"/>
  <c r="BI86" i="31"/>
  <c r="BI87" i="31" s="1"/>
  <c r="AS86" i="31"/>
  <c r="AS87" i="31" s="1"/>
  <c r="AC86" i="31"/>
  <c r="AC87" i="31" s="1"/>
  <c r="M86" i="31"/>
  <c r="M87" i="31" s="1"/>
  <c r="AT83" i="31"/>
  <c r="AT84" i="31" s="1"/>
  <c r="AD83" i="31"/>
  <c r="AD84" i="31" s="1"/>
  <c r="N83" i="31"/>
  <c r="N84" i="31" s="1"/>
  <c r="BC80" i="31"/>
  <c r="BC81" i="31" s="1"/>
  <c r="AM80" i="31"/>
  <c r="AM81" i="31" s="1"/>
  <c r="W80" i="31"/>
  <c r="W81" i="31" s="1"/>
  <c r="G80" i="31"/>
  <c r="G81" i="31" s="1"/>
  <c r="AV77" i="31"/>
  <c r="AV78" i="31" s="1"/>
  <c r="AF77" i="31"/>
  <c r="AF78" i="31" s="1"/>
  <c r="P77" i="31"/>
  <c r="P78" i="31" s="1"/>
  <c r="AW74" i="31"/>
  <c r="AW75" i="31" s="1"/>
  <c r="AG74" i="31"/>
  <c r="AG75" i="31" s="1"/>
  <c r="Q74" i="31"/>
  <c r="Q75" i="31" s="1"/>
  <c r="BG92" i="31"/>
  <c r="BG93" i="31" s="1"/>
  <c r="AQ92" i="31"/>
  <c r="AQ93" i="31" s="1"/>
  <c r="AA92" i="31"/>
  <c r="AA93" i="31" s="1"/>
  <c r="K92" i="31"/>
  <c r="K93" i="31" s="1"/>
  <c r="AZ89" i="31"/>
  <c r="AZ90" i="31" s="1"/>
  <c r="AJ89" i="31"/>
  <c r="AJ90" i="31" s="1"/>
  <c r="AB89" i="31"/>
  <c r="AB90" i="31" s="1"/>
  <c r="L89" i="31"/>
  <c r="L90" i="31" s="1"/>
  <c r="BA86" i="31"/>
  <c r="BA87" i="31" s="1"/>
  <c r="AK86" i="31"/>
  <c r="AK87" i="31" s="1"/>
  <c r="U86" i="31"/>
  <c r="U87" i="31" s="1"/>
  <c r="E86" i="31"/>
  <c r="E87" i="31" s="1"/>
  <c r="BB83" i="31"/>
  <c r="BB84" i="31" s="1"/>
  <c r="AL83" i="31"/>
  <c r="AL84" i="31" s="1"/>
  <c r="V83" i="31"/>
  <c r="V84" i="31" s="1"/>
  <c r="F83" i="31"/>
  <c r="F84" i="31" s="1"/>
  <c r="AU80" i="31"/>
  <c r="AU81" i="31" s="1"/>
  <c r="AE80" i="31"/>
  <c r="AE81" i="31" s="1"/>
  <c r="O80" i="31"/>
  <c r="O81" i="31" s="1"/>
  <c r="BD77" i="31"/>
  <c r="BD78" i="31" s="1"/>
  <c r="AN77" i="31"/>
  <c r="AN78" i="31" s="1"/>
  <c r="X77" i="31"/>
  <c r="X78" i="31" s="1"/>
  <c r="H77" i="31"/>
  <c r="H78" i="31" s="1"/>
  <c r="BE74" i="31"/>
  <c r="BE75" i="31" s="1"/>
  <c r="AO74" i="31"/>
  <c r="AO75" i="31" s="1"/>
  <c r="Y74" i="31"/>
  <c r="Y75" i="31" s="1"/>
  <c r="BF71" i="31"/>
  <c r="BF72" i="31" s="1"/>
  <c r="AX71" i="31"/>
  <c r="AX72" i="31" s="1"/>
  <c r="AH71" i="31"/>
  <c r="AH72" i="31" s="1"/>
  <c r="R71" i="31"/>
  <c r="R72" i="31" s="1"/>
  <c r="AY68" i="31"/>
  <c r="AY69" i="31" s="1"/>
  <c r="AI68" i="31"/>
  <c r="AI69" i="31" s="1"/>
  <c r="S68" i="31"/>
  <c r="S69" i="31" s="1"/>
  <c r="K68" i="31"/>
  <c r="K69" i="31" s="1"/>
  <c r="BH65" i="31"/>
  <c r="BH66" i="31" s="1"/>
  <c r="AR65" i="31"/>
  <c r="AR66" i="31" s="1"/>
  <c r="AB65" i="31"/>
  <c r="AB66" i="31" s="1"/>
  <c r="L65" i="31"/>
  <c r="L66" i="31" s="1"/>
  <c r="BI62" i="31"/>
  <c r="BI63" i="31" s="1"/>
  <c r="AS62" i="31"/>
  <c r="AS63" i="31" s="1"/>
  <c r="AC62" i="31"/>
  <c r="AC63" i="31" s="1"/>
  <c r="M62" i="31"/>
  <c r="M63" i="31" s="1"/>
  <c r="BB59" i="31"/>
  <c r="BB60" i="31" s="1"/>
  <c r="AL59" i="31"/>
  <c r="AL60" i="31" s="1"/>
  <c r="V59" i="31"/>
  <c r="V60" i="31" s="1"/>
  <c r="F59" i="31"/>
  <c r="F60" i="31" s="1"/>
  <c r="AU56" i="31"/>
  <c r="AU57" i="31" s="1"/>
  <c r="AE56" i="31"/>
  <c r="AE57" i="31" s="1"/>
  <c r="G56" i="31"/>
  <c r="G57" i="31" s="1"/>
  <c r="BD53" i="31"/>
  <c r="BD54" i="31" s="1"/>
  <c r="AN53" i="31"/>
  <c r="AN54" i="31" s="1"/>
  <c r="X53" i="31"/>
  <c r="X54" i="31" s="1"/>
  <c r="H53" i="31"/>
  <c r="H54" i="31" s="1"/>
  <c r="AW50" i="31"/>
  <c r="AW51" i="31" s="1"/>
  <c r="AG50" i="31"/>
  <c r="AG51" i="31" s="1"/>
  <c r="Q50" i="31"/>
  <c r="Q51" i="31" s="1"/>
  <c r="AX47" i="31"/>
  <c r="AX48" i="31" s="1"/>
  <c r="AH47" i="31"/>
  <c r="AH48" i="31" s="1"/>
  <c r="R47" i="31"/>
  <c r="R48" i="31" s="1"/>
  <c r="AY44" i="31"/>
  <c r="AY45" i="31" s="1"/>
  <c r="AQ44" i="31"/>
  <c r="AQ45" i="31" s="1"/>
  <c r="AA44" i="31"/>
  <c r="AA45" i="31" s="1"/>
  <c r="C44" i="31"/>
  <c r="C45" i="31" s="1"/>
  <c r="BH41" i="31"/>
  <c r="BH42" i="31" s="1"/>
  <c r="AR41" i="31"/>
  <c r="AR42" i="31" s="1"/>
  <c r="AB41" i="31"/>
  <c r="AB42" i="31" s="1"/>
  <c r="L41" i="31"/>
  <c r="L42" i="31" s="1"/>
  <c r="BI38" i="31"/>
  <c r="BI39" i="31" s="1"/>
  <c r="AS38" i="31"/>
  <c r="AS39" i="31" s="1"/>
  <c r="AC38" i="31"/>
  <c r="AC39" i="31" s="1"/>
  <c r="M38" i="31"/>
  <c r="M39" i="31" s="1"/>
  <c r="BB35" i="31"/>
  <c r="BB36" i="31" s="1"/>
  <c r="AT35" i="31"/>
  <c r="AT36" i="31" s="1"/>
  <c r="AD35" i="31"/>
  <c r="AD36" i="31" s="1"/>
  <c r="V35" i="31"/>
  <c r="V36" i="31" s="1"/>
  <c r="N35" i="31"/>
  <c r="N36" i="31" s="1"/>
  <c r="F35" i="31"/>
  <c r="F36" i="31" s="1"/>
  <c r="AU32" i="31"/>
  <c r="AU33" i="31" s="1"/>
  <c r="AE32" i="31"/>
  <c r="AE33" i="31" s="1"/>
  <c r="O32" i="31"/>
  <c r="O33" i="31" s="1"/>
  <c r="AV29" i="31"/>
  <c r="AV30" i="31" s="1"/>
  <c r="AF29" i="31"/>
  <c r="AF30" i="31" s="1"/>
  <c r="P29" i="31"/>
  <c r="P30" i="31" s="1"/>
  <c r="BE26" i="31"/>
  <c r="BE27" i="31" s="1"/>
  <c r="AO26" i="31"/>
  <c r="AO27" i="31" s="1"/>
  <c r="Y26" i="31"/>
  <c r="Y27" i="31" s="1"/>
  <c r="I26" i="31"/>
  <c r="I27" i="31" s="1"/>
  <c r="AX23" i="31"/>
  <c r="AX24" i="31" s="1"/>
  <c r="AH23" i="31"/>
  <c r="AH24" i="31" s="1"/>
  <c r="R23" i="31"/>
  <c r="R24" i="31" s="1"/>
  <c r="AY20" i="31"/>
  <c r="AY21" i="31" s="1"/>
  <c r="AI20" i="31"/>
  <c r="AI21" i="31" s="1"/>
  <c r="S20" i="31"/>
  <c r="S21" i="31" s="1"/>
  <c r="C20" i="31"/>
  <c r="C21" i="31" s="1"/>
  <c r="BH17" i="31"/>
  <c r="BH18" i="31" s="1"/>
  <c r="AR17" i="31"/>
  <c r="AR18" i="31" s="1"/>
  <c r="AB17" i="31"/>
  <c r="AB18" i="31" s="1"/>
  <c r="D17" i="31"/>
  <c r="D18" i="31" s="1"/>
  <c r="BI14" i="31"/>
  <c r="BI15" i="31" s="1"/>
  <c r="AS14" i="31"/>
  <c r="AS15" i="31" s="1"/>
  <c r="AC14" i="31"/>
  <c r="AC15" i="31" s="1"/>
  <c r="M14" i="31"/>
  <c r="M15" i="31" s="1"/>
  <c r="AT11" i="31"/>
  <c r="AT12" i="31" s="1"/>
  <c r="AD11" i="31"/>
  <c r="AD12" i="31" s="1"/>
  <c r="N11" i="31"/>
  <c r="N12" i="31" s="1"/>
  <c r="AU8" i="31"/>
  <c r="AU9" i="31" s="1"/>
  <c r="AE8" i="31"/>
  <c r="AE9" i="31" s="1"/>
  <c r="O8" i="31"/>
  <c r="O9" i="31" s="1"/>
  <c r="AN5" i="31"/>
  <c r="AN6" i="31" s="1"/>
  <c r="I74" i="31"/>
  <c r="I75" i="31" s="1"/>
  <c r="AP71" i="31"/>
  <c r="AP72" i="31" s="1"/>
  <c r="Z71" i="31"/>
  <c r="Z72" i="31" s="1"/>
  <c r="J71" i="31"/>
  <c r="J72" i="31" s="1"/>
  <c r="BG68" i="31"/>
  <c r="BG69" i="31" s="1"/>
  <c r="AQ68" i="31"/>
  <c r="AQ69" i="31" s="1"/>
  <c r="AA68" i="31"/>
  <c r="AA69" i="31" s="1"/>
  <c r="C68" i="31"/>
  <c r="C69" i="31" s="1"/>
  <c r="AZ65" i="31"/>
  <c r="AZ66" i="31" s="1"/>
  <c r="AJ65" i="31"/>
  <c r="AJ66" i="31" s="1"/>
  <c r="T65" i="31"/>
  <c r="T66" i="31" s="1"/>
  <c r="D65" i="31"/>
  <c r="D66" i="31" s="1"/>
  <c r="BA62" i="31"/>
  <c r="BA63" i="31" s="1"/>
  <c r="AK62" i="31"/>
  <c r="AK63" i="31" s="1"/>
  <c r="U62" i="31"/>
  <c r="U63" i="31" s="1"/>
  <c r="E62" i="31"/>
  <c r="E63" i="31" s="1"/>
  <c r="AT59" i="31"/>
  <c r="AT60" i="31" s="1"/>
  <c r="AD59" i="31"/>
  <c r="AD60" i="31" s="1"/>
  <c r="N59" i="31"/>
  <c r="N60" i="31" s="1"/>
  <c r="BC56" i="31"/>
  <c r="BC57" i="31" s="1"/>
  <c r="AM56" i="31"/>
  <c r="AM57" i="31" s="1"/>
  <c r="W56" i="31"/>
  <c r="W57" i="31" s="1"/>
  <c r="O56" i="31"/>
  <c r="O57" i="31" s="1"/>
  <c r="AV53" i="31"/>
  <c r="AV54" i="31" s="1"/>
  <c r="AF53" i="31"/>
  <c r="AF54" i="31" s="1"/>
  <c r="P53" i="31"/>
  <c r="P54" i="31" s="1"/>
  <c r="BE50" i="31"/>
  <c r="BE51" i="31" s="1"/>
  <c r="AO50" i="31"/>
  <c r="AO51" i="31" s="1"/>
  <c r="Y50" i="31"/>
  <c r="Y51" i="31" s="1"/>
  <c r="I50" i="31"/>
  <c r="I51" i="31" s="1"/>
  <c r="BF47" i="31"/>
  <c r="BF48" i="31" s="1"/>
  <c r="AP47" i="31"/>
  <c r="AP48" i="31" s="1"/>
  <c r="Z47" i="31"/>
  <c r="Z48" i="31" s="1"/>
  <c r="J47" i="31"/>
  <c r="J48" i="31" s="1"/>
  <c r="BG44" i="31"/>
  <c r="BG45" i="31" s="1"/>
  <c r="AI44" i="31"/>
  <c r="AI45" i="31" s="1"/>
  <c r="S44" i="31"/>
  <c r="S45" i="31" s="1"/>
  <c r="K44" i="31"/>
  <c r="K45" i="31" s="1"/>
  <c r="AZ41" i="31"/>
  <c r="AZ42" i="31" s="1"/>
  <c r="AJ41" i="31"/>
  <c r="AJ42" i="31" s="1"/>
  <c r="T41" i="31"/>
  <c r="T42" i="31" s="1"/>
  <c r="D41" i="31"/>
  <c r="D42" i="31" s="1"/>
  <c r="BA38" i="31"/>
  <c r="BA39" i="31" s="1"/>
  <c r="AK38" i="31"/>
  <c r="AK39" i="31" s="1"/>
  <c r="U38" i="31"/>
  <c r="U39" i="31" s="1"/>
  <c r="E38" i="31"/>
  <c r="E39" i="31" s="1"/>
  <c r="AL35" i="31"/>
  <c r="AL36" i="31" s="1"/>
  <c r="BC32" i="31"/>
  <c r="BC33" i="31" s="1"/>
  <c r="AM32" i="31"/>
  <c r="AM33" i="31" s="1"/>
  <c r="W32" i="31"/>
  <c r="W33" i="31" s="1"/>
  <c r="G32" i="31"/>
  <c r="G33" i="31" s="1"/>
  <c r="BD29" i="31"/>
  <c r="BD30" i="31" s="1"/>
  <c r="AN29" i="31"/>
  <c r="AN30" i="31" s="1"/>
  <c r="X29" i="31"/>
  <c r="X30" i="31" s="1"/>
  <c r="H29" i="31"/>
  <c r="H30" i="31" s="1"/>
  <c r="AW26" i="31"/>
  <c r="AW27" i="31" s="1"/>
  <c r="AG26" i="31"/>
  <c r="AG27" i="31" s="1"/>
  <c r="Q26" i="31"/>
  <c r="Q27" i="31" s="1"/>
  <c r="BF23" i="31"/>
  <c r="BF24" i="31" s="1"/>
  <c r="AP23" i="31"/>
  <c r="AP24" i="31" s="1"/>
  <c r="Z23" i="31"/>
  <c r="Z24" i="31" s="1"/>
  <c r="J23" i="31"/>
  <c r="J24" i="31" s="1"/>
  <c r="BG20" i="31"/>
  <c r="BG21" i="31" s="1"/>
  <c r="AQ20" i="31"/>
  <c r="AQ21" i="31" s="1"/>
  <c r="AA20" i="31"/>
  <c r="AA21" i="31" s="1"/>
  <c r="K20" i="31"/>
  <c r="K21" i="31" s="1"/>
  <c r="AZ17" i="31"/>
  <c r="AZ18" i="31" s="1"/>
  <c r="AJ17" i="31"/>
  <c r="AJ18" i="31" s="1"/>
  <c r="T17" i="31"/>
  <c r="T18" i="31" s="1"/>
  <c r="L17" i="31"/>
  <c r="L18" i="31" s="1"/>
  <c r="BA14" i="31"/>
  <c r="BA15" i="31" s="1"/>
  <c r="AK14" i="31"/>
  <c r="AK15" i="31" s="1"/>
  <c r="U14" i="31"/>
  <c r="U15" i="31" s="1"/>
  <c r="E14" i="31"/>
  <c r="E15" i="31" s="1"/>
  <c r="BB11" i="31"/>
  <c r="BB12" i="31" s="1"/>
  <c r="AL11" i="31"/>
  <c r="AL12" i="31" s="1"/>
  <c r="V11" i="31"/>
  <c r="V12" i="31" s="1"/>
  <c r="F11" i="31"/>
  <c r="F12" i="31" s="1"/>
  <c r="BC8" i="31"/>
  <c r="BC9" i="31" s="1"/>
  <c r="AM8" i="31"/>
  <c r="AM9" i="31" s="1"/>
  <c r="W8" i="31"/>
  <c r="W9" i="31" s="1"/>
  <c r="G8" i="31"/>
  <c r="G9" i="31" s="1"/>
  <c r="BD5" i="31"/>
  <c r="BD6" i="31" s="1"/>
  <c r="AV5" i="31"/>
  <c r="AV6" i="31" s="1"/>
  <c r="J1" i="28"/>
  <c r="C1" i="28" s="1"/>
  <c r="D11" i="28"/>
  <c r="P11" i="28" s="1"/>
  <c r="B11" i="28"/>
  <c r="N11" i="28" s="1"/>
  <c r="B23" i="28"/>
  <c r="N23" i="28" s="1"/>
  <c r="C11" i="28"/>
  <c r="O11" i="28" s="1"/>
  <c r="C23" i="28"/>
  <c r="O23" i="28" s="1"/>
  <c r="BC92" i="31"/>
  <c r="BC93" i="31" s="1"/>
  <c r="AU92" i="31"/>
  <c r="AU93" i="31" s="1"/>
  <c r="AM92" i="31"/>
  <c r="AM93" i="31" s="1"/>
  <c r="AE92" i="31"/>
  <c r="AE93" i="31" s="1"/>
  <c r="W92" i="31"/>
  <c r="W93" i="31" s="1"/>
  <c r="O92" i="31"/>
  <c r="O93" i="31" s="1"/>
  <c r="G92" i="31"/>
  <c r="G93" i="31" s="1"/>
  <c r="BD89" i="31"/>
  <c r="BD90" i="31" s="1"/>
  <c r="AV89" i="31"/>
  <c r="AV90" i="31" s="1"/>
  <c r="AN89" i="31"/>
  <c r="AN90" i="31" s="1"/>
  <c r="AF89" i="31"/>
  <c r="AF90" i="31" s="1"/>
  <c r="X89" i="31"/>
  <c r="X90" i="31" s="1"/>
  <c r="P89" i="31"/>
  <c r="P90" i="31" s="1"/>
  <c r="H89" i="31"/>
  <c r="H90" i="31" s="1"/>
  <c r="BE86" i="31"/>
  <c r="BE87" i="31" s="1"/>
  <c r="AW86" i="31"/>
  <c r="AW87" i="31" s="1"/>
  <c r="AO86" i="31"/>
  <c r="AO87" i="31" s="1"/>
  <c r="AG86" i="31"/>
  <c r="AG87" i="31" s="1"/>
  <c r="Y86" i="31"/>
  <c r="Y87" i="31" s="1"/>
  <c r="Q86" i="31"/>
  <c r="Q87" i="31" s="1"/>
  <c r="I86" i="31"/>
  <c r="I87" i="31" s="1"/>
  <c r="BF83" i="31"/>
  <c r="BF84" i="31" s="1"/>
  <c r="AX83" i="31"/>
  <c r="AX84" i="31" s="1"/>
  <c r="AP83" i="31"/>
  <c r="AP84" i="31" s="1"/>
  <c r="AH83" i="31"/>
  <c r="AH84" i="31" s="1"/>
  <c r="Z83" i="31"/>
  <c r="Z84" i="31" s="1"/>
  <c r="R83" i="31"/>
  <c r="R84" i="31" s="1"/>
  <c r="J83" i="31"/>
  <c r="J84" i="31" s="1"/>
  <c r="BG80" i="31"/>
  <c r="BG81" i="31" s="1"/>
  <c r="AY80" i="31"/>
  <c r="AY81" i="31" s="1"/>
  <c r="AQ80" i="31"/>
  <c r="AQ81" i="31" s="1"/>
  <c r="AI80" i="31"/>
  <c r="AI81" i="31" s="1"/>
  <c r="AA80" i="31"/>
  <c r="AA81" i="31" s="1"/>
  <c r="S80" i="31"/>
  <c r="S81" i="31" s="1"/>
  <c r="K80" i="31"/>
  <c r="K81" i="31" s="1"/>
  <c r="C80" i="31"/>
  <c r="C81" i="31" s="1"/>
  <c r="BH77" i="31"/>
  <c r="BH78" i="31" s="1"/>
  <c r="AZ77" i="31"/>
  <c r="AZ78" i="31" s="1"/>
  <c r="AR77" i="31"/>
  <c r="AR78" i="31" s="1"/>
  <c r="AJ77" i="31"/>
  <c r="AJ78" i="31" s="1"/>
  <c r="AB77" i="31"/>
  <c r="AB78" i="31" s="1"/>
  <c r="T77" i="31"/>
  <c r="T78" i="31" s="1"/>
  <c r="L77" i="31"/>
  <c r="L78" i="31" s="1"/>
  <c r="D77" i="31"/>
  <c r="D78" i="31" s="1"/>
  <c r="BI74" i="31"/>
  <c r="BI75" i="31" s="1"/>
  <c r="BA74" i="31"/>
  <c r="BA75" i="31" s="1"/>
  <c r="AS74" i="31"/>
  <c r="AS75" i="31" s="1"/>
  <c r="AK74" i="31"/>
  <c r="AK75" i="31" s="1"/>
  <c r="AC74" i="31"/>
  <c r="AC75" i="31" s="1"/>
  <c r="U74" i="31"/>
  <c r="U75" i="31" s="1"/>
  <c r="M74" i="31"/>
  <c r="M75" i="31" s="1"/>
  <c r="E74" i="31"/>
  <c r="E75" i="31" s="1"/>
  <c r="BB71" i="31"/>
  <c r="BB72" i="31" s="1"/>
  <c r="AT71" i="31"/>
  <c r="AT72" i="31" s="1"/>
  <c r="AL71" i="31"/>
  <c r="AL72" i="31" s="1"/>
  <c r="AD71" i="31"/>
  <c r="AD72" i="31" s="1"/>
  <c r="V71" i="31"/>
  <c r="V72" i="31" s="1"/>
  <c r="N71" i="31"/>
  <c r="N72" i="31" s="1"/>
  <c r="F71" i="31"/>
  <c r="F72" i="31" s="1"/>
  <c r="BC68" i="31"/>
  <c r="BC69" i="31" s="1"/>
  <c r="AU68" i="31"/>
  <c r="AU69" i="31" s="1"/>
  <c r="AM68" i="31"/>
  <c r="AM69" i="31" s="1"/>
  <c r="AE68" i="31"/>
  <c r="AE69" i="31" s="1"/>
  <c r="E5" i="31"/>
  <c r="E6" i="31" s="1"/>
  <c r="B7" i="33" a="1"/>
  <c r="G7" i="33" s="1"/>
  <c r="W68" i="31"/>
  <c r="W69" i="31" s="1"/>
  <c r="O68" i="31"/>
  <c r="O69" i="31" s="1"/>
  <c r="G68" i="31"/>
  <c r="G69" i="31" s="1"/>
  <c r="BD65" i="31"/>
  <c r="BD66" i="31" s="1"/>
  <c r="AV65" i="31"/>
  <c r="AV66" i="31" s="1"/>
  <c r="AN65" i="31"/>
  <c r="AN66" i="31" s="1"/>
  <c r="AF65" i="31"/>
  <c r="AF66" i="31" s="1"/>
  <c r="X65" i="31"/>
  <c r="X66" i="31" s="1"/>
  <c r="P65" i="31"/>
  <c r="P66" i="31" s="1"/>
  <c r="H65" i="31"/>
  <c r="H66" i="31" s="1"/>
  <c r="BE62" i="31"/>
  <c r="BE63" i="31" s="1"/>
  <c r="AW62" i="31"/>
  <c r="AW63" i="31" s="1"/>
  <c r="AO62" i="31"/>
  <c r="AO63" i="31" s="1"/>
  <c r="AG62" i="31"/>
  <c r="AG63" i="31" s="1"/>
  <c r="Y62" i="31"/>
  <c r="Y63" i="31" s="1"/>
  <c r="Q62" i="31"/>
  <c r="Q63" i="31" s="1"/>
  <c r="I62" i="31"/>
  <c r="I63" i="31" s="1"/>
  <c r="BF59" i="31"/>
  <c r="BF60" i="31" s="1"/>
  <c r="AX59" i="31"/>
  <c r="AX60" i="31" s="1"/>
  <c r="AP59" i="31"/>
  <c r="AP60" i="31" s="1"/>
  <c r="AH59" i="31"/>
  <c r="AH60" i="31" s="1"/>
  <c r="Z59" i="31"/>
  <c r="Z60" i="31" s="1"/>
  <c r="R59" i="31"/>
  <c r="R60" i="31" s="1"/>
  <c r="J59" i="31"/>
  <c r="J60" i="31" s="1"/>
  <c r="BG56" i="31"/>
  <c r="BG57" i="31" s="1"/>
  <c r="AY56" i="31"/>
  <c r="AY57" i="31" s="1"/>
  <c r="AQ56" i="31"/>
  <c r="AQ57" i="31" s="1"/>
  <c r="AI56" i="31"/>
  <c r="AI57" i="31" s="1"/>
  <c r="AA56" i="31"/>
  <c r="AA57" i="31" s="1"/>
  <c r="S56" i="31"/>
  <c r="S57" i="31" s="1"/>
  <c r="K56" i="31"/>
  <c r="K57" i="31" s="1"/>
  <c r="C56" i="31"/>
  <c r="C57" i="31" s="1"/>
  <c r="BH53" i="31"/>
  <c r="BH54" i="31" s="1"/>
  <c r="AZ53" i="31"/>
  <c r="AZ54" i="31" s="1"/>
  <c r="AR53" i="31"/>
  <c r="AR54" i="31" s="1"/>
  <c r="AJ53" i="31"/>
  <c r="AJ54" i="31" s="1"/>
  <c r="AB53" i="31"/>
  <c r="AB54" i="31" s="1"/>
  <c r="T53" i="31"/>
  <c r="T54" i="31" s="1"/>
  <c r="L53" i="31"/>
  <c r="L54" i="31" s="1"/>
  <c r="D53" i="31"/>
  <c r="D54" i="31" s="1"/>
  <c r="BI50" i="31"/>
  <c r="BI51" i="31" s="1"/>
  <c r="BA50" i="31"/>
  <c r="BA51" i="31" s="1"/>
  <c r="AS50" i="31"/>
  <c r="AS51" i="31" s="1"/>
  <c r="AK50" i="31"/>
  <c r="AK51" i="31" s="1"/>
  <c r="AC50" i="31"/>
  <c r="AC51" i="31" s="1"/>
  <c r="U50" i="31"/>
  <c r="U51" i="31" s="1"/>
  <c r="M50" i="31"/>
  <c r="M51" i="31" s="1"/>
  <c r="E50" i="31"/>
  <c r="E51" i="31" s="1"/>
  <c r="BB47" i="31"/>
  <c r="BB48" i="31" s="1"/>
  <c r="AT47" i="31"/>
  <c r="AT48" i="31" s="1"/>
  <c r="AL47" i="31"/>
  <c r="AL48" i="31" s="1"/>
  <c r="AD47" i="31"/>
  <c r="AD48" i="31" s="1"/>
  <c r="V47" i="31"/>
  <c r="V48" i="31" s="1"/>
  <c r="N47" i="31"/>
  <c r="N48" i="31" s="1"/>
  <c r="F47" i="31"/>
  <c r="F48" i="31" s="1"/>
  <c r="BC44" i="31"/>
  <c r="BC45" i="31" s="1"/>
  <c r="AU44" i="31"/>
  <c r="AU45" i="31" s="1"/>
  <c r="AM44" i="31"/>
  <c r="AM45" i="31" s="1"/>
  <c r="AE44" i="31"/>
  <c r="AE45" i="31" s="1"/>
  <c r="W44" i="31"/>
  <c r="W45" i="31" s="1"/>
  <c r="O44" i="31"/>
  <c r="O45" i="31" s="1"/>
  <c r="G44" i="31"/>
  <c r="G45" i="31" s="1"/>
  <c r="BD41" i="31"/>
  <c r="BD42" i="31" s="1"/>
  <c r="AV41" i="31"/>
  <c r="AV42" i="31" s="1"/>
  <c r="AN41" i="31"/>
  <c r="AN42" i="31" s="1"/>
  <c r="AF41" i="31"/>
  <c r="AF42" i="31" s="1"/>
  <c r="X41" i="31"/>
  <c r="X42" i="31" s="1"/>
  <c r="P41" i="31"/>
  <c r="P42" i="31" s="1"/>
  <c r="H41" i="31"/>
  <c r="H42" i="31" s="1"/>
  <c r="BE38" i="31"/>
  <c r="BE39" i="31" s="1"/>
  <c r="AW38" i="31"/>
  <c r="AW39" i="31" s="1"/>
  <c r="AO38" i="31"/>
  <c r="AO39" i="31" s="1"/>
  <c r="AG38" i="31"/>
  <c r="AG39" i="31" s="1"/>
  <c r="Y38" i="31"/>
  <c r="Y39" i="31" s="1"/>
  <c r="Q38" i="31"/>
  <c r="Q39" i="31" s="1"/>
  <c r="I38" i="31"/>
  <c r="I39" i="31" s="1"/>
  <c r="BF35" i="31"/>
  <c r="BF36" i="31" s="1"/>
  <c r="AX35" i="31"/>
  <c r="AX36" i="31" s="1"/>
  <c r="AP35" i="31"/>
  <c r="AP36" i="31" s="1"/>
  <c r="AH35" i="31"/>
  <c r="AH36" i="31" s="1"/>
  <c r="Z35" i="31"/>
  <c r="Z36" i="31" s="1"/>
  <c r="R35" i="31"/>
  <c r="R36" i="31" s="1"/>
  <c r="J35" i="31"/>
  <c r="J36" i="31" s="1"/>
  <c r="BG32" i="31"/>
  <c r="BG33" i="31" s="1"/>
  <c r="AY32" i="31"/>
  <c r="AY33" i="31" s="1"/>
  <c r="AQ32" i="31"/>
  <c r="AQ33" i="31" s="1"/>
  <c r="AI32" i="31"/>
  <c r="AI33" i="31" s="1"/>
  <c r="AA32" i="31"/>
  <c r="AA33" i="31" s="1"/>
  <c r="S32" i="31"/>
  <c r="S33" i="31" s="1"/>
  <c r="K32" i="31"/>
  <c r="K33" i="31" s="1"/>
  <c r="C32" i="31"/>
  <c r="C33" i="31" s="1"/>
  <c r="BH29" i="31"/>
  <c r="BH30" i="31" s="1"/>
  <c r="AZ29" i="31"/>
  <c r="AZ30" i="31" s="1"/>
  <c r="AR29" i="31"/>
  <c r="AR30" i="31" s="1"/>
  <c r="AJ29" i="31"/>
  <c r="AJ30" i="31" s="1"/>
  <c r="AB29" i="31"/>
  <c r="AB30" i="31" s="1"/>
  <c r="T29" i="31"/>
  <c r="T30" i="31" s="1"/>
  <c r="L29" i="31"/>
  <c r="L30" i="31" s="1"/>
  <c r="D29" i="31"/>
  <c r="D30" i="31" s="1"/>
  <c r="BI26" i="31"/>
  <c r="BI27" i="31" s="1"/>
  <c r="BA26" i="31"/>
  <c r="BA27" i="31" s="1"/>
  <c r="AS26" i="31"/>
  <c r="AS27" i="31" s="1"/>
  <c r="AK26" i="31"/>
  <c r="AK27" i="31" s="1"/>
  <c r="AC26" i="31"/>
  <c r="AC27" i="31" s="1"/>
  <c r="U26" i="31"/>
  <c r="U27" i="31" s="1"/>
  <c r="M26" i="31"/>
  <c r="M27" i="31" s="1"/>
  <c r="E26" i="31"/>
  <c r="E27" i="31" s="1"/>
  <c r="BB23" i="31"/>
  <c r="BB24" i="31" s="1"/>
  <c r="AT23" i="31"/>
  <c r="AT24" i="31" s="1"/>
  <c r="AL23" i="31"/>
  <c r="AL24" i="31" s="1"/>
  <c r="AD23" i="31"/>
  <c r="AD24" i="31" s="1"/>
  <c r="V23" i="31"/>
  <c r="V24" i="31" s="1"/>
  <c r="N23" i="31"/>
  <c r="N24" i="31" s="1"/>
  <c r="F23" i="31"/>
  <c r="F24" i="31" s="1"/>
  <c r="BC20" i="31"/>
  <c r="BC21" i="31" s="1"/>
  <c r="AU20" i="31"/>
  <c r="AU21" i="31" s="1"/>
  <c r="AM20" i="31"/>
  <c r="AM21" i="31" s="1"/>
  <c r="AE20" i="31"/>
  <c r="AE21" i="31" s="1"/>
  <c r="W20" i="31"/>
  <c r="W21" i="31" s="1"/>
  <c r="O20" i="31"/>
  <c r="O21" i="31" s="1"/>
  <c r="G20" i="31"/>
  <c r="G21" i="31" s="1"/>
  <c r="BD17" i="31"/>
  <c r="BD18" i="31" s="1"/>
  <c r="AV17" i="31"/>
  <c r="AV18" i="31" s="1"/>
  <c r="AN17" i="31"/>
  <c r="AN18" i="31" s="1"/>
  <c r="AF17" i="31"/>
  <c r="AF18" i="31" s="1"/>
  <c r="X17" i="31"/>
  <c r="X18" i="31" s="1"/>
  <c r="P17" i="31"/>
  <c r="P18" i="31" s="1"/>
  <c r="H17" i="31"/>
  <c r="H18" i="31" s="1"/>
  <c r="BE14" i="31"/>
  <c r="BE15" i="31" s="1"/>
  <c r="AW14" i="31"/>
  <c r="AW15" i="31" s="1"/>
  <c r="AO14" i="31"/>
  <c r="AO15" i="31" s="1"/>
  <c r="AG14" i="31"/>
  <c r="AG15" i="31" s="1"/>
  <c r="Y14" i="31"/>
  <c r="Y15" i="31" s="1"/>
  <c r="Q14" i="31"/>
  <c r="Q15" i="31" s="1"/>
  <c r="I14" i="31"/>
  <c r="I15" i="31" s="1"/>
  <c r="BF11" i="31"/>
  <c r="BF12" i="31" s="1"/>
  <c r="AX11" i="31"/>
  <c r="AX12" i="31" s="1"/>
  <c r="AP11" i="31"/>
  <c r="AP12" i="31" s="1"/>
  <c r="AH11" i="31"/>
  <c r="AH12" i="31" s="1"/>
  <c r="Z11" i="31"/>
  <c r="Z12" i="31" s="1"/>
  <c r="R11" i="31"/>
  <c r="R12" i="31" s="1"/>
  <c r="J11" i="31"/>
  <c r="J12" i="31" s="1"/>
  <c r="BG8" i="31"/>
  <c r="BG9" i="31" s="1"/>
  <c r="AY8" i="31"/>
  <c r="AY9" i="31" s="1"/>
  <c r="AQ8" i="31"/>
  <c r="AQ9" i="31" s="1"/>
  <c r="AI8" i="31"/>
  <c r="AI9" i="31" s="1"/>
  <c r="AA8" i="31"/>
  <c r="AA9" i="31" s="1"/>
  <c r="S8" i="31"/>
  <c r="S9" i="31" s="1"/>
  <c r="K8" i="31"/>
  <c r="K9" i="31" s="1"/>
  <c r="C8" i="31"/>
  <c r="C9" i="31" s="1"/>
  <c r="BH5" i="31"/>
  <c r="BH6" i="31" s="1"/>
  <c r="AZ5" i="31"/>
  <c r="AZ6" i="31" s="1"/>
  <c r="AR5" i="31"/>
  <c r="AR6" i="31" s="1"/>
  <c r="AJ5" i="31"/>
  <c r="AJ6" i="31" s="1"/>
  <c r="AB5" i="31"/>
  <c r="AB6" i="31" s="1"/>
  <c r="T5" i="31"/>
  <c r="T6" i="31" s="1"/>
  <c r="L5" i="31"/>
  <c r="L6" i="31" s="1"/>
  <c r="D5" i="31"/>
  <c r="D6" i="31" s="1"/>
  <c r="AB80" i="31"/>
  <c r="AV92" i="31"/>
  <c r="AV93" i="31" s="1"/>
  <c r="BC47" i="31"/>
  <c r="BC48" i="31" s="1"/>
  <c r="B80" i="31"/>
  <c r="B81" i="31" s="1"/>
  <c r="B32" i="31"/>
  <c r="B33" i="31" s="1"/>
  <c r="H23" i="31"/>
  <c r="H24" i="31" s="1"/>
  <c r="B8" i="31"/>
  <c r="B9" i="31" s="1"/>
  <c r="B56" i="31"/>
  <c r="B57" i="31" s="1"/>
  <c r="BF92" i="31"/>
  <c r="BF93" i="31" s="1"/>
  <c r="AX92" i="31"/>
  <c r="AX93" i="31" s="1"/>
  <c r="AP92" i="31"/>
  <c r="AP93" i="31" s="1"/>
  <c r="AH92" i="31"/>
  <c r="AH93" i="31" s="1"/>
  <c r="Z92" i="31"/>
  <c r="Z93" i="31" s="1"/>
  <c r="R92" i="31"/>
  <c r="R93" i="31" s="1"/>
  <c r="J92" i="31"/>
  <c r="J93" i="31" s="1"/>
  <c r="BG89" i="31"/>
  <c r="BG90" i="31" s="1"/>
  <c r="AY89" i="31"/>
  <c r="AY90" i="31" s="1"/>
  <c r="AQ89" i="31"/>
  <c r="AQ90" i="31" s="1"/>
  <c r="AI89" i="31"/>
  <c r="AI90" i="31" s="1"/>
  <c r="AA89" i="31"/>
  <c r="AA90" i="31" s="1"/>
  <c r="S89" i="31"/>
  <c r="S90" i="31" s="1"/>
  <c r="K89" i="31"/>
  <c r="K90" i="31" s="1"/>
  <c r="C89" i="31"/>
  <c r="C90" i="31" s="1"/>
  <c r="BH86" i="31"/>
  <c r="BH87" i="31" s="1"/>
  <c r="AZ86" i="31"/>
  <c r="AZ87" i="31" s="1"/>
  <c r="AR86" i="31"/>
  <c r="AR87" i="31" s="1"/>
  <c r="AJ86" i="31"/>
  <c r="AJ87" i="31" s="1"/>
  <c r="AB86" i="31"/>
  <c r="AB87" i="31" s="1"/>
  <c r="T86" i="31"/>
  <c r="T87" i="31" s="1"/>
  <c r="L86" i="31"/>
  <c r="L87" i="31" s="1"/>
  <c r="D86" i="31"/>
  <c r="D87" i="31" s="1"/>
  <c r="BI83" i="31"/>
  <c r="BI84" i="31" s="1"/>
  <c r="BA83" i="31"/>
  <c r="BA84" i="31" s="1"/>
  <c r="AK83" i="31"/>
  <c r="AK84" i="31" s="1"/>
  <c r="AC83" i="31"/>
  <c r="AC84" i="31" s="1"/>
  <c r="U83" i="31"/>
  <c r="U84" i="31" s="1"/>
  <c r="M83" i="31"/>
  <c r="M84" i="31" s="1"/>
  <c r="E83" i="31"/>
  <c r="E84" i="31" s="1"/>
  <c r="BB80" i="31"/>
  <c r="BB81" i="31" s="1"/>
  <c r="AL80" i="31"/>
  <c r="AL81" i="31" s="1"/>
  <c r="AD80" i="31"/>
  <c r="AD81" i="31" s="1"/>
  <c r="V80" i="31"/>
  <c r="V81" i="31" s="1"/>
  <c r="N80" i="31"/>
  <c r="N81" i="31" s="1"/>
  <c r="F80" i="31"/>
  <c r="F81" i="31" s="1"/>
  <c r="BC77" i="31"/>
  <c r="BC78" i="31" s="1"/>
  <c r="AU77" i="31"/>
  <c r="AU78" i="31" s="1"/>
  <c r="AM77" i="31"/>
  <c r="AM78" i="31" s="1"/>
  <c r="AE77" i="31"/>
  <c r="AE78" i="31" s="1"/>
  <c r="W77" i="31"/>
  <c r="W78" i="31" s="1"/>
  <c r="O77" i="31"/>
  <c r="O78" i="31" s="1"/>
  <c r="G77" i="31"/>
  <c r="G78" i="31" s="1"/>
  <c r="BD74" i="31"/>
  <c r="BD75" i="31" s="1"/>
  <c r="AV74" i="31"/>
  <c r="AV75" i="31" s="1"/>
  <c r="AN74" i="31"/>
  <c r="AN75" i="31" s="1"/>
  <c r="AF74" i="31"/>
  <c r="AF75" i="31" s="1"/>
  <c r="X74" i="31"/>
  <c r="X75" i="31" s="1"/>
  <c r="P74" i="31"/>
  <c r="P75" i="31" s="1"/>
  <c r="H74" i="31"/>
  <c r="H75" i="31" s="1"/>
  <c r="BE71" i="31"/>
  <c r="BE72" i="31" s="1"/>
  <c r="AW71" i="31"/>
  <c r="AW72" i="31" s="1"/>
  <c r="AO71" i="31"/>
  <c r="AO72" i="31" s="1"/>
  <c r="AG71" i="31"/>
  <c r="AG72" i="31" s="1"/>
  <c r="Y71" i="31"/>
  <c r="Y72" i="31" s="1"/>
  <c r="Q71" i="31"/>
  <c r="Q72" i="31" s="1"/>
  <c r="I71" i="31"/>
  <c r="I72" i="31" s="1"/>
  <c r="BF68" i="31"/>
  <c r="BF69" i="31" s="1"/>
  <c r="AX68" i="31"/>
  <c r="AX69" i="31" s="1"/>
  <c r="AH68" i="31"/>
  <c r="AH69" i="31" s="1"/>
  <c r="Z68" i="31"/>
  <c r="Z69" i="31" s="1"/>
  <c r="R68" i="31"/>
  <c r="R69" i="31" s="1"/>
  <c r="J68" i="31"/>
  <c r="J69" i="31" s="1"/>
  <c r="BG65" i="31"/>
  <c r="BG66" i="31" s="1"/>
  <c r="AY65" i="31"/>
  <c r="AY66" i="31" s="1"/>
  <c r="AQ65" i="31"/>
  <c r="AQ66" i="31" s="1"/>
  <c r="AI65" i="31"/>
  <c r="AI66" i="31" s="1"/>
  <c r="AA65" i="31"/>
  <c r="AA66" i="31" s="1"/>
  <c r="S65" i="31"/>
  <c r="S66" i="31" s="1"/>
  <c r="K65" i="31"/>
  <c r="K66" i="31" s="1"/>
  <c r="BH62" i="31"/>
  <c r="BH63" i="31" s="1"/>
  <c r="AZ62" i="31"/>
  <c r="AZ63" i="31" s="1"/>
  <c r="AR62" i="31"/>
  <c r="AR63" i="31" s="1"/>
  <c r="AJ62" i="31"/>
  <c r="AJ63" i="31" s="1"/>
  <c r="AB62" i="31"/>
  <c r="AB63" i="31" s="1"/>
  <c r="T62" i="31"/>
  <c r="T63" i="31" s="1"/>
  <c r="L62" i="31"/>
  <c r="L63" i="31" s="1"/>
  <c r="D62" i="31"/>
  <c r="D63" i="31" s="1"/>
  <c r="BI59" i="31"/>
  <c r="BI60" i="31" s="1"/>
  <c r="BA59" i="31"/>
  <c r="BA60" i="31" s="1"/>
  <c r="AS59" i="31"/>
  <c r="AS60" i="31" s="1"/>
  <c r="AK59" i="31"/>
  <c r="AK60" i="31" s="1"/>
  <c r="AC59" i="31"/>
  <c r="AC60" i="31" s="1"/>
  <c r="U59" i="31"/>
  <c r="U60" i="31" s="1"/>
  <c r="M59" i="31"/>
  <c r="M60" i="31" s="1"/>
  <c r="E59" i="31"/>
  <c r="E60" i="31" s="1"/>
  <c r="BB56" i="31"/>
  <c r="BB57" i="31" s="1"/>
  <c r="AT56" i="31"/>
  <c r="AT57" i="31" s="1"/>
  <c r="AL56" i="31"/>
  <c r="AL57" i="31" s="1"/>
  <c r="AD56" i="31"/>
  <c r="AD57" i="31" s="1"/>
  <c r="V56" i="31"/>
  <c r="V57" i="31" s="1"/>
  <c r="N56" i="31"/>
  <c r="N57" i="31" s="1"/>
  <c r="F56" i="31"/>
  <c r="F57" i="31" s="1"/>
  <c r="BC53" i="31"/>
  <c r="BC54" i="31" s="1"/>
  <c r="AU53" i="31"/>
  <c r="AU54" i="31" s="1"/>
  <c r="AM53" i="31"/>
  <c r="AM54" i="31" s="1"/>
  <c r="AE53" i="31"/>
  <c r="AE54" i="31" s="1"/>
  <c r="W53" i="31"/>
  <c r="W54" i="31" s="1"/>
  <c r="O53" i="31"/>
  <c r="O54" i="31" s="1"/>
  <c r="G53" i="31"/>
  <c r="G54" i="31" s="1"/>
  <c r="BD50" i="31"/>
  <c r="BD51" i="31" s="1"/>
  <c r="AV50" i="31"/>
  <c r="AV51" i="31" s="1"/>
  <c r="AN50" i="31"/>
  <c r="AN51" i="31" s="1"/>
  <c r="AF50" i="31"/>
  <c r="AF51" i="31" s="1"/>
  <c r="X50" i="31"/>
  <c r="X51" i="31" s="1"/>
  <c r="P50" i="31"/>
  <c r="P51" i="31" s="1"/>
  <c r="H50" i="31"/>
  <c r="H51" i="31" s="1"/>
  <c r="BE47" i="31"/>
  <c r="BE48" i="31" s="1"/>
  <c r="AW47" i="31"/>
  <c r="AW48" i="31" s="1"/>
  <c r="AO47" i="31"/>
  <c r="AO48" i="31" s="1"/>
  <c r="AG47" i="31"/>
  <c r="AG48" i="31" s="1"/>
  <c r="Y47" i="31"/>
  <c r="Y48" i="31" s="1"/>
  <c r="Q47" i="31"/>
  <c r="Q48" i="31" s="1"/>
  <c r="I47" i="31"/>
  <c r="I48" i="31" s="1"/>
  <c r="BF44" i="31"/>
  <c r="BF45" i="31" s="1"/>
  <c r="AX44" i="31"/>
  <c r="AX45" i="31" s="1"/>
  <c r="AP44" i="31"/>
  <c r="AP45" i="31" s="1"/>
  <c r="AH44" i="31"/>
  <c r="AH45" i="31" s="1"/>
  <c r="Z44" i="31"/>
  <c r="Z45" i="31" s="1"/>
  <c r="R44" i="31"/>
  <c r="R45" i="31" s="1"/>
  <c r="J44" i="31"/>
  <c r="J45" i="31" s="1"/>
  <c r="BG41" i="31"/>
  <c r="BG42" i="31" s="1"/>
  <c r="AY41" i="31"/>
  <c r="AY42" i="31" s="1"/>
  <c r="AQ41" i="31"/>
  <c r="AQ42" i="31" s="1"/>
  <c r="AI41" i="31"/>
  <c r="AI42" i="31" s="1"/>
  <c r="AA41" i="31"/>
  <c r="AA42" i="31" s="1"/>
  <c r="S41" i="31"/>
  <c r="S42" i="31" s="1"/>
  <c r="K41" i="31"/>
  <c r="K42" i="31" s="1"/>
  <c r="C41" i="31"/>
  <c r="C42" i="31" s="1"/>
  <c r="BH38" i="31"/>
  <c r="BH39" i="31" s="1"/>
  <c r="AZ38" i="31"/>
  <c r="AZ39" i="31" s="1"/>
  <c r="AR38" i="31"/>
  <c r="AR39" i="31" s="1"/>
  <c r="AJ38" i="31"/>
  <c r="AJ39" i="31" s="1"/>
  <c r="AB38" i="31"/>
  <c r="AB39" i="31" s="1"/>
  <c r="T38" i="31"/>
  <c r="T39" i="31" s="1"/>
  <c r="L38" i="31"/>
  <c r="L39" i="31" s="1"/>
  <c r="D38" i="31"/>
  <c r="D39" i="31" s="1"/>
  <c r="BI35" i="31"/>
  <c r="BI36" i="31" s="1"/>
  <c r="BA35" i="31"/>
  <c r="BA36" i="31" s="1"/>
  <c r="AS35" i="31"/>
  <c r="AS36" i="31" s="1"/>
  <c r="AK35" i="31"/>
  <c r="AK36" i="31" s="1"/>
  <c r="AC35" i="31"/>
  <c r="AC36" i="31" s="1"/>
  <c r="U35" i="31"/>
  <c r="U36" i="31" s="1"/>
  <c r="M35" i="31"/>
  <c r="M36" i="31" s="1"/>
  <c r="E35" i="31"/>
  <c r="E36" i="31" s="1"/>
  <c r="BB32" i="31"/>
  <c r="BB33" i="31" s="1"/>
  <c r="AT32" i="31"/>
  <c r="AT33" i="31" s="1"/>
  <c r="AL32" i="31"/>
  <c r="AL33" i="31" s="1"/>
  <c r="AD32" i="31"/>
  <c r="AD33" i="31" s="1"/>
  <c r="V32" i="31"/>
  <c r="V33" i="31" s="1"/>
  <c r="N32" i="31"/>
  <c r="N33" i="31" s="1"/>
  <c r="F32" i="31"/>
  <c r="F33" i="31" s="1"/>
  <c r="BC29" i="31"/>
  <c r="BC30" i="31" s="1"/>
  <c r="AU29" i="31"/>
  <c r="AU30" i="31" s="1"/>
  <c r="AM29" i="31"/>
  <c r="AM30" i="31" s="1"/>
  <c r="AE29" i="31"/>
  <c r="AE30" i="31" s="1"/>
  <c r="W29" i="31"/>
  <c r="W30" i="31" s="1"/>
  <c r="O29" i="31"/>
  <c r="O30" i="31" s="1"/>
  <c r="G29" i="31"/>
  <c r="G30" i="31" s="1"/>
  <c r="BD26" i="31"/>
  <c r="BD27" i="31" s="1"/>
  <c r="AV26" i="31"/>
  <c r="AV27" i="31" s="1"/>
  <c r="AN26" i="31"/>
  <c r="AN27" i="31" s="1"/>
  <c r="AF26" i="31"/>
  <c r="AF27" i="31" s="1"/>
  <c r="X26" i="31"/>
  <c r="X27" i="31" s="1"/>
  <c r="P26" i="31"/>
  <c r="P27" i="31" s="1"/>
  <c r="H26" i="31"/>
  <c r="H27" i="31" s="1"/>
  <c r="BE23" i="31"/>
  <c r="BE24" i="31" s="1"/>
  <c r="AW23" i="31"/>
  <c r="AW24" i="31" s="1"/>
  <c r="AO23" i="31"/>
  <c r="AO24" i="31" s="1"/>
  <c r="AG23" i="31"/>
  <c r="AG24" i="31" s="1"/>
  <c r="Y23" i="31"/>
  <c r="Y24" i="31" s="1"/>
  <c r="Q23" i="31"/>
  <c r="Q24" i="31" s="1"/>
  <c r="I23" i="31"/>
  <c r="I24" i="31" s="1"/>
  <c r="BF20" i="31"/>
  <c r="BF21" i="31" s="1"/>
  <c r="AX20" i="31"/>
  <c r="AX21" i="31" s="1"/>
  <c r="AP20" i="31"/>
  <c r="AP21" i="31" s="1"/>
  <c r="AH20" i="31"/>
  <c r="AH21" i="31" s="1"/>
  <c r="Z20" i="31"/>
  <c r="Z21" i="31" s="1"/>
  <c r="R20" i="31"/>
  <c r="R21" i="31" s="1"/>
  <c r="J20" i="31"/>
  <c r="J21" i="31" s="1"/>
  <c r="BG17" i="31"/>
  <c r="BG18" i="31" s="1"/>
  <c r="AY17" i="31"/>
  <c r="AY18" i="31" s="1"/>
  <c r="AQ17" i="31"/>
  <c r="AQ18" i="31" s="1"/>
  <c r="AI17" i="31"/>
  <c r="AI18" i="31" s="1"/>
  <c r="AA17" i="31"/>
  <c r="AA18" i="31" s="1"/>
  <c r="S17" i="31"/>
  <c r="S18" i="31" s="1"/>
  <c r="K17" i="31"/>
  <c r="K18" i="31" s="1"/>
  <c r="C17" i="31"/>
  <c r="C18" i="31" s="1"/>
  <c r="BH14" i="31"/>
  <c r="BH15" i="31" s="1"/>
  <c r="AZ14" i="31"/>
  <c r="AZ15" i="31" s="1"/>
  <c r="AR14" i="31"/>
  <c r="AR15" i="31" s="1"/>
  <c r="AJ14" i="31"/>
  <c r="AJ15" i="31" s="1"/>
  <c r="AB14" i="31"/>
  <c r="AB15" i="31" s="1"/>
  <c r="T14" i="31"/>
  <c r="T15" i="31" s="1"/>
  <c r="L14" i="31"/>
  <c r="L15" i="31" s="1"/>
  <c r="D14" i="31"/>
  <c r="D15" i="31" s="1"/>
  <c r="BI11" i="31"/>
  <c r="BI12" i="31" s="1"/>
  <c r="BA11" i="31"/>
  <c r="BA12" i="31" s="1"/>
  <c r="AS11" i="31"/>
  <c r="AS12" i="31" s="1"/>
  <c r="AK11" i="31"/>
  <c r="AK12" i="31" s="1"/>
  <c r="AC11" i="31"/>
  <c r="AC12" i="31" s="1"/>
  <c r="U11" i="31"/>
  <c r="U12" i="31" s="1"/>
  <c r="M11" i="31"/>
  <c r="M12" i="31" s="1"/>
  <c r="E11" i="31"/>
  <c r="E12" i="31" s="1"/>
  <c r="BB8" i="31"/>
  <c r="BB9" i="31" s="1"/>
  <c r="AT8" i="31"/>
  <c r="AT9" i="31" s="1"/>
  <c r="AL8" i="31"/>
  <c r="AL9" i="31" s="1"/>
  <c r="AD8" i="31"/>
  <c r="AD9" i="31" s="1"/>
  <c r="V8" i="31"/>
  <c r="V9" i="31" s="1"/>
  <c r="N8" i="31"/>
  <c r="N9" i="31" s="1"/>
  <c r="F8" i="31"/>
  <c r="F9" i="31" s="1"/>
  <c r="BC5" i="31"/>
  <c r="BC6" i="31" s="1"/>
  <c r="AU5" i="31"/>
  <c r="AU6" i="31" s="1"/>
  <c r="AM5" i="31"/>
  <c r="AM6" i="31" s="1"/>
  <c r="AE5" i="31"/>
  <c r="AE6" i="31" s="1"/>
  <c r="W5" i="31"/>
  <c r="W6" i="31" s="1"/>
  <c r="O5" i="31"/>
  <c r="O6" i="31" s="1"/>
  <c r="G5" i="31"/>
  <c r="G6" i="31" s="1"/>
  <c r="Q92" i="31"/>
  <c r="Q93" i="31" s="1"/>
  <c r="BF89" i="31"/>
  <c r="BF90" i="31" s="1"/>
  <c r="AX89" i="31"/>
  <c r="AX90" i="31" s="1"/>
  <c r="AP89" i="31"/>
  <c r="AP90" i="31" s="1"/>
  <c r="Z89" i="31"/>
  <c r="Z90" i="31" s="1"/>
  <c r="R89" i="31"/>
  <c r="R90" i="31" s="1"/>
  <c r="J89" i="31"/>
  <c r="J90" i="31" s="1"/>
  <c r="U89" i="31"/>
  <c r="U90" i="31" s="1"/>
  <c r="E89" i="31"/>
  <c r="E90" i="31" s="1"/>
  <c r="BG86" i="31"/>
  <c r="BG87" i="31" s="1"/>
  <c r="AY86" i="31"/>
  <c r="AY87" i="31" s="1"/>
  <c r="AQ86" i="31"/>
  <c r="AQ87" i="31" s="1"/>
  <c r="AI86" i="31"/>
  <c r="AI87" i="31" s="1"/>
  <c r="AA86" i="31"/>
  <c r="AA87" i="31" s="1"/>
  <c r="S86" i="31"/>
  <c r="S87" i="31" s="1"/>
  <c r="K86" i="31"/>
  <c r="K87" i="31" s="1"/>
  <c r="C86" i="31"/>
  <c r="C87" i="31" s="1"/>
  <c r="BH83" i="31"/>
  <c r="BH84" i="31" s="1"/>
  <c r="AZ83" i="31"/>
  <c r="AZ84" i="31" s="1"/>
  <c r="AR83" i="31"/>
  <c r="AR84" i="31" s="1"/>
  <c r="AJ83" i="31"/>
  <c r="AJ84" i="31" s="1"/>
  <c r="AB83" i="31"/>
  <c r="AB84" i="31" s="1"/>
  <c r="T83" i="31"/>
  <c r="T84" i="31" s="1"/>
  <c r="B17" i="31"/>
  <c r="B18" i="31" s="1"/>
  <c r="B41" i="31"/>
  <c r="B42" i="31" s="1"/>
  <c r="B11" i="31"/>
  <c r="B12" i="31" s="1"/>
  <c r="B35" i="31"/>
  <c r="B36" i="31" s="1"/>
  <c r="B59" i="31"/>
  <c r="B60" i="31" s="1"/>
  <c r="B83" i="31"/>
  <c r="B84" i="31" s="1"/>
  <c r="G89" i="31"/>
  <c r="L83" i="31"/>
  <c r="L84" i="31" s="1"/>
  <c r="D83" i="31"/>
  <c r="D84" i="31" s="1"/>
  <c r="BI80" i="31"/>
  <c r="BI81" i="31" s="1"/>
  <c r="BA80" i="31"/>
  <c r="BA81" i="31" s="1"/>
  <c r="AS80" i="31"/>
  <c r="AS81" i="31" s="1"/>
  <c r="AK80" i="31"/>
  <c r="AK81" i="31" s="1"/>
  <c r="AC80" i="31"/>
  <c r="AC81" i="31" s="1"/>
  <c r="U80" i="31"/>
  <c r="U81" i="31" s="1"/>
  <c r="M80" i="31"/>
  <c r="M81" i="31" s="1"/>
  <c r="E80" i="31"/>
  <c r="E81" i="31" s="1"/>
  <c r="X80" i="31"/>
  <c r="AQ53" i="31"/>
  <c r="BB77" i="31"/>
  <c r="BB78" i="31" s="1"/>
  <c r="AT77" i="31"/>
  <c r="AT78" i="31" s="1"/>
  <c r="AL77" i="31"/>
  <c r="AL78" i="31" s="1"/>
  <c r="AD77" i="31"/>
  <c r="AD78" i="31" s="1"/>
  <c r="V77" i="31"/>
  <c r="V78" i="31" s="1"/>
  <c r="N77" i="31"/>
  <c r="N78" i="31" s="1"/>
  <c r="F77" i="31"/>
  <c r="F78" i="31" s="1"/>
  <c r="BC74" i="31"/>
  <c r="BC75" i="31" s="1"/>
  <c r="AU74" i="31"/>
  <c r="AU75" i="31" s="1"/>
  <c r="AM74" i="31"/>
  <c r="AM75" i="31" s="1"/>
  <c r="AE74" i="31"/>
  <c r="AE75" i="31" s="1"/>
  <c r="W74" i="31"/>
  <c r="W75" i="31" s="1"/>
  <c r="O74" i="31"/>
  <c r="O75" i="31" s="1"/>
  <c r="G74" i="31"/>
  <c r="G75" i="31" s="1"/>
  <c r="R74" i="31"/>
  <c r="BD71" i="31"/>
  <c r="BD72" i="31" s="1"/>
  <c r="AV71" i="31"/>
  <c r="AV72" i="31" s="1"/>
  <c r="AN71" i="31"/>
  <c r="AN72" i="31" s="1"/>
  <c r="AF71" i="31"/>
  <c r="AF72" i="31" s="1"/>
  <c r="X71" i="31"/>
  <c r="X72" i="31" s="1"/>
  <c r="P71" i="31"/>
  <c r="P72" i="31" s="1"/>
  <c r="H71" i="31"/>
  <c r="H72" i="31" s="1"/>
  <c r="BE68" i="31"/>
  <c r="BE69" i="31" s="1"/>
  <c r="AW68" i="31"/>
  <c r="AW69" i="31" s="1"/>
  <c r="AO68" i="31"/>
  <c r="AO69" i="31" s="1"/>
  <c r="AG68" i="31"/>
  <c r="AG69" i="31" s="1"/>
  <c r="Y68" i="31"/>
  <c r="Y69" i="31" s="1"/>
  <c r="Q68" i="31"/>
  <c r="Q69" i="31" s="1"/>
  <c r="I68" i="31"/>
  <c r="I69" i="31" s="1"/>
  <c r="BF65" i="31"/>
  <c r="BF66" i="31" s="1"/>
  <c r="AX65" i="31"/>
  <c r="AX66" i="31" s="1"/>
  <c r="AP65" i="31"/>
  <c r="AP66" i="31" s="1"/>
  <c r="AH65" i="31"/>
  <c r="AH66" i="31" s="1"/>
  <c r="Z65" i="31"/>
  <c r="Z66" i="31" s="1"/>
  <c r="R65" i="31"/>
  <c r="R66" i="31" s="1"/>
  <c r="J65" i="31"/>
  <c r="J66" i="31" s="1"/>
  <c r="E65" i="31"/>
  <c r="BG62" i="31"/>
  <c r="BG63" i="31" s="1"/>
  <c r="AY62" i="31"/>
  <c r="AY63" i="31" s="1"/>
  <c r="AQ62" i="31"/>
  <c r="AQ63" i="31" s="1"/>
  <c r="AI62" i="31"/>
  <c r="AI63" i="31" s="1"/>
  <c r="AA62" i="31"/>
  <c r="AA63" i="31" s="1"/>
  <c r="S62" i="31"/>
  <c r="S63" i="31" s="1"/>
  <c r="K62" i="31"/>
  <c r="K63" i="31" s="1"/>
  <c r="C62" i="31"/>
  <c r="C63" i="31" s="1"/>
  <c r="BH59" i="31"/>
  <c r="BH60" i="31" s="1"/>
  <c r="AZ59" i="31"/>
  <c r="AZ60" i="31" s="1"/>
  <c r="AR59" i="31"/>
  <c r="AR60" i="31" s="1"/>
  <c r="AJ59" i="31"/>
  <c r="AJ60" i="31" s="1"/>
  <c r="AB59" i="31"/>
  <c r="AB60" i="31" s="1"/>
  <c r="T59" i="31"/>
  <c r="T60" i="31" s="1"/>
  <c r="L59" i="31"/>
  <c r="L60" i="31" s="1"/>
  <c r="D59" i="31"/>
  <c r="D60" i="31" s="1"/>
  <c r="BI56" i="31"/>
  <c r="BI57" i="31" s="1"/>
  <c r="BA56" i="31"/>
  <c r="BA57" i="31" s="1"/>
  <c r="AS56" i="31"/>
  <c r="AS57" i="31" s="1"/>
  <c r="AK56" i="31"/>
  <c r="AK57" i="31" s="1"/>
  <c r="AC56" i="31"/>
  <c r="AC57" i="31" s="1"/>
  <c r="U56" i="31"/>
  <c r="U57" i="31" s="1"/>
  <c r="M56" i="31"/>
  <c r="M57" i="31" s="1"/>
  <c r="E56" i="31"/>
  <c r="E57" i="31" s="1"/>
  <c r="BB53" i="31"/>
  <c r="BB54" i="31" s="1"/>
  <c r="AT53" i="31"/>
  <c r="AT54" i="31" s="1"/>
  <c r="AL53" i="31"/>
  <c r="AL54" i="31" s="1"/>
  <c r="AD53" i="31"/>
  <c r="AD54" i="31" s="1"/>
  <c r="V53" i="31"/>
  <c r="V54" i="31" s="1"/>
  <c r="N53" i="31"/>
  <c r="N54" i="31" s="1"/>
  <c r="F53" i="31"/>
  <c r="F54" i="31" s="1"/>
  <c r="BC50" i="31"/>
  <c r="BC51" i="31" s="1"/>
  <c r="AU50" i="31"/>
  <c r="AU51" i="31" s="1"/>
  <c r="AM50" i="31"/>
  <c r="AM51" i="31" s="1"/>
  <c r="AE50" i="31"/>
  <c r="AE51" i="31" s="1"/>
  <c r="W50" i="31"/>
  <c r="W51" i="31" s="1"/>
  <c r="O50" i="31"/>
  <c r="O51" i="31" s="1"/>
  <c r="G50" i="31"/>
  <c r="G51" i="31" s="1"/>
  <c r="BD47" i="31"/>
  <c r="BD48" i="31" s="1"/>
  <c r="AV47" i="31"/>
  <c r="AV48" i="31" s="1"/>
  <c r="AN47" i="31"/>
  <c r="AN48" i="31" s="1"/>
  <c r="AF47" i="31"/>
  <c r="AF48" i="31" s="1"/>
  <c r="X47" i="31"/>
  <c r="X48" i="31" s="1"/>
  <c r="P47" i="31"/>
  <c r="P48" i="31" s="1"/>
  <c r="H47" i="31"/>
  <c r="H48" i="31" s="1"/>
  <c r="BE44" i="31"/>
  <c r="BE45" i="31" s="1"/>
  <c r="AW44" i="31"/>
  <c r="AW45" i="31" s="1"/>
  <c r="AO44" i="31"/>
  <c r="AO45" i="31" s="1"/>
  <c r="AG44" i="31"/>
  <c r="AG45" i="31" s="1"/>
  <c r="Y44" i="31"/>
  <c r="Y45" i="31" s="1"/>
  <c r="Q44" i="31"/>
  <c r="Q45" i="31" s="1"/>
  <c r="I44" i="31"/>
  <c r="I45" i="31" s="1"/>
  <c r="BF41" i="31"/>
  <c r="BF42" i="31" s="1"/>
  <c r="AX41" i="31"/>
  <c r="AX42" i="31" s="1"/>
  <c r="AP41" i="31"/>
  <c r="AP42" i="31" s="1"/>
  <c r="AH41" i="31"/>
  <c r="AH42" i="31" s="1"/>
  <c r="Z41" i="31"/>
  <c r="Z42" i="31" s="1"/>
  <c r="R41" i="31"/>
  <c r="R42" i="31" s="1"/>
  <c r="J41" i="31"/>
  <c r="J42" i="31" s="1"/>
  <c r="BG38" i="31"/>
  <c r="BG39" i="31" s="1"/>
  <c r="AY38" i="31"/>
  <c r="AY39" i="31" s="1"/>
  <c r="AQ38" i="31"/>
  <c r="AQ39" i="31" s="1"/>
  <c r="AI38" i="31"/>
  <c r="AI39" i="31" s="1"/>
  <c r="AA38" i="31"/>
  <c r="AA39" i="31" s="1"/>
  <c r="S38" i="31"/>
  <c r="S39" i="31" s="1"/>
  <c r="K38" i="31"/>
  <c r="K39" i="31" s="1"/>
  <c r="C38" i="31"/>
  <c r="C39" i="31" s="1"/>
  <c r="BH35" i="31"/>
  <c r="BH36" i="31" s="1"/>
  <c r="AZ35" i="31"/>
  <c r="AZ36" i="31" s="1"/>
  <c r="AR35" i="31"/>
  <c r="AR36" i="31" s="1"/>
  <c r="AJ35" i="31"/>
  <c r="AJ36" i="31" s="1"/>
  <c r="AB35" i="31"/>
  <c r="AB36" i="31" s="1"/>
  <c r="T35" i="31"/>
  <c r="T36" i="31" s="1"/>
  <c r="L35" i="31"/>
  <c r="L36" i="31" s="1"/>
  <c r="D35" i="31"/>
  <c r="D36" i="31" s="1"/>
  <c r="BI32" i="31"/>
  <c r="BI33" i="31" s="1"/>
  <c r="BA32" i="31"/>
  <c r="BA33" i="31" s="1"/>
  <c r="AS32" i="31"/>
  <c r="AS33" i="31" s="1"/>
  <c r="AK32" i="31"/>
  <c r="AK33" i="31" s="1"/>
  <c r="AC32" i="31"/>
  <c r="AC33" i="31" s="1"/>
  <c r="U32" i="31"/>
  <c r="U33" i="31" s="1"/>
  <c r="M32" i="31"/>
  <c r="M33" i="31" s="1"/>
  <c r="E32" i="31"/>
  <c r="E33" i="31" s="1"/>
  <c r="BB29" i="31"/>
  <c r="BB30" i="31" s="1"/>
  <c r="AT29" i="31"/>
  <c r="AT30" i="31" s="1"/>
  <c r="AL29" i="31"/>
  <c r="AL30" i="31" s="1"/>
  <c r="AD29" i="31"/>
  <c r="AD30" i="31" s="1"/>
  <c r="N29" i="31"/>
  <c r="N30" i="31" s="1"/>
  <c r="BC26" i="31"/>
  <c r="BC27" i="31" s="1"/>
  <c r="AM26" i="31"/>
  <c r="AM27" i="31" s="1"/>
  <c r="W26" i="31"/>
  <c r="W27" i="31" s="1"/>
  <c r="O26" i="31"/>
  <c r="O27" i="31" s="1"/>
  <c r="G26" i="31"/>
  <c r="G27" i="31" s="1"/>
  <c r="BD23" i="31"/>
  <c r="BD24" i="31" s="1"/>
  <c r="AV23" i="31"/>
  <c r="AV24" i="31" s="1"/>
  <c r="AN23" i="31"/>
  <c r="AN24" i="31" s="1"/>
  <c r="AF23" i="31"/>
  <c r="AF24" i="31" s="1"/>
  <c r="X23" i="31"/>
  <c r="X24" i="31" s="1"/>
  <c r="P23" i="31"/>
  <c r="P24" i="31" s="1"/>
  <c r="BE20" i="31"/>
  <c r="BE21" i="31" s="1"/>
  <c r="AW20" i="31"/>
  <c r="AW21" i="31" s="1"/>
  <c r="AO20" i="31"/>
  <c r="AO21" i="31" s="1"/>
  <c r="AG20" i="31"/>
  <c r="AG21" i="31" s="1"/>
  <c r="Y20" i="31"/>
  <c r="Y21" i="31" s="1"/>
  <c r="I20" i="31"/>
  <c r="I21" i="31" s="1"/>
  <c r="BF17" i="31"/>
  <c r="BF18" i="31" s="1"/>
  <c r="AX17" i="31"/>
  <c r="AX18" i="31" s="1"/>
  <c r="AP17" i="31"/>
  <c r="AP18" i="31" s="1"/>
  <c r="AH17" i="31"/>
  <c r="AH18" i="31" s="1"/>
  <c r="Z17" i="31"/>
  <c r="Z18" i="31" s="1"/>
  <c r="R17" i="31"/>
  <c r="R18" i="31" s="1"/>
  <c r="J17" i="31"/>
  <c r="J18" i="31" s="1"/>
  <c r="BG14" i="31"/>
  <c r="BG15" i="31" s="1"/>
  <c r="AY14" i="31"/>
  <c r="AY15" i="31" s="1"/>
  <c r="AQ14" i="31"/>
  <c r="AQ15" i="31" s="1"/>
  <c r="AI14" i="31"/>
  <c r="AI15" i="31" s="1"/>
  <c r="AA14" i="31"/>
  <c r="AA15" i="31" s="1"/>
  <c r="S14" i="31"/>
  <c r="S15" i="31" s="1"/>
  <c r="K14" i="31"/>
  <c r="K15" i="31" s="1"/>
  <c r="C14" i="31"/>
  <c r="C15" i="31" s="1"/>
  <c r="BH11" i="31"/>
  <c r="BH12" i="31" s="1"/>
  <c r="AZ11" i="31"/>
  <c r="AZ12" i="31" s="1"/>
  <c r="AR11" i="31"/>
  <c r="AR12" i="31" s="1"/>
  <c r="AJ11" i="31"/>
  <c r="AJ12" i="31" s="1"/>
  <c r="AB11" i="31"/>
  <c r="AB12" i="31" s="1"/>
  <c r="T11" i="31"/>
  <c r="T12" i="31" s="1"/>
  <c r="L11" i="31"/>
  <c r="L12" i="31" s="1"/>
  <c r="D11" i="31"/>
  <c r="D12" i="31" s="1"/>
  <c r="BI8" i="31"/>
  <c r="BI9" i="31" s="1"/>
  <c r="BA8" i="31"/>
  <c r="BA9" i="31" s="1"/>
  <c r="AS8" i="31"/>
  <c r="AS9" i="31" s="1"/>
  <c r="AK8" i="31"/>
  <c r="AK9" i="31" s="1"/>
  <c r="AC8" i="31"/>
  <c r="AC9" i="31" s="1"/>
  <c r="U8" i="31"/>
  <c r="U9" i="31" s="1"/>
  <c r="M8" i="31"/>
  <c r="M9" i="31" s="1"/>
  <c r="E8" i="31"/>
  <c r="E9" i="31" s="1"/>
  <c r="BB5" i="31"/>
  <c r="BB6" i="31" s="1"/>
  <c r="AT5" i="31"/>
  <c r="AT6" i="31" s="1"/>
  <c r="AL5" i="31"/>
  <c r="AL6" i="31" s="1"/>
  <c r="AD5" i="31"/>
  <c r="AD6" i="31" s="1"/>
  <c r="V5" i="31"/>
  <c r="V6" i="31" s="1"/>
  <c r="N5" i="31"/>
  <c r="N6" i="31" s="1"/>
  <c r="F5" i="31"/>
  <c r="F6" i="31" s="1"/>
  <c r="Y5" i="31"/>
  <c r="BI5" i="31"/>
  <c r="BI6" i="31" s="1"/>
  <c r="BA5" i="31"/>
  <c r="BA6" i="31" s="1"/>
  <c r="AS5" i="31"/>
  <c r="AS6" i="31" s="1"/>
  <c r="AK5" i="31"/>
  <c r="AK6" i="31" s="1"/>
  <c r="AC5" i="31"/>
  <c r="AC6" i="31" s="1"/>
  <c r="U5" i="31"/>
  <c r="U6" i="31" s="1"/>
  <c r="M5" i="31"/>
  <c r="M6" i="31" s="1"/>
  <c r="B25" i="31"/>
  <c r="B26" i="31"/>
  <c r="B50" i="31"/>
  <c r="B49" i="31"/>
  <c r="B74" i="31"/>
  <c r="B73" i="31"/>
  <c r="AF91" i="31"/>
  <c r="AF92" i="31"/>
  <c r="BE88" i="31"/>
  <c r="BE89" i="31"/>
  <c r="BG83" i="31"/>
  <c r="BG82" i="31"/>
  <c r="AA82" i="31"/>
  <c r="AA83" i="31"/>
  <c r="S82" i="31"/>
  <c r="S83" i="31"/>
  <c r="K83" i="31"/>
  <c r="K82" i="31"/>
  <c r="AJ79" i="31"/>
  <c r="AJ80" i="31"/>
  <c r="BB74" i="31"/>
  <c r="BB73" i="31"/>
  <c r="N73" i="31"/>
  <c r="N74" i="31"/>
  <c r="AW65" i="31"/>
  <c r="AW64" i="31"/>
  <c r="AO64" i="31"/>
  <c r="AO65" i="31"/>
  <c r="Z62" i="31"/>
  <c r="Z61" i="31"/>
  <c r="AQ59" i="31"/>
  <c r="AQ58" i="31"/>
  <c r="AI59" i="31"/>
  <c r="AI58" i="31"/>
  <c r="AJ55" i="31"/>
  <c r="AJ56" i="31"/>
  <c r="AK53" i="31"/>
  <c r="AK52" i="31"/>
  <c r="U52" i="31"/>
  <c r="U53" i="31"/>
  <c r="E52" i="31"/>
  <c r="E53" i="31"/>
  <c r="AL49" i="31"/>
  <c r="AL50" i="31"/>
  <c r="V50" i="31"/>
  <c r="V49" i="31"/>
  <c r="F50" i="31"/>
  <c r="F49" i="31"/>
  <c r="AO40" i="31"/>
  <c r="AO41" i="31"/>
  <c r="AX38" i="31"/>
  <c r="AX37" i="31"/>
  <c r="AP37" i="31"/>
  <c r="AP38" i="31"/>
  <c r="R37" i="31"/>
  <c r="R38" i="31"/>
  <c r="K34" i="31"/>
  <c r="K35" i="31"/>
  <c r="BB25" i="31"/>
  <c r="BB26" i="31"/>
  <c r="N25" i="31"/>
  <c r="N26" i="31"/>
  <c r="F26" i="31"/>
  <c r="F25" i="31"/>
  <c r="BC23" i="31"/>
  <c r="BC22" i="31"/>
  <c r="O23" i="31"/>
  <c r="O22" i="31"/>
  <c r="Y17" i="31"/>
  <c r="Y16" i="31"/>
  <c r="Z13" i="31"/>
  <c r="Z14" i="31"/>
  <c r="J13" i="31"/>
  <c r="J14" i="31"/>
  <c r="AY11" i="31"/>
  <c r="AY10" i="31"/>
  <c r="AI11" i="31"/>
  <c r="AI10" i="31"/>
  <c r="AB79" i="31"/>
  <c r="BI92" i="31"/>
  <c r="BI93" i="31" s="1"/>
  <c r="AC92" i="31"/>
  <c r="AC93" i="31" s="1"/>
  <c r="AJ47" i="31"/>
  <c r="BD92" i="31"/>
  <c r="BD93" i="31" s="1"/>
  <c r="AN92" i="31"/>
  <c r="AN93" i="31" s="1"/>
  <c r="X92" i="31"/>
  <c r="X93" i="31" s="1"/>
  <c r="P92" i="31"/>
  <c r="P93" i="31" s="1"/>
  <c r="H92" i="31"/>
  <c r="H93" i="31" s="1"/>
  <c r="AW89" i="31"/>
  <c r="AW90" i="31" s="1"/>
  <c r="AO89" i="31"/>
  <c r="AO90" i="31" s="1"/>
  <c r="AG89" i="31"/>
  <c r="AG90" i="31" s="1"/>
  <c r="Y89" i="31"/>
  <c r="Y90" i="31" s="1"/>
  <c r="Q89" i="31"/>
  <c r="Q90" i="31" s="1"/>
  <c r="I89" i="31"/>
  <c r="I90" i="31" s="1"/>
  <c r="BF86" i="31"/>
  <c r="BF87" i="31" s="1"/>
  <c r="AX86" i="31"/>
  <c r="AX87" i="31" s="1"/>
  <c r="AP86" i="31"/>
  <c r="AP87" i="31" s="1"/>
  <c r="AH86" i="31"/>
  <c r="AH87" i="31" s="1"/>
  <c r="Z86" i="31"/>
  <c r="Z87" i="31" s="1"/>
  <c r="R86" i="31"/>
  <c r="R87" i="31" s="1"/>
  <c r="J86" i="31"/>
  <c r="J87" i="31" s="1"/>
  <c r="AY83" i="31"/>
  <c r="AY84" i="31" s="1"/>
  <c r="AQ83" i="31"/>
  <c r="AQ84" i="31" s="1"/>
  <c r="AI83" i="31"/>
  <c r="AI84" i="31" s="1"/>
  <c r="C83" i="31"/>
  <c r="C84" i="31" s="1"/>
  <c r="BH80" i="31"/>
  <c r="BH81" i="31" s="1"/>
  <c r="AZ80" i="31"/>
  <c r="AZ81" i="31" s="1"/>
  <c r="AR80" i="31"/>
  <c r="AR81" i="31" s="1"/>
  <c r="T80" i="31"/>
  <c r="T81" i="31" s="1"/>
  <c r="L80" i="31"/>
  <c r="L81" i="31" s="1"/>
  <c r="D80" i="31"/>
  <c r="D81" i="31" s="1"/>
  <c r="BI77" i="31"/>
  <c r="BI78" i="31" s="1"/>
  <c r="BA77" i="31"/>
  <c r="BA78" i="31" s="1"/>
  <c r="AS77" i="31"/>
  <c r="AS78" i="31" s="1"/>
  <c r="AK77" i="31"/>
  <c r="AK78" i="31" s="1"/>
  <c r="AC77" i="31"/>
  <c r="AC78" i="31" s="1"/>
  <c r="U77" i="31"/>
  <c r="U78" i="31" s="1"/>
  <c r="M77" i="31"/>
  <c r="M78" i="31" s="1"/>
  <c r="E77" i="31"/>
  <c r="E78" i="31" s="1"/>
  <c r="AT74" i="31"/>
  <c r="AT75" i="31" s="1"/>
  <c r="AL74" i="31"/>
  <c r="AL75" i="31" s="1"/>
  <c r="AD74" i="31"/>
  <c r="AD75" i="31" s="1"/>
  <c r="V74" i="31"/>
  <c r="V75" i="31" s="1"/>
  <c r="F74" i="31"/>
  <c r="F75" i="31" s="1"/>
  <c r="BC71" i="31"/>
  <c r="BC72" i="31" s="1"/>
  <c r="AU71" i="31"/>
  <c r="AU72" i="31" s="1"/>
  <c r="AM71" i="31"/>
  <c r="AM72" i="31" s="1"/>
  <c r="AE71" i="31"/>
  <c r="AE72" i="31" s="1"/>
  <c r="W71" i="31"/>
  <c r="W72" i="31" s="1"/>
  <c r="O71" i="31"/>
  <c r="O72" i="31" s="1"/>
  <c r="G71" i="31"/>
  <c r="G72" i="31" s="1"/>
  <c r="BD68" i="31"/>
  <c r="BD69" i="31" s="1"/>
  <c r="AV68" i="31"/>
  <c r="AV69" i="31" s="1"/>
  <c r="AN68" i="31"/>
  <c r="AN69" i="31" s="1"/>
  <c r="AF68" i="31"/>
  <c r="AF69" i="31" s="1"/>
  <c r="X68" i="31"/>
  <c r="X69" i="31" s="1"/>
  <c r="P68" i="31"/>
  <c r="P69" i="31" s="1"/>
  <c r="H68" i="31"/>
  <c r="H69" i="31" s="1"/>
  <c r="BE65" i="31"/>
  <c r="BE66" i="31" s="1"/>
  <c r="AG65" i="31"/>
  <c r="AG66" i="31" s="1"/>
  <c r="Y65" i="31"/>
  <c r="Y66" i="31" s="1"/>
  <c r="Q65" i="31"/>
  <c r="Q66" i="31" s="1"/>
  <c r="I65" i="31"/>
  <c r="I66" i="31" s="1"/>
  <c r="BF62" i="31"/>
  <c r="BF63" i="31" s="1"/>
  <c r="AX62" i="31"/>
  <c r="AX63" i="31" s="1"/>
  <c r="AP62" i="31"/>
  <c r="AP63" i="31" s="1"/>
  <c r="AH62" i="31"/>
  <c r="AH63" i="31" s="1"/>
  <c r="R62" i="31"/>
  <c r="R63" i="31" s="1"/>
  <c r="J62" i="31"/>
  <c r="J63" i="31" s="1"/>
  <c r="BG59" i="31"/>
  <c r="BG60" i="31" s="1"/>
  <c r="AY59" i="31"/>
  <c r="AY60" i="31" s="1"/>
  <c r="AA59" i="31"/>
  <c r="AA60" i="31" s="1"/>
  <c r="S59" i="31"/>
  <c r="S60" i="31" s="1"/>
  <c r="K59" i="31"/>
  <c r="K60" i="31" s="1"/>
  <c r="C59" i="31"/>
  <c r="C60" i="31" s="1"/>
  <c r="BH56" i="31"/>
  <c r="BH57" i="31" s="1"/>
  <c r="AZ56" i="31"/>
  <c r="AZ57" i="31" s="1"/>
  <c r="AR56" i="31"/>
  <c r="AR57" i="31" s="1"/>
  <c r="AB56" i="31"/>
  <c r="AB57" i="31" s="1"/>
  <c r="T56" i="31"/>
  <c r="T57" i="31" s="1"/>
  <c r="L56" i="31"/>
  <c r="L57" i="31" s="1"/>
  <c r="D56" i="31"/>
  <c r="D57" i="31" s="1"/>
  <c r="BI53" i="31"/>
  <c r="BI54" i="31" s="1"/>
  <c r="BA53" i="31"/>
  <c r="BA54" i="31" s="1"/>
  <c r="AS53" i="31"/>
  <c r="AS54" i="31" s="1"/>
  <c r="AC53" i="31"/>
  <c r="AC54" i="31" s="1"/>
  <c r="M53" i="31"/>
  <c r="M54" i="31" s="1"/>
  <c r="BB50" i="31"/>
  <c r="BB51" i="31" s="1"/>
  <c r="AT50" i="31"/>
  <c r="AT51" i="31" s="1"/>
  <c r="AD50" i="31"/>
  <c r="AD51" i="31" s="1"/>
  <c r="N50" i="31"/>
  <c r="N51" i="31" s="1"/>
  <c r="AU47" i="31"/>
  <c r="AU48" i="31" s="1"/>
  <c r="AM47" i="31"/>
  <c r="AM48" i="31" s="1"/>
  <c r="AF5" i="31"/>
  <c r="AF6" i="31" s="1"/>
  <c r="X5" i="31"/>
  <c r="X6" i="31" s="1"/>
  <c r="P5" i="31"/>
  <c r="P6" i="31" s="1"/>
  <c r="H5" i="31"/>
  <c r="H6" i="31" s="1"/>
  <c r="AE47" i="31"/>
  <c r="AE48" i="31" s="1"/>
  <c r="W47" i="31"/>
  <c r="W48" i="31" s="1"/>
  <c r="O47" i="31"/>
  <c r="O48" i="31" s="1"/>
  <c r="G47" i="31"/>
  <c r="G48" i="31" s="1"/>
  <c r="BD44" i="31"/>
  <c r="BD45" i="31" s="1"/>
  <c r="AV44" i="31"/>
  <c r="AV45" i="31" s="1"/>
  <c r="AN44" i="31"/>
  <c r="AN45" i="31" s="1"/>
  <c r="AF44" i="31"/>
  <c r="AF45" i="31" s="1"/>
  <c r="X44" i="31"/>
  <c r="X45" i="31" s="1"/>
  <c r="P44" i="31"/>
  <c r="P45" i="31" s="1"/>
  <c r="H44" i="31"/>
  <c r="H45" i="31" s="1"/>
  <c r="BE41" i="31"/>
  <c r="BE42" i="31" s="1"/>
  <c r="AW41" i="31"/>
  <c r="AW42" i="31" s="1"/>
  <c r="AG41" i="31"/>
  <c r="AG42" i="31" s="1"/>
  <c r="Y41" i="31"/>
  <c r="Y42" i="31" s="1"/>
  <c r="Q41" i="31"/>
  <c r="Q42" i="31" s="1"/>
  <c r="I41" i="31"/>
  <c r="I42" i="31" s="1"/>
  <c r="BF38" i="31"/>
  <c r="BF39" i="31" s="1"/>
  <c r="AH38" i="31"/>
  <c r="AH39" i="31" s="1"/>
  <c r="Z38" i="31"/>
  <c r="Z39" i="31" s="1"/>
  <c r="J38" i="31"/>
  <c r="J39" i="31" s="1"/>
  <c r="BG35" i="31"/>
  <c r="BG36" i="31" s="1"/>
  <c r="AY35" i="31"/>
  <c r="AY36" i="31" s="1"/>
  <c r="AQ35" i="31"/>
  <c r="AQ36" i="31" s="1"/>
  <c r="AI35" i="31"/>
  <c r="AI36" i="31" s="1"/>
  <c r="AA35" i="31"/>
  <c r="AA36" i="31" s="1"/>
  <c r="S35" i="31"/>
  <c r="S36" i="31" s="1"/>
  <c r="C35" i="31"/>
  <c r="C36" i="31" s="1"/>
  <c r="BH32" i="31"/>
  <c r="BH33" i="31" s="1"/>
  <c r="AZ32" i="31"/>
  <c r="AZ33" i="31" s="1"/>
  <c r="AR32" i="31"/>
  <c r="AR33" i="31" s="1"/>
  <c r="AJ32" i="31"/>
  <c r="AJ33" i="31" s="1"/>
  <c r="AB32" i="31"/>
  <c r="AB33" i="31" s="1"/>
  <c r="T32" i="31"/>
  <c r="T33" i="31" s="1"/>
  <c r="L32" i="31"/>
  <c r="L33" i="31" s="1"/>
  <c r="D32" i="31"/>
  <c r="D33" i="31" s="1"/>
  <c r="BI29" i="31"/>
  <c r="BI30" i="31" s="1"/>
  <c r="BA29" i="31"/>
  <c r="BA30" i="31" s="1"/>
  <c r="AS29" i="31"/>
  <c r="AS30" i="31" s="1"/>
  <c r="AK29" i="31"/>
  <c r="AK30" i="31" s="1"/>
  <c r="AC29" i="31"/>
  <c r="AC30" i="31" s="1"/>
  <c r="U29" i="31"/>
  <c r="U30" i="31" s="1"/>
  <c r="M29" i="31"/>
  <c r="M30" i="31" s="1"/>
  <c r="E29" i="31"/>
  <c r="E30" i="31" s="1"/>
  <c r="AT26" i="31"/>
  <c r="AT27" i="31" s="1"/>
  <c r="AL26" i="31"/>
  <c r="AL27" i="31" s="1"/>
  <c r="AD26" i="31"/>
  <c r="AD27" i="31" s="1"/>
  <c r="V26" i="31"/>
  <c r="V27" i="31" s="1"/>
  <c r="AU23" i="31"/>
  <c r="AU24" i="31" s="1"/>
  <c r="AM23" i="31"/>
  <c r="AM24" i="31" s="1"/>
  <c r="AE23" i="31"/>
  <c r="AE24" i="31" s="1"/>
  <c r="W23" i="31"/>
  <c r="W24" i="31" s="1"/>
  <c r="G23" i="31"/>
  <c r="G24" i="31" s="1"/>
  <c r="BD20" i="31"/>
  <c r="BD21" i="31" s="1"/>
  <c r="AV20" i="31"/>
  <c r="AV21" i="31" s="1"/>
  <c r="AN20" i="31"/>
  <c r="AN21" i="31" s="1"/>
  <c r="AF20" i="31"/>
  <c r="AF21" i="31" s="1"/>
  <c r="X20" i="31"/>
  <c r="X21" i="31" s="1"/>
  <c r="P20" i="31"/>
  <c r="P21" i="31" s="1"/>
  <c r="H20" i="31"/>
  <c r="H21" i="31" s="1"/>
  <c r="BE17" i="31"/>
  <c r="BE18" i="31" s="1"/>
  <c r="AW17" i="31"/>
  <c r="AW18" i="31" s="1"/>
  <c r="AO17" i="31"/>
  <c r="AO18" i="31" s="1"/>
  <c r="AG17" i="31"/>
  <c r="AG18" i="31" s="1"/>
  <c r="Q17" i="31"/>
  <c r="Q18" i="31" s="1"/>
  <c r="I17" i="31"/>
  <c r="I18" i="31" s="1"/>
  <c r="BF14" i="31"/>
  <c r="BF15" i="31" s="1"/>
  <c r="AX14" i="31"/>
  <c r="AX15" i="31" s="1"/>
  <c r="AP14" i="31"/>
  <c r="AP15" i="31" s="1"/>
  <c r="AH14" i="31"/>
  <c r="AH15" i="31" s="1"/>
  <c r="R14" i="31"/>
  <c r="R15" i="31" s="1"/>
  <c r="BG11" i="31"/>
  <c r="BG12" i="31" s="1"/>
  <c r="AQ11" i="31"/>
  <c r="AQ12" i="31" s="1"/>
  <c r="AA11" i="31"/>
  <c r="AA12" i="31" s="1"/>
  <c r="S11" i="31"/>
  <c r="S12" i="31" s="1"/>
  <c r="K11" i="31"/>
  <c r="K12" i="31" s="1"/>
  <c r="C11" i="31"/>
  <c r="C12" i="31" s="1"/>
  <c r="BH8" i="31"/>
  <c r="BH9" i="31" s="1"/>
  <c r="AZ8" i="31"/>
  <c r="AZ9" i="31" s="1"/>
  <c r="AR8" i="31"/>
  <c r="AR9" i="31" s="1"/>
  <c r="AJ8" i="31"/>
  <c r="AJ9" i="31" s="1"/>
  <c r="AB8" i="31"/>
  <c r="AB9" i="31" s="1"/>
  <c r="T8" i="31"/>
  <c r="T9" i="31" s="1"/>
  <c r="L8" i="31"/>
  <c r="L9" i="31" s="1"/>
  <c r="D8" i="31"/>
  <c r="D9" i="31" s="1"/>
  <c r="T20" i="31"/>
  <c r="T21" i="31" s="1"/>
  <c r="B89" i="31"/>
  <c r="B90" i="31" s="1"/>
  <c r="AO5" i="31"/>
  <c r="AO6" i="31" s="1"/>
  <c r="AT14" i="31"/>
  <c r="AT15" i="31" s="1"/>
  <c r="B23" i="31"/>
  <c r="B24" i="31" s="1"/>
  <c r="P8" i="31"/>
  <c r="P9" i="31" s="1"/>
  <c r="AE83" i="31"/>
  <c r="AE84" i="31" s="1"/>
  <c r="AN8" i="31"/>
  <c r="AN9" i="31" s="1"/>
  <c r="V14" i="31"/>
  <c r="V15" i="31" s="1"/>
  <c r="AD65" i="31"/>
  <c r="AD66" i="31" s="1"/>
  <c r="BG23" i="31"/>
  <c r="BG24" i="31" s="1"/>
  <c r="O35" i="31"/>
  <c r="O36" i="31" s="1"/>
  <c r="Y4" i="31"/>
  <c r="X35" i="31"/>
  <c r="X36" i="31" s="1"/>
  <c r="R73" i="31"/>
  <c r="J5" i="31"/>
  <c r="J6" i="31" s="1"/>
  <c r="F14" i="31"/>
  <c r="F15" i="31" s="1"/>
  <c r="B47" i="31"/>
  <c r="B48" i="31" s="1"/>
  <c r="B71" i="31"/>
  <c r="B72" i="31" s="1"/>
  <c r="AH53" i="31"/>
  <c r="AH54" i="31" s="1"/>
  <c r="E64" i="31"/>
  <c r="BD80" i="31"/>
  <c r="BD81" i="31" s="1"/>
  <c r="Q8" i="31"/>
  <c r="Q9" i="31" s="1"/>
  <c r="AZ20" i="31"/>
  <c r="AZ21" i="31" s="1"/>
  <c r="BB38" i="31"/>
  <c r="BB39" i="31" s="1"/>
  <c r="K23" i="31"/>
  <c r="K24" i="31" s="1"/>
  <c r="AM83" i="31"/>
  <c r="AM84" i="31" s="1"/>
  <c r="Z50" i="31"/>
  <c r="Z51" i="31" s="1"/>
  <c r="AI50" i="31"/>
  <c r="AI51" i="31" s="1"/>
  <c r="X79" i="31"/>
  <c r="G11" i="31"/>
  <c r="G12" i="31" s="1"/>
  <c r="O11" i="31"/>
  <c r="O12" i="31" s="1"/>
  <c r="BE82" i="31"/>
  <c r="BE83" i="31"/>
  <c r="BD13" i="31"/>
  <c r="BD14" i="31"/>
  <c r="AV13" i="31"/>
  <c r="AV14" i="31"/>
  <c r="H13" i="31"/>
  <c r="H14" i="31"/>
  <c r="Q10" i="31"/>
  <c r="Q11" i="31"/>
  <c r="AH7" i="31"/>
  <c r="AH8" i="31"/>
  <c r="J7" i="31"/>
  <c r="J8" i="31"/>
  <c r="K4" i="31"/>
  <c r="K5" i="31"/>
  <c r="BA92" i="31"/>
  <c r="BA91" i="31"/>
  <c r="AS92" i="31"/>
  <c r="AS91" i="31"/>
  <c r="AK91" i="31"/>
  <c r="AK92" i="31"/>
  <c r="U92" i="31"/>
  <c r="U91" i="31"/>
  <c r="M92" i="31"/>
  <c r="M91" i="31"/>
  <c r="E91" i="31"/>
  <c r="E92" i="31"/>
  <c r="AT88" i="31"/>
  <c r="AT89" i="31"/>
  <c r="AD88" i="31"/>
  <c r="AD89" i="31"/>
  <c r="F88" i="31"/>
  <c r="F89" i="31"/>
  <c r="BC86" i="31"/>
  <c r="BC85" i="31"/>
  <c r="AU85" i="31"/>
  <c r="AU86" i="31"/>
  <c r="AE85" i="31"/>
  <c r="AE86" i="31"/>
  <c r="O85" i="31"/>
  <c r="O86" i="31"/>
  <c r="G85" i="31"/>
  <c r="G86" i="31"/>
  <c r="BD83" i="31"/>
  <c r="BD82" i="31"/>
  <c r="AF82" i="31"/>
  <c r="AF83" i="31"/>
  <c r="P82" i="31"/>
  <c r="P83" i="31"/>
  <c r="AW79" i="31"/>
  <c r="AW80" i="31"/>
  <c r="Y79" i="31"/>
  <c r="Y80" i="31"/>
  <c r="G64" i="31"/>
  <c r="G65" i="31"/>
  <c r="AV82" i="31"/>
  <c r="AV83" i="31"/>
  <c r="H82" i="31"/>
  <c r="H83" i="31"/>
  <c r="AF61" i="31"/>
  <c r="AF62" i="31"/>
  <c r="AL88" i="31"/>
  <c r="AL89" i="31"/>
  <c r="N88" i="31"/>
  <c r="N89" i="31"/>
  <c r="AM85" i="31"/>
  <c r="AM86" i="31"/>
  <c r="X82" i="31"/>
  <c r="X83" i="31"/>
  <c r="BE79" i="31"/>
  <c r="BE80" i="31"/>
  <c r="C5" i="31"/>
  <c r="C6" i="31" s="1"/>
  <c r="BB88" i="31"/>
  <c r="BB89" i="31"/>
  <c r="V88" i="31"/>
  <c r="V89" i="31"/>
  <c r="W85" i="31"/>
  <c r="W86" i="31"/>
  <c r="AN82" i="31"/>
  <c r="AN83" i="31"/>
  <c r="AO79" i="31"/>
  <c r="AO80" i="31"/>
  <c r="AG79" i="31"/>
  <c r="AG80" i="31"/>
  <c r="Q79" i="31"/>
  <c r="Q80" i="31"/>
  <c r="AI5" i="31"/>
  <c r="AI6" i="31" s="1"/>
  <c r="I79" i="31"/>
  <c r="I80" i="31"/>
  <c r="BF76" i="31"/>
  <c r="BF77" i="31"/>
  <c r="AX76" i="31"/>
  <c r="AX77" i="31"/>
  <c r="AP76" i="31"/>
  <c r="AP77" i="31"/>
  <c r="AH77" i="31"/>
  <c r="AH76" i="31"/>
  <c r="Z76" i="31"/>
  <c r="Z77" i="31"/>
  <c r="R76" i="31"/>
  <c r="R77" i="31"/>
  <c r="J77" i="31"/>
  <c r="J76" i="31"/>
  <c r="BG73" i="31"/>
  <c r="BG74" i="31"/>
  <c r="AY73" i="31"/>
  <c r="AY74" i="31"/>
  <c r="AI73" i="31"/>
  <c r="AI74" i="31"/>
  <c r="AA73" i="31"/>
  <c r="AA74" i="31"/>
  <c r="S73" i="31"/>
  <c r="S74" i="31"/>
  <c r="C73" i="31"/>
  <c r="C74" i="31"/>
  <c r="BH70" i="31"/>
  <c r="BH71" i="31"/>
  <c r="AR70" i="31"/>
  <c r="AR71" i="31"/>
  <c r="AJ70" i="31"/>
  <c r="AJ71" i="31"/>
  <c r="AB71" i="31"/>
  <c r="AB70" i="31"/>
  <c r="T70" i="31"/>
  <c r="T71" i="31"/>
  <c r="L70" i="31"/>
  <c r="L71" i="31"/>
  <c r="D70" i="31"/>
  <c r="D71" i="31"/>
  <c r="BI67" i="31"/>
  <c r="BI68" i="31"/>
  <c r="BA67" i="31"/>
  <c r="BA68" i="31"/>
  <c r="AS67" i="31"/>
  <c r="AS68" i="31"/>
  <c r="AK67" i="31"/>
  <c r="AK68" i="31"/>
  <c r="AC67" i="31"/>
  <c r="AC68" i="31"/>
  <c r="U67" i="31"/>
  <c r="U68" i="31"/>
  <c r="M67" i="31"/>
  <c r="M68" i="31"/>
  <c r="E67" i="31"/>
  <c r="E68" i="31"/>
  <c r="AL64" i="31"/>
  <c r="AL65" i="31"/>
  <c r="V64" i="31"/>
  <c r="V65" i="31"/>
  <c r="N64" i="31"/>
  <c r="N65" i="31"/>
  <c r="F64" i="31"/>
  <c r="F65" i="31"/>
  <c r="BC61" i="31"/>
  <c r="BC62" i="31"/>
  <c r="AU61" i="31"/>
  <c r="AU62" i="31"/>
  <c r="AM61" i="31"/>
  <c r="AM62" i="31"/>
  <c r="AE61" i="31"/>
  <c r="AE62" i="31"/>
  <c r="W61" i="31"/>
  <c r="W62" i="31"/>
  <c r="O62" i="31"/>
  <c r="O61" i="31"/>
  <c r="G61" i="31"/>
  <c r="G62" i="31"/>
  <c r="BD58" i="31"/>
  <c r="BD59" i="31"/>
  <c r="AV58" i="31"/>
  <c r="AV59" i="31"/>
  <c r="AN58" i="31"/>
  <c r="AN59" i="31"/>
  <c r="AF59" i="31"/>
  <c r="AF58" i="31"/>
  <c r="X58" i="31"/>
  <c r="X59" i="31"/>
  <c r="P58" i="31"/>
  <c r="P59" i="31"/>
  <c r="H58" i="31"/>
  <c r="H59" i="31"/>
  <c r="BE55" i="31"/>
  <c r="BE56" i="31"/>
  <c r="AW56" i="31"/>
  <c r="AW55" i="31"/>
  <c r="AO56" i="31"/>
  <c r="AO55" i="31"/>
  <c r="AG55" i="31"/>
  <c r="AG56" i="31"/>
  <c r="Y55" i="31"/>
  <c r="Y56" i="31"/>
  <c r="Q55" i="31"/>
  <c r="Q56" i="31"/>
  <c r="I55" i="31"/>
  <c r="I56" i="31"/>
  <c r="BF52" i="31"/>
  <c r="BF53" i="31"/>
  <c r="AX52" i="31"/>
  <c r="AX53" i="31"/>
  <c r="AP52" i="31"/>
  <c r="AP53" i="31"/>
  <c r="Z53" i="31"/>
  <c r="Z52" i="31"/>
  <c r="R53" i="31"/>
  <c r="R52" i="31"/>
  <c r="J52" i="31"/>
  <c r="J53" i="31"/>
  <c r="BG49" i="31"/>
  <c r="BG50" i="31"/>
  <c r="AY49" i="31"/>
  <c r="AY50" i="31"/>
  <c r="AQ49" i="31"/>
  <c r="AQ50" i="31"/>
  <c r="AA49" i="31"/>
  <c r="AA50" i="31"/>
  <c r="S49" i="31"/>
  <c r="S50" i="31"/>
  <c r="C49" i="31"/>
  <c r="C50" i="31"/>
  <c r="BH46" i="31"/>
  <c r="BH47" i="31"/>
  <c r="AZ47" i="31"/>
  <c r="AZ46" i="31"/>
  <c r="AB46" i="31"/>
  <c r="AB47" i="31"/>
  <c r="L46" i="31"/>
  <c r="L47" i="31"/>
  <c r="D46" i="31"/>
  <c r="D47" i="31"/>
  <c r="BA43" i="31"/>
  <c r="BA44" i="31"/>
  <c r="AS43" i="31"/>
  <c r="AS44" i="31"/>
  <c r="AK43" i="31"/>
  <c r="AK44" i="31"/>
  <c r="U43" i="31"/>
  <c r="U44" i="31"/>
  <c r="M43" i="31"/>
  <c r="M44" i="31"/>
  <c r="E43" i="31"/>
  <c r="E44" i="31"/>
  <c r="BB40" i="31"/>
  <c r="BB41" i="31"/>
  <c r="AT40" i="31"/>
  <c r="AT41" i="31"/>
  <c r="AL40" i="31"/>
  <c r="AL41" i="31"/>
  <c r="AD40" i="31"/>
  <c r="AD41" i="31"/>
  <c r="V40" i="31"/>
  <c r="V41" i="31"/>
  <c r="N40" i="31"/>
  <c r="N41" i="31"/>
  <c r="F41" i="31"/>
  <c r="F40" i="31"/>
  <c r="BC37" i="31"/>
  <c r="BC38" i="31"/>
  <c r="AU37" i="31"/>
  <c r="AU38" i="31"/>
  <c r="AM37" i="31"/>
  <c r="AM38" i="31"/>
  <c r="AE37" i="31"/>
  <c r="AE38" i="31"/>
  <c r="W37" i="31"/>
  <c r="W38" i="31"/>
  <c r="O37" i="31"/>
  <c r="O38" i="31"/>
  <c r="G38" i="31"/>
  <c r="G37" i="31"/>
  <c r="BD34" i="31"/>
  <c r="BD35" i="31"/>
  <c r="AV34" i="31"/>
  <c r="AV35" i="31"/>
  <c r="AN34" i="31"/>
  <c r="AN35" i="31"/>
  <c r="AF34" i="31"/>
  <c r="AF35" i="31"/>
  <c r="P34" i="31"/>
  <c r="P35" i="31"/>
  <c r="H34" i="31"/>
  <c r="H35" i="31"/>
  <c r="BE31" i="31"/>
  <c r="BE32" i="31"/>
  <c r="AW32" i="31"/>
  <c r="AW31" i="31"/>
  <c r="AO31" i="31"/>
  <c r="AO32" i="31"/>
  <c r="AG31" i="31"/>
  <c r="AG32" i="31"/>
  <c r="Y32" i="31"/>
  <c r="Y31" i="31"/>
  <c r="Q32" i="31"/>
  <c r="Q31" i="31"/>
  <c r="I31" i="31"/>
  <c r="I32" i="31"/>
  <c r="BF29" i="31"/>
  <c r="BF28" i="31"/>
  <c r="AX28" i="31"/>
  <c r="AX29" i="31"/>
  <c r="AP28" i="31"/>
  <c r="AP29" i="31"/>
  <c r="AH28" i="31"/>
  <c r="AH29" i="31"/>
  <c r="Z28" i="31"/>
  <c r="Z29" i="31"/>
  <c r="R29" i="31"/>
  <c r="R28" i="31"/>
  <c r="J29" i="31"/>
  <c r="J28" i="31"/>
  <c r="BG25" i="31"/>
  <c r="BG26" i="31"/>
  <c r="AQ25" i="31"/>
  <c r="AQ26" i="31"/>
  <c r="AA25" i="31"/>
  <c r="AA26" i="31"/>
  <c r="S25" i="31"/>
  <c r="S26" i="31"/>
  <c r="C25" i="31"/>
  <c r="C26" i="31"/>
  <c r="AZ22" i="31"/>
  <c r="AZ23" i="31"/>
  <c r="AR22" i="31"/>
  <c r="AR23" i="31"/>
  <c r="AJ22" i="31"/>
  <c r="AJ23" i="31"/>
  <c r="AB22" i="31"/>
  <c r="AB23" i="31"/>
  <c r="T22" i="31"/>
  <c r="T23" i="31"/>
  <c r="L22" i="31"/>
  <c r="L23" i="31"/>
  <c r="D22" i="31"/>
  <c r="D23" i="31"/>
  <c r="BI19" i="31"/>
  <c r="BI20" i="31"/>
  <c r="BA19" i="31"/>
  <c r="BA20" i="31"/>
  <c r="AS19" i="31"/>
  <c r="AS20" i="31"/>
  <c r="AK19" i="31"/>
  <c r="AK20" i="31"/>
  <c r="AC19" i="31"/>
  <c r="AC20" i="31"/>
  <c r="U19" i="31"/>
  <c r="U20" i="31"/>
  <c r="M19" i="31"/>
  <c r="M20" i="31"/>
  <c r="E20" i="31"/>
  <c r="E19" i="31"/>
  <c r="BB16" i="31"/>
  <c r="BB17" i="31"/>
  <c r="AT17" i="31"/>
  <c r="AT16" i="31"/>
  <c r="AL16" i="31"/>
  <c r="AL17" i="31"/>
  <c r="AD16" i="31"/>
  <c r="AD17" i="31"/>
  <c r="V17" i="31"/>
  <c r="V16" i="31"/>
  <c r="N17" i="31"/>
  <c r="N16" i="31"/>
  <c r="F16" i="31"/>
  <c r="F17" i="31"/>
  <c r="AU13" i="31"/>
  <c r="AU14" i="31"/>
  <c r="AM13" i="31"/>
  <c r="AM14" i="31"/>
  <c r="AE13" i="31"/>
  <c r="AE14" i="31"/>
  <c r="W13" i="31"/>
  <c r="W14" i="31"/>
  <c r="O13" i="31"/>
  <c r="O14" i="31"/>
  <c r="G13" i="31"/>
  <c r="G14" i="31"/>
  <c r="BD10" i="31"/>
  <c r="BD11" i="31"/>
  <c r="AF10" i="31"/>
  <c r="AF11" i="31"/>
  <c r="X10" i="31"/>
  <c r="X11" i="31"/>
  <c r="P10" i="31"/>
  <c r="P11" i="31"/>
  <c r="H10" i="31"/>
  <c r="H11" i="31"/>
  <c r="BE7" i="31"/>
  <c r="BE8" i="31"/>
  <c r="AO7" i="31"/>
  <c r="AO8" i="31"/>
  <c r="AG7" i="31"/>
  <c r="AG8" i="31"/>
  <c r="Y7" i="31"/>
  <c r="Y8" i="31"/>
  <c r="BF4" i="31"/>
  <c r="BF5" i="31"/>
  <c r="AX4" i="31"/>
  <c r="AX5" i="31"/>
  <c r="AP4" i="31"/>
  <c r="AP5" i="31"/>
  <c r="AH4" i="31"/>
  <c r="AH5" i="31"/>
  <c r="Z4" i="31"/>
  <c r="Z5" i="31"/>
  <c r="R4" i="31"/>
  <c r="R5" i="31"/>
  <c r="AT65" i="31"/>
  <c r="AT66" i="31" s="1"/>
  <c r="AZ71" i="31"/>
  <c r="AZ72" i="31" s="1"/>
  <c r="K74" i="31"/>
  <c r="K75" i="31" s="1"/>
  <c r="B5" i="31"/>
  <c r="B6" i="31" s="1"/>
  <c r="B13" i="31"/>
  <c r="B14" i="31"/>
  <c r="B29" i="31"/>
  <c r="B30" i="31" s="1"/>
  <c r="B37" i="31"/>
  <c r="B38" i="31"/>
  <c r="B53" i="31"/>
  <c r="B54" i="31" s="1"/>
  <c r="B61" i="31"/>
  <c r="B62" i="31"/>
  <c r="B77" i="31"/>
  <c r="B78" i="31" s="1"/>
  <c r="BH91" i="31"/>
  <c r="BH92" i="31"/>
  <c r="AZ91" i="31"/>
  <c r="AZ92" i="31"/>
  <c r="AR91" i="31"/>
  <c r="AR92" i="31"/>
  <c r="AJ92" i="31"/>
  <c r="AJ91" i="31"/>
  <c r="AB91" i="31"/>
  <c r="AB92" i="31"/>
  <c r="T91" i="31"/>
  <c r="T92" i="31"/>
  <c r="L91" i="31"/>
  <c r="L92" i="31"/>
  <c r="D91" i="31"/>
  <c r="D92" i="31"/>
  <c r="BI88" i="31"/>
  <c r="BI89" i="31"/>
  <c r="BA88" i="31"/>
  <c r="BA89" i="31"/>
  <c r="AS88" i="31"/>
  <c r="AS89" i="31"/>
  <c r="AK88" i="31"/>
  <c r="AK89" i="31"/>
  <c r="AC89" i="31"/>
  <c r="AC88" i="31"/>
  <c r="M89" i="31"/>
  <c r="M88" i="31"/>
  <c r="BB86" i="31"/>
  <c r="BB85" i="31"/>
  <c r="AT85" i="31"/>
  <c r="AT86" i="31"/>
  <c r="AL85" i="31"/>
  <c r="AL86" i="31"/>
  <c r="AD85" i="31"/>
  <c r="AD86" i="31"/>
  <c r="V85" i="31"/>
  <c r="V86" i="31"/>
  <c r="N85" i="31"/>
  <c r="N86" i="31"/>
  <c r="F85" i="31"/>
  <c r="F86" i="31"/>
  <c r="BC82" i="31"/>
  <c r="BC83" i="31"/>
  <c r="AU82" i="31"/>
  <c r="AU83" i="31"/>
  <c r="W82" i="31"/>
  <c r="W83" i="31"/>
  <c r="O82" i="31"/>
  <c r="O83" i="31"/>
  <c r="G82" i="31"/>
  <c r="G83" i="31"/>
  <c r="AV79" i="31"/>
  <c r="AV80" i="31"/>
  <c r="AN79" i="31"/>
  <c r="AN80" i="31"/>
  <c r="AF79" i="31"/>
  <c r="AF80" i="31"/>
  <c r="P79" i="31"/>
  <c r="P80" i="31"/>
  <c r="H79" i="31"/>
  <c r="H80" i="31"/>
  <c r="BE76" i="31"/>
  <c r="BE77" i="31"/>
  <c r="AW76" i="31"/>
  <c r="AW77" i="31"/>
  <c r="AG76" i="31"/>
  <c r="AG77" i="31"/>
  <c r="Y76" i="31"/>
  <c r="Y77" i="31"/>
  <c r="Q76" i="31"/>
  <c r="Q77" i="31"/>
  <c r="I76" i="31"/>
  <c r="I77" i="31"/>
  <c r="BF73" i="31"/>
  <c r="BF74" i="31"/>
  <c r="AX74" i="31"/>
  <c r="AX73" i="31"/>
  <c r="AP73" i="31"/>
  <c r="AP74" i="31"/>
  <c r="AH74" i="31"/>
  <c r="AH73" i="31"/>
  <c r="Z73" i="31"/>
  <c r="Z74" i="31"/>
  <c r="J73" i="31"/>
  <c r="J74" i="31"/>
  <c r="BG70" i="31"/>
  <c r="BG71" i="31"/>
  <c r="AY70" i="31"/>
  <c r="AY71" i="31"/>
  <c r="AQ70" i="31"/>
  <c r="AQ71" i="31"/>
  <c r="AI70" i="31"/>
  <c r="AI71" i="31"/>
  <c r="AA70" i="31"/>
  <c r="AA71" i="31"/>
  <c r="S70" i="31"/>
  <c r="S71" i="31"/>
  <c r="K70" i="31"/>
  <c r="K71" i="31"/>
  <c r="C70" i="31"/>
  <c r="C71" i="31"/>
  <c r="BH68" i="31"/>
  <c r="BH67" i="31"/>
  <c r="AZ68" i="31"/>
  <c r="AZ67" i="31"/>
  <c r="AR67" i="31"/>
  <c r="AR68" i="31"/>
  <c r="AJ68" i="31"/>
  <c r="AJ67" i="31"/>
  <c r="AB67" i="31"/>
  <c r="AB68" i="31"/>
  <c r="T67" i="31"/>
  <c r="T68" i="31"/>
  <c r="L67" i="31"/>
  <c r="L68" i="31"/>
  <c r="D67" i="31"/>
  <c r="D68" i="31"/>
  <c r="BI64" i="31"/>
  <c r="BI65" i="31"/>
  <c r="BA64" i="31"/>
  <c r="BA65" i="31"/>
  <c r="AS65" i="31"/>
  <c r="AS64" i="31"/>
  <c r="AK64" i="31"/>
  <c r="AK65" i="31"/>
  <c r="AC64" i="31"/>
  <c r="AC65" i="31"/>
  <c r="U64" i="31"/>
  <c r="U65" i="31"/>
  <c r="M64" i="31"/>
  <c r="M65" i="31"/>
  <c r="BB61" i="31"/>
  <c r="BB62" i="31"/>
  <c r="AT61" i="31"/>
  <c r="AT62" i="31"/>
  <c r="AL61" i="31"/>
  <c r="AL62" i="31"/>
  <c r="AD62" i="31"/>
  <c r="AD61" i="31"/>
  <c r="V61" i="31"/>
  <c r="V62" i="31"/>
  <c r="N62" i="31"/>
  <c r="N61" i="31"/>
  <c r="F61" i="31"/>
  <c r="F62" i="31"/>
  <c r="BC58" i="31"/>
  <c r="BC59" i="31"/>
  <c r="AU58" i="31"/>
  <c r="AU59" i="31"/>
  <c r="AM58" i="31"/>
  <c r="AM59" i="31"/>
  <c r="AE58" i="31"/>
  <c r="AE59" i="31"/>
  <c r="W58" i="31"/>
  <c r="W59" i="31"/>
  <c r="O58" i="31"/>
  <c r="O59" i="31"/>
  <c r="G58" i="31"/>
  <c r="G59" i="31"/>
  <c r="BD55" i="31"/>
  <c r="BD56" i="31"/>
  <c r="AV55" i="31"/>
  <c r="AV56" i="31"/>
  <c r="AN55" i="31"/>
  <c r="AN56" i="31"/>
  <c r="AF55" i="31"/>
  <c r="AF56" i="31"/>
  <c r="X55" i="31"/>
  <c r="X56" i="31"/>
  <c r="P55" i="31"/>
  <c r="P56" i="31"/>
  <c r="H55" i="31"/>
  <c r="H56" i="31"/>
  <c r="BE53" i="31"/>
  <c r="BE52" i="31"/>
  <c r="AW52" i="31"/>
  <c r="AW53" i="31"/>
  <c r="AO52" i="31"/>
  <c r="AO53" i="31"/>
  <c r="AG52" i="31"/>
  <c r="AG53" i="31"/>
  <c r="Q52" i="31"/>
  <c r="Q53" i="31"/>
  <c r="I52" i="31"/>
  <c r="I53" i="31"/>
  <c r="BF49" i="31"/>
  <c r="BF50" i="31"/>
  <c r="AX49" i="31"/>
  <c r="AX50" i="31"/>
  <c r="AP49" i="31"/>
  <c r="AP50" i="31"/>
  <c r="AH49" i="31"/>
  <c r="AH50" i="31"/>
  <c r="BG46" i="31"/>
  <c r="BG47" i="31"/>
  <c r="AY46" i="31"/>
  <c r="AY47" i="31"/>
  <c r="AQ46" i="31"/>
  <c r="AQ47" i="31"/>
  <c r="AI46" i="31"/>
  <c r="AI47" i="31"/>
  <c r="AA46" i="31"/>
  <c r="AA47" i="31"/>
  <c r="S46" i="31"/>
  <c r="S47" i="31"/>
  <c r="K46" i="31"/>
  <c r="K47" i="31"/>
  <c r="C46" i="31"/>
  <c r="C47" i="31"/>
  <c r="BH43" i="31"/>
  <c r="BH44" i="31"/>
  <c r="AZ43" i="31"/>
  <c r="AZ44" i="31"/>
  <c r="AR43" i="31"/>
  <c r="AR44" i="31"/>
  <c r="AJ43" i="31"/>
  <c r="AJ44" i="31"/>
  <c r="AB43" i="31"/>
  <c r="AB44" i="31"/>
  <c r="T43" i="31"/>
  <c r="T44" i="31"/>
  <c r="L43" i="31"/>
  <c r="L44" i="31"/>
  <c r="D43" i="31"/>
  <c r="D44" i="31"/>
  <c r="BI41" i="31"/>
  <c r="BI40" i="31"/>
  <c r="BA40" i="31"/>
  <c r="BA41" i="31"/>
  <c r="AS41" i="31"/>
  <c r="AS40" i="31"/>
  <c r="AK40" i="31"/>
  <c r="AK41" i="31"/>
  <c r="AC40" i="31"/>
  <c r="AC41" i="31"/>
  <c r="U41" i="31"/>
  <c r="U40" i="31"/>
  <c r="M40" i="31"/>
  <c r="M41" i="31"/>
  <c r="E41" i="31"/>
  <c r="E40" i="31"/>
  <c r="AL37" i="31"/>
  <c r="AL38" i="31"/>
  <c r="AD37" i="31"/>
  <c r="AD38" i="31"/>
  <c r="V37" i="31"/>
  <c r="V38" i="31"/>
  <c r="N37" i="31"/>
  <c r="N38" i="31"/>
  <c r="F37" i="31"/>
  <c r="F38" i="31"/>
  <c r="BC34" i="31"/>
  <c r="BC35" i="31"/>
  <c r="AU34" i="31"/>
  <c r="AU35" i="31"/>
  <c r="AM34" i="31"/>
  <c r="AM35" i="31"/>
  <c r="W34" i="31"/>
  <c r="W35" i="31"/>
  <c r="G35" i="31"/>
  <c r="G34" i="31"/>
  <c r="BD32" i="31"/>
  <c r="BD31" i="31"/>
  <c r="AN11" i="31"/>
  <c r="AN12" i="31" s="1"/>
  <c r="AV11" i="31"/>
  <c r="AV12" i="31" s="1"/>
  <c r="AY26" i="31"/>
  <c r="AY27" i="31" s="1"/>
  <c r="AR47" i="31"/>
  <c r="AR48" i="31" s="1"/>
  <c r="BH23" i="31"/>
  <c r="BH24" i="31" s="1"/>
  <c r="R50" i="31"/>
  <c r="R51" i="31" s="1"/>
  <c r="AQ74" i="31"/>
  <c r="AQ75" i="31" s="1"/>
  <c r="AE35" i="31"/>
  <c r="AE36" i="31" s="1"/>
  <c r="T47" i="31"/>
  <c r="T48" i="31" s="1"/>
  <c r="AO77" i="31"/>
  <c r="AO78" i="31" s="1"/>
  <c r="Y53" i="31"/>
  <c r="Y54" i="31" s="1"/>
  <c r="J50" i="31"/>
  <c r="J51" i="31" s="1"/>
  <c r="BB65" i="31"/>
  <c r="BB66" i="31" s="1"/>
  <c r="BC14" i="31"/>
  <c r="BC15" i="31" s="1"/>
  <c r="AI26" i="31"/>
  <c r="AI27" i="31" s="1"/>
  <c r="AC44" i="31"/>
  <c r="AC45" i="31" s="1"/>
  <c r="K26" i="31"/>
  <c r="K27" i="31" s="1"/>
  <c r="BI44" i="31"/>
  <c r="BI45" i="31" s="1"/>
  <c r="K50" i="31"/>
  <c r="K51" i="31" s="1"/>
  <c r="AJ46" i="31"/>
  <c r="I8" i="31"/>
  <c r="I9" i="31" s="1"/>
  <c r="AW8" i="31"/>
  <c r="AW9" i="31" s="1"/>
  <c r="AT38" i="31"/>
  <c r="AT39" i="31" s="1"/>
  <c r="AN31" i="31"/>
  <c r="AN32" i="31"/>
  <c r="X32" i="31"/>
  <c r="X31" i="31"/>
  <c r="H31" i="31"/>
  <c r="H32" i="31"/>
  <c r="BE28" i="31"/>
  <c r="BE29" i="31"/>
  <c r="AW28" i="31"/>
  <c r="AW29" i="31"/>
  <c r="AO28" i="31"/>
  <c r="AO29" i="31"/>
  <c r="Q28" i="31"/>
  <c r="Q29" i="31"/>
  <c r="BF26" i="31"/>
  <c r="BF25" i="31"/>
  <c r="AX25" i="31"/>
  <c r="AX26" i="31"/>
  <c r="AP26" i="31"/>
  <c r="AP25" i="31"/>
  <c r="AH26" i="31"/>
  <c r="AH25" i="31"/>
  <c r="Z25" i="31"/>
  <c r="Z26" i="31"/>
  <c r="R26" i="31"/>
  <c r="R25" i="31"/>
  <c r="J25" i="31"/>
  <c r="J26" i="31"/>
  <c r="AQ22" i="31"/>
  <c r="AQ23" i="31"/>
  <c r="AI22" i="31"/>
  <c r="AI23" i="31"/>
  <c r="AA22" i="31"/>
  <c r="AA23" i="31"/>
  <c r="S22" i="31"/>
  <c r="S23" i="31"/>
  <c r="C23" i="31"/>
  <c r="C22" i="31"/>
  <c r="BH20" i="31"/>
  <c r="BH19" i="31"/>
  <c r="AJ19" i="31"/>
  <c r="AJ20" i="31"/>
  <c r="AB20" i="31"/>
  <c r="AB19" i="31"/>
  <c r="L20" i="31"/>
  <c r="L19" i="31"/>
  <c r="BI16" i="31"/>
  <c r="BI17" i="31"/>
  <c r="BA16" i="31"/>
  <c r="BA17" i="31"/>
  <c r="AS16" i="31"/>
  <c r="AS17" i="31"/>
  <c r="AC16" i="31"/>
  <c r="AC17" i="31"/>
  <c r="U16" i="31"/>
  <c r="U17" i="31"/>
  <c r="M16" i="31"/>
  <c r="M17" i="31"/>
  <c r="E16" i="31"/>
  <c r="E17" i="31"/>
  <c r="BB13" i="31"/>
  <c r="BB14" i="31"/>
  <c r="AD13" i="31"/>
  <c r="AD14" i="31"/>
  <c r="BC10" i="31"/>
  <c r="BC11" i="31"/>
  <c r="AE10" i="31"/>
  <c r="AE11" i="31"/>
  <c r="W11" i="31"/>
  <c r="W10" i="31"/>
  <c r="BD7" i="31"/>
  <c r="BD8" i="31"/>
  <c r="AV7" i="31"/>
  <c r="AV8" i="31"/>
  <c r="AF7" i="31"/>
  <c r="AF8" i="31"/>
  <c r="H7" i="31"/>
  <c r="H8" i="31"/>
  <c r="BE4" i="31"/>
  <c r="BE5" i="31"/>
  <c r="AW4" i="31"/>
  <c r="AW5" i="31"/>
  <c r="AG4" i="31"/>
  <c r="AG5" i="31"/>
  <c r="Q4" i="31"/>
  <c r="Q5" i="31"/>
  <c r="I4" i="31"/>
  <c r="I5" i="31"/>
  <c r="D20" i="31"/>
  <c r="D21" i="31" s="1"/>
  <c r="AU11" i="31"/>
  <c r="AU12" i="31" s="1"/>
  <c r="I29" i="31"/>
  <c r="I30" i="31" s="1"/>
  <c r="P32" i="31"/>
  <c r="P33" i="31" s="1"/>
  <c r="AM11" i="31"/>
  <c r="AM12" i="31" s="1"/>
  <c r="Y29" i="31"/>
  <c r="Y30" i="31" s="1"/>
  <c r="AF32" i="31"/>
  <c r="AF33" i="31" s="1"/>
  <c r="AK17" i="31"/>
  <c r="AK18" i="31" s="1"/>
  <c r="X8" i="31"/>
  <c r="X9" i="31" s="1"/>
  <c r="AG29" i="31"/>
  <c r="AG30" i="31" s="1"/>
  <c r="AR20" i="31"/>
  <c r="AR21" i="31" s="1"/>
  <c r="AY23" i="31"/>
  <c r="AY24" i="31" s="1"/>
  <c r="AT80" i="31"/>
  <c r="AT81" i="31" s="1"/>
  <c r="AP68" i="31"/>
  <c r="AP67" i="31"/>
  <c r="C65" i="31"/>
  <c r="C64" i="31"/>
  <c r="B86" i="31"/>
  <c r="B87" i="31" s="1"/>
  <c r="V29" i="31"/>
  <c r="V30" i="31" s="1"/>
  <c r="AE26" i="31"/>
  <c r="AE27" i="31" s="1"/>
  <c r="B43" i="31"/>
  <c r="B44" i="31"/>
  <c r="AE88" i="31"/>
  <c r="AE89" i="31"/>
  <c r="AG82" i="31"/>
  <c r="AG83" i="31"/>
  <c r="AH79" i="31"/>
  <c r="AH80" i="31"/>
  <c r="AY76" i="31"/>
  <c r="AY77" i="31"/>
  <c r="AR73" i="31"/>
  <c r="AR74" i="31"/>
  <c r="BI70" i="31"/>
  <c r="BI71" i="31"/>
  <c r="AS70" i="31"/>
  <c r="AS71" i="31"/>
  <c r="U70" i="31"/>
  <c r="U71" i="31"/>
  <c r="AT68" i="31"/>
  <c r="AT67" i="31"/>
  <c r="V68" i="31"/>
  <c r="V67" i="31"/>
  <c r="BC65" i="31"/>
  <c r="BC64" i="31"/>
  <c r="AE65" i="31"/>
  <c r="AE64" i="31"/>
  <c r="AV61" i="31"/>
  <c r="AV62" i="31"/>
  <c r="P61" i="31"/>
  <c r="P62" i="31"/>
  <c r="AW59" i="31"/>
  <c r="AW58" i="31"/>
  <c r="S52" i="31"/>
  <c r="S53" i="31"/>
  <c r="K52" i="31"/>
  <c r="K53" i="31"/>
  <c r="C52" i="31"/>
  <c r="C53" i="31"/>
  <c r="BH50" i="31"/>
  <c r="BH49" i="31"/>
  <c r="BA46" i="31"/>
  <c r="BA47" i="31"/>
  <c r="U47" i="31"/>
  <c r="U46" i="31"/>
  <c r="AD43" i="31"/>
  <c r="AD44" i="31"/>
  <c r="BC40" i="31"/>
  <c r="BC41" i="31"/>
  <c r="AM40" i="31"/>
  <c r="AM41" i="31"/>
  <c r="W40" i="31"/>
  <c r="W41" i="31"/>
  <c r="G40" i="31"/>
  <c r="G41" i="31"/>
  <c r="AV37" i="31"/>
  <c r="AV38" i="31"/>
  <c r="AF37" i="31"/>
  <c r="AF38" i="31"/>
  <c r="Z31" i="31"/>
  <c r="Z32" i="31"/>
  <c r="AY29" i="31"/>
  <c r="AY28" i="31"/>
  <c r="S28" i="31"/>
  <c r="S29" i="31"/>
  <c r="T25" i="31"/>
  <c r="T26" i="31"/>
  <c r="BI22" i="31"/>
  <c r="BI23" i="31"/>
  <c r="AK22" i="31"/>
  <c r="AK23" i="31"/>
  <c r="M22" i="31"/>
  <c r="M23" i="31"/>
  <c r="AU17" i="31"/>
  <c r="AU18" i="31" s="1"/>
  <c r="AD20" i="31"/>
  <c r="AD21" i="31" s="1"/>
  <c r="AG35" i="31"/>
  <c r="AG36" i="31" s="1"/>
  <c r="AU65" i="31"/>
  <c r="AU66" i="31" s="1"/>
  <c r="H86" i="31"/>
  <c r="H87" i="31" s="1"/>
  <c r="W65" i="31"/>
  <c r="W66" i="31" s="1"/>
  <c r="BH74" i="31"/>
  <c r="BH75" i="31" s="1"/>
  <c r="AA5" i="31"/>
  <c r="AA6" i="31" s="1"/>
  <c r="AY5" i="31"/>
  <c r="AY6" i="31" s="1"/>
  <c r="Z8" i="31"/>
  <c r="Z9" i="31" s="1"/>
  <c r="AX8" i="31"/>
  <c r="AX9" i="31" s="1"/>
  <c r="P14" i="31"/>
  <c r="P15" i="31" s="1"/>
  <c r="X14" i="31"/>
  <c r="X15" i="31" s="1"/>
  <c r="AH32" i="31"/>
  <c r="AH33" i="31" s="1"/>
  <c r="J56" i="31"/>
  <c r="J57" i="31" s="1"/>
  <c r="G88" i="31"/>
  <c r="AL92" i="31"/>
  <c r="AL91" i="31"/>
  <c r="AM88" i="31"/>
  <c r="AM89" i="31"/>
  <c r="AV85" i="31"/>
  <c r="AV86" i="31"/>
  <c r="P85" i="31"/>
  <c r="P86" i="31"/>
  <c r="AO82" i="31"/>
  <c r="AO83" i="31"/>
  <c r="T74" i="31"/>
  <c r="T73" i="31"/>
  <c r="AC71" i="31"/>
  <c r="AC70" i="31"/>
  <c r="E70" i="31"/>
  <c r="E71" i="31"/>
  <c r="AD67" i="31"/>
  <c r="AD68" i="31"/>
  <c r="AM64" i="31"/>
  <c r="AM65" i="31"/>
  <c r="X61" i="31"/>
  <c r="X62" i="31"/>
  <c r="H61" i="31"/>
  <c r="H62" i="31"/>
  <c r="BE58" i="31"/>
  <c r="BE59" i="31"/>
  <c r="AO58" i="31"/>
  <c r="AO59" i="31"/>
  <c r="Q59" i="31"/>
  <c r="Q58" i="31"/>
  <c r="AP56" i="31"/>
  <c r="AP55" i="31"/>
  <c r="Z55" i="31"/>
  <c r="Z56" i="31"/>
  <c r="AI52" i="31"/>
  <c r="AI53" i="31"/>
  <c r="AJ49" i="31"/>
  <c r="AJ50" i="31"/>
  <c r="AS46" i="31"/>
  <c r="AS47" i="31"/>
  <c r="AC46" i="31"/>
  <c r="AC47" i="31"/>
  <c r="E46" i="31"/>
  <c r="E47" i="31"/>
  <c r="AT43" i="31"/>
  <c r="AT44" i="31"/>
  <c r="N44" i="31"/>
  <c r="N43" i="31"/>
  <c r="AE40" i="31"/>
  <c r="AE41" i="31"/>
  <c r="P38" i="31"/>
  <c r="P37" i="31"/>
  <c r="BE35" i="31"/>
  <c r="BE34" i="31"/>
  <c r="AW34" i="31"/>
  <c r="AW35" i="31"/>
  <c r="Y34" i="31"/>
  <c r="Y35" i="31"/>
  <c r="Q34" i="31"/>
  <c r="Q35" i="31"/>
  <c r="I34" i="31"/>
  <c r="I35" i="31"/>
  <c r="AP31" i="31"/>
  <c r="AP32" i="31"/>
  <c r="R31" i="31"/>
  <c r="R32" i="31"/>
  <c r="AA28" i="31"/>
  <c r="AA29" i="31"/>
  <c r="C28" i="31"/>
  <c r="C29" i="31"/>
  <c r="AS22" i="31"/>
  <c r="AS23" i="31"/>
  <c r="AC22" i="31"/>
  <c r="AC23" i="31"/>
  <c r="E22" i="31"/>
  <c r="E23" i="31"/>
  <c r="BB19" i="31"/>
  <c r="BB20" i="31"/>
  <c r="AL19" i="31"/>
  <c r="AL20" i="31"/>
  <c r="N19" i="31"/>
  <c r="N20" i="31"/>
  <c r="AE16" i="31"/>
  <c r="AE17" i="31"/>
  <c r="G16" i="31"/>
  <c r="G17" i="31"/>
  <c r="BE10" i="31"/>
  <c r="BE11" i="31"/>
  <c r="AW10" i="31"/>
  <c r="AW11" i="31"/>
  <c r="AO11" i="31"/>
  <c r="AO10" i="31"/>
  <c r="AG10" i="31"/>
  <c r="AG11" i="31"/>
  <c r="F44" i="31"/>
  <c r="F45" i="31" s="1"/>
  <c r="AX32" i="31"/>
  <c r="AX33" i="31" s="1"/>
  <c r="B20" i="31"/>
  <c r="B21" i="31" s="1"/>
  <c r="O17" i="31"/>
  <c r="O18" i="31" s="1"/>
  <c r="BF56" i="31"/>
  <c r="BF57" i="31" s="1"/>
  <c r="BH26" i="31"/>
  <c r="BH27" i="31" s="1"/>
  <c r="AQ5" i="31"/>
  <c r="AQ6" i="31" s="1"/>
  <c r="AP8" i="31"/>
  <c r="AP9" i="31" s="1"/>
  <c r="AF14" i="31"/>
  <c r="AF15" i="31" s="1"/>
  <c r="Y11" i="31"/>
  <c r="Y12" i="31" s="1"/>
  <c r="AN14" i="31"/>
  <c r="AN15" i="31" s="1"/>
  <c r="O41" i="31"/>
  <c r="O42" i="31" s="1"/>
  <c r="AK47" i="31"/>
  <c r="AK48" i="31" s="1"/>
  <c r="AX80" i="31"/>
  <c r="AX81" i="31" s="1"/>
  <c r="AQ52" i="31"/>
  <c r="BB92" i="31"/>
  <c r="BB91" i="31"/>
  <c r="V91" i="31"/>
  <c r="V92" i="31"/>
  <c r="AU88" i="31"/>
  <c r="AU89" i="31"/>
  <c r="O88" i="31"/>
  <c r="O89" i="31"/>
  <c r="BD85" i="31"/>
  <c r="BD86" i="31"/>
  <c r="X85" i="31"/>
  <c r="X86" i="31"/>
  <c r="Y82" i="31"/>
  <c r="Y83" i="31"/>
  <c r="BF79" i="31"/>
  <c r="BF80" i="31"/>
  <c r="R80" i="31"/>
  <c r="R79" i="31"/>
  <c r="BG76" i="31"/>
  <c r="BG77" i="31"/>
  <c r="AI76" i="31"/>
  <c r="AI77" i="31"/>
  <c r="AA76" i="31"/>
  <c r="AA77" i="31"/>
  <c r="K76" i="31"/>
  <c r="K77" i="31"/>
  <c r="C76" i="31"/>
  <c r="C77" i="31"/>
  <c r="AZ73" i="31"/>
  <c r="AZ74" i="31"/>
  <c r="AB73" i="31"/>
  <c r="AB74" i="31"/>
  <c r="BA71" i="31"/>
  <c r="BA70" i="31"/>
  <c r="AK70" i="31"/>
  <c r="AK71" i="31"/>
  <c r="M70" i="31"/>
  <c r="M71" i="31"/>
  <c r="AL67" i="31"/>
  <c r="AL68" i="31"/>
  <c r="F67" i="31"/>
  <c r="F68" i="31"/>
  <c r="O64" i="31"/>
  <c r="O65" i="31"/>
  <c r="AN61" i="31"/>
  <c r="AN62" i="31"/>
  <c r="AG58" i="31"/>
  <c r="AG59" i="31"/>
  <c r="I58" i="31"/>
  <c r="I59" i="31"/>
  <c r="AH55" i="31"/>
  <c r="AH56" i="31"/>
  <c r="R55" i="31"/>
  <c r="R56" i="31"/>
  <c r="BG52" i="31"/>
  <c r="BG53" i="31"/>
  <c r="AY52" i="31"/>
  <c r="AY53" i="31"/>
  <c r="AA52" i="31"/>
  <c r="AA53" i="31"/>
  <c r="AR49" i="31"/>
  <c r="AR50" i="31"/>
  <c r="AB49" i="31"/>
  <c r="AB50" i="31"/>
  <c r="L49" i="31"/>
  <c r="L50" i="31"/>
  <c r="D49" i="31"/>
  <c r="D50" i="31"/>
  <c r="BI46" i="31"/>
  <c r="BI47" i="31"/>
  <c r="M46" i="31"/>
  <c r="M47" i="31"/>
  <c r="BB43" i="31"/>
  <c r="BB44" i="31"/>
  <c r="V43" i="31"/>
  <c r="V44" i="31"/>
  <c r="AU40" i="31"/>
  <c r="AU41" i="31"/>
  <c r="BD37" i="31"/>
  <c r="BD38" i="31"/>
  <c r="X37" i="31"/>
  <c r="X38" i="31"/>
  <c r="AO34" i="31"/>
  <c r="AO35" i="31"/>
  <c r="BF32" i="31"/>
  <c r="BF31" i="31"/>
  <c r="K28" i="31"/>
  <c r="K29" i="31"/>
  <c r="AZ25" i="31"/>
  <c r="AZ26" i="31"/>
  <c r="AB25" i="31"/>
  <c r="AB26" i="31"/>
  <c r="L25" i="31"/>
  <c r="L26" i="31"/>
  <c r="AT19" i="31"/>
  <c r="AT20" i="31"/>
  <c r="V19" i="31"/>
  <c r="V20" i="31"/>
  <c r="F19" i="31"/>
  <c r="F20" i="31"/>
  <c r="BC16" i="31"/>
  <c r="BC17" i="31"/>
  <c r="AM16" i="31"/>
  <c r="AM17" i="31"/>
  <c r="W17" i="31"/>
  <c r="W16" i="31"/>
  <c r="AX56" i="31"/>
  <c r="AX57" i="31" s="1"/>
  <c r="BG5" i="31"/>
  <c r="BG6" i="31" s="1"/>
  <c r="S5" i="31"/>
  <c r="S6" i="31" s="1"/>
  <c r="BF8" i="31"/>
  <c r="BF9" i="31" s="1"/>
  <c r="R8" i="31"/>
  <c r="R9" i="31" s="1"/>
  <c r="I11" i="31"/>
  <c r="I12" i="31" s="1"/>
  <c r="AZ50" i="31"/>
  <c r="AZ51" i="31" s="1"/>
  <c r="D74" i="31"/>
  <c r="D75" i="31" s="1"/>
  <c r="B67" i="31"/>
  <c r="B68" i="31"/>
  <c r="B91" i="31"/>
  <c r="B92" i="31"/>
  <c r="F91" i="31"/>
  <c r="F92" i="31"/>
  <c r="BC89" i="31"/>
  <c r="BC88" i="31"/>
  <c r="W88" i="31"/>
  <c r="W89" i="31"/>
  <c r="AN85" i="31"/>
  <c r="AN86" i="31"/>
  <c r="AW82" i="31"/>
  <c r="AW83" i="31"/>
  <c r="Q83" i="31"/>
  <c r="Q82" i="31"/>
  <c r="AP79" i="31"/>
  <c r="AP80" i="31"/>
  <c r="AQ76" i="31"/>
  <c r="AQ77" i="31"/>
  <c r="S77" i="31"/>
  <c r="S76" i="31"/>
  <c r="L73" i="31"/>
  <c r="L74" i="31"/>
  <c r="BB67" i="31"/>
  <c r="BB68" i="31"/>
  <c r="N67" i="31"/>
  <c r="N68" i="31"/>
  <c r="BD61" i="31"/>
  <c r="BD62" i="31"/>
  <c r="AL44" i="31"/>
  <c r="AL45" i="31" s="1"/>
  <c r="U23" i="31"/>
  <c r="U24" i="31" s="1"/>
  <c r="H38" i="31"/>
  <c r="H39" i="31" s="1"/>
  <c r="T50" i="31"/>
  <c r="T51" i="31" s="1"/>
  <c r="AR26" i="31"/>
  <c r="AR27" i="31" s="1"/>
  <c r="BA23" i="31"/>
  <c r="BA24" i="31" s="1"/>
  <c r="AN38" i="31"/>
  <c r="AN39" i="31" s="1"/>
  <c r="Y59" i="31"/>
  <c r="Y60" i="31" s="1"/>
  <c r="AF86" i="31"/>
  <c r="AF87" i="31" s="1"/>
  <c r="I83" i="31"/>
  <c r="I84" i="31" s="1"/>
  <c r="AJ74" i="31"/>
  <c r="AJ75" i="31" s="1"/>
  <c r="B64" i="31"/>
  <c r="B65" i="31"/>
  <c r="AT92" i="31"/>
  <c r="AT93" i="31" s="1"/>
  <c r="AD92" i="31"/>
  <c r="AD93" i="31" s="1"/>
  <c r="N92" i="31"/>
  <c r="N93" i="31" s="1"/>
  <c r="BE92" i="31"/>
  <c r="BE91" i="31"/>
  <c r="AW92" i="31"/>
  <c r="AW91" i="31"/>
  <c r="AO92" i="31"/>
  <c r="AO91" i="31"/>
  <c r="AG91" i="31"/>
  <c r="AG92" i="31"/>
  <c r="Y92" i="31"/>
  <c r="Y91" i="31"/>
  <c r="I91" i="31"/>
  <c r="I92" i="31"/>
  <c r="AH89" i="31"/>
  <c r="AH88" i="31"/>
  <c r="Z80" i="31"/>
  <c r="Z81" i="31" s="1"/>
  <c r="J80" i="31"/>
  <c r="J81" i="31" s="1"/>
  <c r="AS82" i="31"/>
  <c r="AS83" i="31"/>
  <c r="J32" i="31"/>
  <c r="J33" i="31" s="1"/>
  <c r="BG29" i="31"/>
  <c r="BG30" i="31" s="1"/>
  <c r="AQ29" i="31"/>
  <c r="AQ30" i="31" s="1"/>
  <c r="AI29" i="31"/>
  <c r="AI30" i="31" s="1"/>
  <c r="F28" i="31"/>
  <c r="F29" i="31"/>
  <c r="AJ26" i="31"/>
  <c r="AJ27" i="31" s="1"/>
  <c r="D26" i="31"/>
  <c r="D27" i="31" s="1"/>
  <c r="AU26" i="31"/>
  <c r="AU25" i="31"/>
  <c r="Q19" i="31"/>
  <c r="Q20" i="31"/>
  <c r="AV3" i="33" l="1"/>
  <c r="AL3" i="33"/>
  <c r="BJ3" i="33"/>
  <c r="M12" i="28"/>
  <c r="M11" i="28"/>
  <c r="Z5" i="33"/>
  <c r="BE5" i="33"/>
  <c r="M3" i="33"/>
  <c r="AO3" i="33"/>
  <c r="C17" i="28"/>
  <c r="O17" i="28" s="1"/>
  <c r="B17" i="28"/>
  <c r="N17" i="28" s="1"/>
  <c r="BR5" i="33"/>
  <c r="AE6" i="33"/>
  <c r="AC5" i="33"/>
  <c r="G5" i="33"/>
  <c r="BZ5" i="33"/>
  <c r="BT5" i="33"/>
  <c r="AM5" i="33"/>
  <c r="BF5" i="33"/>
  <c r="CC5" i="33"/>
  <c r="U4" i="33"/>
  <c r="BU5" i="33"/>
  <c r="J5" i="33"/>
  <c r="AJ5" i="33"/>
  <c r="AO5" i="33"/>
  <c r="H6" i="33"/>
  <c r="AP5" i="33"/>
  <c r="D5" i="33"/>
  <c r="V5" i="33"/>
  <c r="BB5" i="33"/>
  <c r="BH5" i="33"/>
  <c r="AV5" i="33"/>
  <c r="P5" i="33"/>
  <c r="S5" i="33"/>
  <c r="BN5" i="33"/>
  <c r="AR6" i="33"/>
  <c r="BV5" i="33"/>
  <c r="CA5" i="33"/>
  <c r="BY5" i="33"/>
  <c r="BI5" i="33"/>
  <c r="AH6" i="33"/>
  <c r="BG5" i="33"/>
  <c r="AR5" i="33"/>
  <c r="O6" i="33"/>
  <c r="C5" i="33"/>
  <c r="X5" i="33"/>
  <c r="BA5" i="33"/>
  <c r="BM5" i="33"/>
  <c r="R5" i="33"/>
  <c r="AB5" i="33"/>
  <c r="I4" i="33"/>
  <c r="F6" i="33"/>
  <c r="BK5" i="33"/>
  <c r="BQ4" i="33"/>
  <c r="AA5" i="33"/>
  <c r="BD5" i="33"/>
  <c r="BJ5" i="33"/>
  <c r="W5" i="33"/>
  <c r="BL4" i="33"/>
  <c r="T4" i="33"/>
  <c r="Y5" i="33"/>
  <c r="E4" i="33"/>
  <c r="BX5" i="33"/>
  <c r="AY4" i="33"/>
  <c r="CD5" i="33"/>
  <c r="AG5" i="33"/>
  <c r="AH5" i="33"/>
  <c r="AL5" i="33"/>
  <c r="BP5" i="33"/>
  <c r="AW5" i="33"/>
  <c r="AQ5" i="33"/>
  <c r="BG4" i="33"/>
  <c r="BL5" i="33"/>
  <c r="AE5" i="33"/>
  <c r="AK5" i="33"/>
  <c r="N5" i="33"/>
  <c r="K5" i="33"/>
  <c r="L5" i="33"/>
  <c r="AT5" i="33"/>
  <c r="Q5" i="33"/>
  <c r="E5" i="33"/>
  <c r="AU5" i="33"/>
  <c r="AI5" i="33"/>
  <c r="BX4" i="33"/>
  <c r="M5" i="33"/>
  <c r="F5" i="33"/>
  <c r="I5" i="33"/>
  <c r="CB5" i="33"/>
  <c r="BO5" i="33"/>
  <c r="U5" i="33"/>
  <c r="AX4" i="33"/>
  <c r="H5" i="33"/>
  <c r="AF5" i="33"/>
  <c r="AX5" i="33"/>
  <c r="O5" i="33"/>
  <c r="BC5" i="33"/>
  <c r="AH4" i="33"/>
  <c r="AY5" i="33"/>
  <c r="BZ6" i="33"/>
  <c r="AZ5" i="33"/>
  <c r="H17" i="28"/>
  <c r="E17" i="28"/>
  <c r="Q17" i="28" s="1"/>
  <c r="CB3" i="33"/>
  <c r="I6" i="33"/>
  <c r="BR6" i="33"/>
  <c r="E6" i="33"/>
  <c r="S3" i="33"/>
  <c r="AY3" i="33"/>
  <c r="AE3" i="33"/>
  <c r="I3" i="33"/>
  <c r="BD6" i="33"/>
  <c r="AA4" i="33"/>
  <c r="X6" i="33"/>
  <c r="AL6" i="33"/>
  <c r="Z6" i="33"/>
  <c r="L3" i="33"/>
  <c r="B4" i="33"/>
  <c r="N3" i="33"/>
  <c r="AH3" i="33"/>
  <c r="BV4" i="33"/>
  <c r="AI3" i="33"/>
  <c r="AG3" i="33"/>
  <c r="Z3" i="33"/>
  <c r="BU6" i="33"/>
  <c r="X3" i="33"/>
  <c r="O3" i="33"/>
  <c r="BO6" i="33"/>
  <c r="AF3" i="33"/>
  <c r="AW6" i="33"/>
  <c r="BW6" i="33"/>
  <c r="BB6" i="33"/>
  <c r="BE6" i="33"/>
  <c r="F4" i="33"/>
  <c r="V3" i="33"/>
  <c r="Y4" i="33"/>
  <c r="AG4" i="33"/>
  <c r="F3" i="33"/>
  <c r="BS3" i="33"/>
  <c r="AG6" i="33"/>
  <c r="AB6" i="33"/>
  <c r="AX6" i="33"/>
  <c r="U3" i="33"/>
  <c r="R6" i="33"/>
  <c r="BL3" i="33"/>
  <c r="BG6" i="33"/>
  <c r="V6" i="33"/>
  <c r="BT6" i="33"/>
  <c r="AC3" i="33"/>
  <c r="CC4" i="33"/>
  <c r="AB4" i="33"/>
  <c r="BV3" i="33"/>
  <c r="AT3" i="33"/>
  <c r="AM6" i="33"/>
  <c r="AO6" i="33"/>
  <c r="BA6" i="33"/>
  <c r="BC6" i="33"/>
  <c r="K4" i="33"/>
  <c r="AC6" i="33"/>
  <c r="BQ6" i="33"/>
  <c r="K3" i="33"/>
  <c r="CD6" i="33"/>
  <c r="AA3" i="33"/>
  <c r="AW3" i="33"/>
  <c r="J3" i="33"/>
  <c r="BJ4" i="33"/>
  <c r="H4" i="33"/>
  <c r="BB3" i="33"/>
  <c r="E3" i="33"/>
  <c r="AU4" i="33"/>
  <c r="AY6" i="33"/>
  <c r="AU6" i="33"/>
  <c r="AQ6" i="33"/>
  <c r="R3" i="33"/>
  <c r="U6" i="33"/>
  <c r="AQ4" i="33"/>
  <c r="BI6" i="33"/>
  <c r="AJ3" i="33"/>
  <c r="AZ3" i="33"/>
  <c r="AX3" i="33"/>
  <c r="AR3" i="33"/>
  <c r="BD4" i="33"/>
  <c r="AV4" i="33"/>
  <c r="AP3" i="33"/>
  <c r="B3" i="33"/>
  <c r="BC4" i="33"/>
  <c r="CA6" i="33"/>
  <c r="BL6" i="33"/>
  <c r="BX6" i="33"/>
  <c r="BW4" i="33"/>
  <c r="T3" i="33"/>
  <c r="BD3" i="33"/>
  <c r="BT3" i="33"/>
  <c r="AB3" i="33"/>
  <c r="BF4" i="33"/>
  <c r="BF3" i="33"/>
  <c r="AR4" i="33"/>
  <c r="L4" i="33"/>
  <c r="AK3" i="33"/>
  <c r="CC3" i="33"/>
  <c r="W6" i="33"/>
  <c r="CD4" i="33"/>
  <c r="AI4" i="33"/>
  <c r="CC6" i="33"/>
  <c r="AV6" i="33"/>
  <c r="BY3" i="33"/>
  <c r="AN3" i="33"/>
  <c r="CD3" i="33"/>
  <c r="D4" i="33"/>
  <c r="AQ3" i="33"/>
  <c r="BK3" i="33"/>
  <c r="BM4" i="33"/>
  <c r="AD4" i="33"/>
  <c r="C4" i="33"/>
  <c r="BM3" i="33"/>
  <c r="CA3" i="33"/>
  <c r="BI3" i="33"/>
  <c r="C3" i="33"/>
  <c r="AT4" i="33"/>
  <c r="L6" i="33"/>
  <c r="AP4" i="33"/>
  <c r="B6" i="33"/>
  <c r="AP6" i="33"/>
  <c r="BM6" i="33"/>
  <c r="BN3" i="33"/>
  <c r="W4" i="33"/>
  <c r="M4" i="33"/>
  <c r="S4" i="33"/>
  <c r="BP3" i="33"/>
  <c r="BW3" i="33"/>
  <c r="BZ4" i="33"/>
  <c r="AW4" i="33"/>
  <c r="BU4" i="33"/>
  <c r="AU3" i="33"/>
  <c r="BC3" i="33"/>
  <c r="BI4" i="33"/>
  <c r="Y6" i="33"/>
  <c r="P6" i="33"/>
  <c r="C6" i="33"/>
  <c r="AT6" i="33"/>
  <c r="BQ3" i="33"/>
  <c r="M6" i="33"/>
  <c r="G4" i="33"/>
  <c r="AL4" i="33"/>
  <c r="AM4" i="33"/>
  <c r="AS4" i="33"/>
  <c r="AK4" i="33"/>
  <c r="N4" i="33"/>
  <c r="X4" i="33"/>
  <c r="AF4" i="33"/>
  <c r="D3" i="33"/>
  <c r="W3" i="33"/>
  <c r="AD3" i="33"/>
  <c r="Q6" i="33"/>
  <c r="AK6" i="33"/>
  <c r="AN6" i="33"/>
  <c r="D6" i="33"/>
  <c r="AS6" i="33"/>
  <c r="V4" i="33"/>
  <c r="CA4" i="33"/>
  <c r="BB4" i="33"/>
  <c r="BS4" i="33"/>
  <c r="AE4" i="33"/>
  <c r="R4" i="33"/>
  <c r="BP4" i="33"/>
  <c r="H3" i="33"/>
  <c r="BA3" i="33"/>
  <c r="BE3" i="33"/>
  <c r="BK6" i="33"/>
  <c r="T6" i="33"/>
  <c r="BY6" i="33"/>
  <c r="BK4" i="33"/>
  <c r="BR4" i="33"/>
  <c r="AM3" i="33"/>
  <c r="BH4" i="33"/>
  <c r="AJ4" i="33"/>
  <c r="BZ3" i="33"/>
  <c r="Q3" i="33"/>
  <c r="Y3" i="33"/>
  <c r="G6" i="33"/>
  <c r="CB6" i="33"/>
  <c r="AS5" i="33"/>
  <c r="BR3" i="33"/>
  <c r="G3" i="33"/>
  <c r="BH3" i="33"/>
  <c r="P3" i="33"/>
  <c r="BX3" i="33"/>
  <c r="BG3" i="33"/>
  <c r="AN4" i="33"/>
  <c r="AZ4" i="33"/>
  <c r="BO3" i="33"/>
  <c r="BU3" i="33"/>
  <c r="B5" i="33"/>
  <c r="BQ5" i="33"/>
  <c r="AN5" i="33"/>
  <c r="T5" i="33"/>
  <c r="BV6" i="33"/>
  <c r="BS6" i="33"/>
  <c r="BP6" i="33"/>
  <c r="BN6" i="33"/>
  <c r="BJ6" i="33"/>
  <c r="BH6" i="33"/>
  <c r="BF6" i="33"/>
  <c r="AZ6" i="33"/>
  <c r="AJ6" i="33"/>
  <c r="AI6" i="33"/>
  <c r="AD6" i="33"/>
  <c r="AA6" i="33"/>
  <c r="S6" i="33"/>
  <c r="N6" i="33"/>
  <c r="K6" i="33"/>
  <c r="J6" i="33"/>
  <c r="P4" i="33"/>
  <c r="CB4" i="33"/>
  <c r="BY4" i="33"/>
  <c r="BT4" i="33"/>
  <c r="BO4" i="33"/>
  <c r="BN4" i="33"/>
  <c r="BE4" i="33"/>
  <c r="BA4" i="33"/>
  <c r="AO4" i="33"/>
  <c r="Z4" i="33"/>
  <c r="Q4" i="33"/>
  <c r="O4" i="33"/>
  <c r="J4" i="33"/>
  <c r="BN7" i="33"/>
  <c r="AO7" i="33"/>
  <c r="AU7" i="33"/>
  <c r="Z7" i="33"/>
  <c r="BV7" i="33"/>
  <c r="BQ7" i="33"/>
  <c r="BZ7" i="33"/>
  <c r="U7" i="33"/>
  <c r="M13" i="28"/>
  <c r="B24" i="28"/>
  <c r="N24" i="28" s="1"/>
  <c r="H24" i="28"/>
  <c r="Y7" i="33"/>
  <c r="AH7" i="33"/>
  <c r="D25" i="28"/>
  <c r="P25" i="28" s="1"/>
  <c r="C25" i="28"/>
  <c r="O25" i="28" s="1"/>
  <c r="B25" i="28"/>
  <c r="N25" i="28" s="1"/>
  <c r="E25" i="28"/>
  <c r="Q25" i="28" s="1"/>
  <c r="H25" i="28"/>
  <c r="C24" i="28"/>
  <c r="O24" i="28" s="1"/>
  <c r="D24" i="28"/>
  <c r="P24" i="28" s="1"/>
  <c r="X7" i="33"/>
  <c r="AD7" i="33"/>
  <c r="BW7" i="33"/>
  <c r="AE7" i="33"/>
  <c r="M7" i="33"/>
  <c r="A34" i="28"/>
  <c r="G31" i="28"/>
  <c r="G29" i="28"/>
  <c r="G30" i="28"/>
  <c r="AN7" i="33"/>
  <c r="BR7" i="33"/>
  <c r="AY7" i="33"/>
  <c r="L7" i="33"/>
  <c r="B18" i="28"/>
  <c r="N18" i="28" s="1"/>
  <c r="E18" i="28"/>
  <c r="Q18" i="28" s="1"/>
  <c r="D18" i="28"/>
  <c r="P18" i="28" s="1"/>
  <c r="C18" i="28"/>
  <c r="O18" i="28" s="1"/>
  <c r="H18" i="28"/>
  <c r="I7" i="33"/>
  <c r="AV7" i="33"/>
  <c r="AQ7" i="33"/>
  <c r="AF7" i="33"/>
  <c r="Q7" i="33"/>
  <c r="B19" i="28"/>
  <c r="N19" i="28" s="1"/>
  <c r="E19" i="28"/>
  <c r="Q19" i="28" s="1"/>
  <c r="D19" i="28"/>
  <c r="P19" i="28" s="1"/>
  <c r="H19" i="28"/>
  <c r="C19" i="28"/>
  <c r="O19" i="28" s="1"/>
  <c r="CB7" i="33"/>
  <c r="AK7" i="33"/>
  <c r="BO7" i="33"/>
  <c r="BF7" i="33"/>
  <c r="BU7" i="33"/>
  <c r="V7" i="33"/>
  <c r="AL7" i="33"/>
  <c r="BP7" i="33"/>
  <c r="AI7" i="33"/>
  <c r="J7" i="33"/>
  <c r="BC7" i="33"/>
  <c r="BT7" i="33"/>
  <c r="AB7" i="33"/>
  <c r="AT7" i="33"/>
  <c r="K7" i="33"/>
  <c r="B7" i="33"/>
  <c r="AR7" i="33"/>
  <c r="BY7" i="33"/>
  <c r="AZ7" i="33"/>
  <c r="CA7" i="33"/>
  <c r="AJ7" i="33"/>
  <c r="C7" i="33"/>
  <c r="AC7" i="33"/>
  <c r="AM7" i="33"/>
  <c r="G36" i="31"/>
  <c r="BA42" i="31"/>
  <c r="T45" i="31"/>
  <c r="AX51" i="31"/>
  <c r="AG54" i="31"/>
  <c r="AU60" i="31"/>
  <c r="BB63" i="31"/>
  <c r="BJ7" i="33"/>
  <c r="BH7" i="33"/>
  <c r="BE7" i="33"/>
  <c r="BD7" i="33"/>
  <c r="BG7" i="33"/>
  <c r="CD7" i="33"/>
  <c r="R7" i="33"/>
  <c r="BA7" i="33"/>
  <c r="CC7" i="33"/>
  <c r="AS7" i="33"/>
  <c r="BI7" i="33"/>
  <c r="W7" i="33"/>
  <c r="T7" i="33"/>
  <c r="P7" i="33"/>
  <c r="O7" i="33"/>
  <c r="N7" i="33"/>
  <c r="AA7" i="33"/>
  <c r="AX7" i="33"/>
  <c r="AW7" i="33"/>
  <c r="BB7" i="33"/>
  <c r="BK7" i="33"/>
  <c r="AG7" i="33"/>
  <c r="H7" i="33"/>
  <c r="F7" i="33"/>
  <c r="E7" i="33"/>
  <c r="D7" i="33"/>
  <c r="S7" i="33"/>
  <c r="AP7" i="33"/>
  <c r="BS7" i="33"/>
  <c r="BX7" i="33"/>
  <c r="BL7" i="33"/>
  <c r="BM7" i="33"/>
  <c r="AI12" i="31"/>
  <c r="C27" i="31"/>
  <c r="E18" i="31"/>
  <c r="AS18" i="31"/>
  <c r="AY12" i="31"/>
  <c r="BF33" i="31"/>
  <c r="K72" i="31"/>
  <c r="AQ72" i="31"/>
  <c r="P81" i="31"/>
  <c r="M90" i="31"/>
  <c r="O24" i="31"/>
  <c r="BB27" i="31"/>
  <c r="AX39" i="31"/>
  <c r="AL51" i="31"/>
  <c r="AJ57" i="31"/>
  <c r="AO66" i="31"/>
  <c r="AJ81" i="31"/>
  <c r="BG84" i="31"/>
  <c r="B51" i="31"/>
  <c r="R75" i="31"/>
  <c r="F27" i="31"/>
  <c r="F51" i="31"/>
  <c r="AQ60" i="31"/>
  <c r="X81" i="31"/>
  <c r="N27" i="31"/>
  <c r="G90" i="31"/>
  <c r="C66" i="31"/>
  <c r="AH27" i="31"/>
  <c r="Q30" i="31"/>
  <c r="AO57" i="31"/>
  <c r="P60" i="31"/>
  <c r="AH78" i="31"/>
  <c r="J15" i="31"/>
  <c r="K36" i="31"/>
  <c r="AO42" i="31"/>
  <c r="E54" i="31"/>
  <c r="B27" i="31"/>
  <c r="AB81" i="31"/>
  <c r="AE87" i="31"/>
  <c r="V51" i="31"/>
  <c r="B75" i="31"/>
  <c r="AK54" i="31"/>
  <c r="AA84" i="31"/>
  <c r="AO33" i="31"/>
  <c r="S84" i="31"/>
  <c r="Y18" i="31"/>
  <c r="Z63" i="31"/>
  <c r="AQ54" i="31"/>
  <c r="AP39" i="31"/>
  <c r="BB75" i="31"/>
  <c r="H9" i="31"/>
  <c r="E66" i="31"/>
  <c r="AF93" i="31"/>
  <c r="BD36" i="31"/>
  <c r="AE39" i="31"/>
  <c r="F42" i="31"/>
  <c r="AL42" i="31"/>
  <c r="M45" i="31"/>
  <c r="AZ48" i="31"/>
  <c r="BD33" i="31"/>
  <c r="V39" i="31"/>
  <c r="M42" i="31"/>
  <c r="AS42" i="31"/>
  <c r="K48" i="31"/>
  <c r="AQ48" i="31"/>
  <c r="Z15" i="31"/>
  <c r="R39" i="31"/>
  <c r="U54" i="31"/>
  <c r="N75" i="31"/>
  <c r="AZ93" i="31"/>
  <c r="Y6" i="31"/>
  <c r="AJ48" i="31"/>
  <c r="BE84" i="31"/>
  <c r="AL93" i="31"/>
  <c r="U48" i="31"/>
  <c r="AT69" i="31"/>
  <c r="B63" i="31"/>
  <c r="R6" i="31"/>
  <c r="AD18" i="31"/>
  <c r="D24" i="31"/>
  <c r="BC24" i="31"/>
  <c r="AI60" i="31"/>
  <c r="AW66" i="31"/>
  <c r="K84" i="31"/>
  <c r="BE90" i="31"/>
  <c r="AQ24" i="31"/>
  <c r="AC66" i="31"/>
  <c r="AB69" i="31"/>
  <c r="BH69" i="31"/>
  <c r="AA72" i="31"/>
  <c r="Q78" i="31"/>
  <c r="Y57" i="31"/>
  <c r="BE57" i="31"/>
  <c r="AF60" i="31"/>
  <c r="N66" i="31"/>
  <c r="BA93" i="31"/>
  <c r="AS93" i="31"/>
  <c r="BI90" i="31"/>
  <c r="BE36" i="31"/>
  <c r="AC72" i="31"/>
  <c r="AG6" i="31"/>
  <c r="O60" i="31"/>
  <c r="BB87" i="31"/>
  <c r="AL90" i="31"/>
  <c r="U93" i="31"/>
  <c r="Q84" i="31"/>
  <c r="BC90" i="31"/>
  <c r="AV9" i="31"/>
  <c r="AP27" i="31"/>
  <c r="BF51" i="31"/>
  <c r="AO54" i="31"/>
  <c r="L24" i="31"/>
  <c r="AR24" i="31"/>
  <c r="U69" i="31"/>
  <c r="AP51" i="31"/>
  <c r="AK66" i="31"/>
  <c r="W36" i="31"/>
  <c r="F39" i="31"/>
  <c r="AL39" i="31"/>
  <c r="AB45" i="31"/>
  <c r="BH45" i="31"/>
  <c r="BG48" i="31"/>
  <c r="AK45" i="31"/>
  <c r="Q54" i="31"/>
  <c r="AT63" i="31"/>
  <c r="J75" i="31"/>
  <c r="AN60" i="31"/>
  <c r="AF84" i="31"/>
  <c r="R81" i="31"/>
  <c r="AO12" i="31"/>
  <c r="BH21" i="31"/>
  <c r="AI24" i="31"/>
  <c r="AM36" i="31"/>
  <c r="N39" i="31"/>
  <c r="D45" i="31"/>
  <c r="C48" i="31"/>
  <c r="AI48" i="31"/>
  <c r="AH51" i="31"/>
  <c r="AW54" i="31"/>
  <c r="X57" i="31"/>
  <c r="BD57" i="31"/>
  <c r="H12" i="31"/>
  <c r="AQ27" i="31"/>
  <c r="Z30" i="31"/>
  <c r="AG33" i="31"/>
  <c r="AV36" i="31"/>
  <c r="AD42" i="31"/>
  <c r="E45" i="31"/>
  <c r="V90" i="31"/>
  <c r="AF63" i="31"/>
  <c r="AJ69" i="31"/>
  <c r="Y78" i="31"/>
  <c r="BF54" i="31"/>
  <c r="P39" i="31"/>
  <c r="T69" i="31"/>
  <c r="AZ69" i="31"/>
  <c r="AY72" i="31"/>
  <c r="AH75" i="31"/>
  <c r="I78" i="31"/>
  <c r="O84" i="31"/>
  <c r="AL87" i="31"/>
  <c r="AB93" i="31"/>
  <c r="BH93" i="31"/>
  <c r="BG51" i="31"/>
  <c r="AP54" i="31"/>
  <c r="AW57" i="31"/>
  <c r="X60" i="31"/>
  <c r="F66" i="31"/>
  <c r="AW81" i="31"/>
  <c r="BC87" i="31"/>
  <c r="BD12" i="31"/>
  <c r="AE15" i="31"/>
  <c r="N18" i="31"/>
  <c r="U21" i="31"/>
  <c r="BA21" i="31"/>
  <c r="AZ24" i="31"/>
  <c r="G66" i="31"/>
  <c r="K6" i="31"/>
  <c r="AW93" i="31"/>
  <c r="N45" i="31"/>
  <c r="AP57" i="31"/>
  <c r="U18" i="31"/>
  <c r="AJ21" i="31"/>
  <c r="R27" i="31"/>
  <c r="AW30" i="31"/>
  <c r="X33" i="31"/>
  <c r="AN81" i="31"/>
  <c r="N87" i="31"/>
  <c r="AG9" i="31"/>
  <c r="P12" i="31"/>
  <c r="V18" i="31"/>
  <c r="BB18" i="31"/>
  <c r="BI69" i="31"/>
  <c r="AB72" i="31"/>
  <c r="AU87" i="31"/>
  <c r="AT90" i="31"/>
  <c r="AK93" i="31"/>
  <c r="BB45" i="31"/>
  <c r="AE12" i="31"/>
  <c r="AC18" i="31"/>
  <c r="Z27" i="31"/>
  <c r="Z75" i="31"/>
  <c r="AM87" i="31"/>
  <c r="AH9" i="31"/>
  <c r="BD15" i="31"/>
  <c r="AS72" i="31"/>
  <c r="S27" i="31"/>
  <c r="J30" i="31"/>
  <c r="AF36" i="31"/>
  <c r="G39" i="31"/>
  <c r="AM39" i="31"/>
  <c r="N42" i="31"/>
  <c r="AT42" i="31"/>
  <c r="BB90" i="31"/>
  <c r="L51" i="31"/>
  <c r="BB15" i="31"/>
  <c r="AS90" i="31"/>
  <c r="AA51" i="31"/>
  <c r="BB93" i="31"/>
  <c r="E48" i="31"/>
  <c r="AI54" i="31"/>
  <c r="AO60" i="31"/>
  <c r="T75" i="31"/>
  <c r="V69" i="31"/>
  <c r="BC12" i="31"/>
  <c r="AB21" i="31"/>
  <c r="BA90" i="31"/>
  <c r="T93" i="31"/>
  <c r="Z6" i="31"/>
  <c r="BF6" i="31"/>
  <c r="BE9" i="31"/>
  <c r="AF12" i="31"/>
  <c r="AA27" i="31"/>
  <c r="Y33" i="31"/>
  <c r="M69" i="31"/>
  <c r="AS69" i="31"/>
  <c r="AA75" i="31"/>
  <c r="J78" i="31"/>
  <c r="AP78" i="31"/>
  <c r="P84" i="31"/>
  <c r="F90" i="31"/>
  <c r="M93" i="31"/>
  <c r="I6" i="31"/>
  <c r="W60" i="31"/>
  <c r="H81" i="31"/>
  <c r="AT87" i="31"/>
  <c r="H36" i="31"/>
  <c r="H15" i="31"/>
  <c r="AQ78" i="31"/>
  <c r="C54" i="31"/>
  <c r="M66" i="31"/>
  <c r="AG78" i="31"/>
  <c r="AC21" i="31"/>
  <c r="AY51" i="31"/>
  <c r="AV60" i="31"/>
  <c r="BA69" i="31"/>
  <c r="AV84" i="31"/>
  <c r="AT45" i="31"/>
  <c r="BD9" i="31"/>
  <c r="AE60" i="31"/>
  <c r="V87" i="31"/>
  <c r="AO9" i="31"/>
  <c r="X12" i="31"/>
  <c r="BG27" i="31"/>
  <c r="AH30" i="31"/>
  <c r="I33" i="31"/>
  <c r="P36" i="31"/>
  <c r="S51" i="31"/>
  <c r="AL66" i="31"/>
  <c r="R78" i="31"/>
  <c r="AX78" i="31"/>
  <c r="G87" i="31"/>
  <c r="E93" i="31"/>
  <c r="J9" i="31"/>
  <c r="AV15" i="31"/>
  <c r="F30" i="31"/>
  <c r="Y93" i="31"/>
  <c r="BE93" i="31"/>
  <c r="R57" i="31"/>
  <c r="AN63" i="31"/>
  <c r="M72" i="31"/>
  <c r="AA78" i="31"/>
  <c r="AC24" i="31"/>
  <c r="AA30" i="31"/>
  <c r="AP69" i="31"/>
  <c r="M18" i="31"/>
  <c r="BA18" i="31"/>
  <c r="AA24" i="31"/>
  <c r="J27" i="31"/>
  <c r="AO30" i="31"/>
  <c r="AU36" i="31"/>
  <c r="L45" i="31"/>
  <c r="AR45" i="31"/>
  <c r="BE54" i="31"/>
  <c r="AF57" i="31"/>
  <c r="G60" i="31"/>
  <c r="AM60" i="31"/>
  <c r="N63" i="31"/>
  <c r="U66" i="31"/>
  <c r="BA66" i="31"/>
  <c r="S72" i="31"/>
  <c r="AW78" i="31"/>
  <c r="G84" i="31"/>
  <c r="BC84" i="31"/>
  <c r="AD87" i="31"/>
  <c r="O15" i="31"/>
  <c r="AU15" i="31"/>
  <c r="E21" i="31"/>
  <c r="AK21" i="31"/>
  <c r="AJ24" i="31"/>
  <c r="AP30" i="31"/>
  <c r="Q33" i="31"/>
  <c r="AW33" i="31"/>
  <c r="U45" i="31"/>
  <c r="BA45" i="31"/>
  <c r="Q57" i="31"/>
  <c r="BD60" i="31"/>
  <c r="AE63" i="31"/>
  <c r="AC69" i="31"/>
  <c r="C75" i="31"/>
  <c r="AY75" i="31"/>
  <c r="Z78" i="31"/>
  <c r="BF78" i="31"/>
  <c r="Q81" i="31"/>
  <c r="W87" i="31"/>
  <c r="BE81" i="31"/>
  <c r="O87" i="31"/>
  <c r="AV57" i="31"/>
  <c r="AK90" i="31"/>
  <c r="B15" i="31"/>
  <c r="W39" i="31"/>
  <c r="AJ45" i="31"/>
  <c r="L69" i="31"/>
  <c r="BF75" i="31"/>
  <c r="G15" i="31"/>
  <c r="BI21" i="31"/>
  <c r="AB48" i="31"/>
  <c r="I57" i="31"/>
  <c r="W63" i="31"/>
  <c r="AI75" i="31"/>
  <c r="AN84" i="31"/>
  <c r="I54" i="31"/>
  <c r="F63" i="31"/>
  <c r="AU84" i="31"/>
  <c r="L93" i="31"/>
  <c r="AX6" i="31"/>
  <c r="BE6" i="31"/>
  <c r="P57" i="31"/>
  <c r="AD63" i="31"/>
  <c r="W84" i="31"/>
  <c r="D93" i="31"/>
  <c r="BC39" i="31"/>
  <c r="BD84" i="31"/>
  <c r="AN87" i="31"/>
  <c r="H33" i="31"/>
  <c r="E42" i="31"/>
  <c r="AS66" i="31"/>
  <c r="BC63" i="31"/>
  <c r="T72" i="31"/>
  <c r="N90" i="31"/>
  <c r="AJ51" i="31"/>
  <c r="Q6" i="31"/>
  <c r="S24" i="31"/>
  <c r="AL63" i="31"/>
  <c r="AR93" i="31"/>
  <c r="V21" i="31"/>
  <c r="AZ27" i="31"/>
  <c r="Y84" i="31"/>
  <c r="O90" i="31"/>
  <c r="BE12" i="31"/>
  <c r="AL21" i="31"/>
  <c r="AS24" i="31"/>
  <c r="U72" i="31"/>
  <c r="AY78" i="31"/>
  <c r="W12" i="31"/>
  <c r="AD15" i="31"/>
  <c r="BI18" i="31"/>
  <c r="AX27" i="31"/>
  <c r="BC36" i="31"/>
  <c r="AD39" i="31"/>
  <c r="U42" i="31"/>
  <c r="AZ45" i="31"/>
  <c r="S48" i="31"/>
  <c r="AY48" i="31"/>
  <c r="BI66" i="31"/>
  <c r="BG72" i="31"/>
  <c r="AP75" i="31"/>
  <c r="AF81" i="31"/>
  <c r="B39" i="31"/>
  <c r="W15" i="31"/>
  <c r="F18" i="31"/>
  <c r="AL18" i="31"/>
  <c r="M21" i="31"/>
  <c r="AS21" i="31"/>
  <c r="D48" i="31"/>
  <c r="BH48" i="31"/>
  <c r="J54" i="31"/>
  <c r="AX54" i="31"/>
  <c r="G63" i="31"/>
  <c r="AM63" i="31"/>
  <c r="E69" i="31"/>
  <c r="AK69" i="31"/>
  <c r="D72" i="31"/>
  <c r="AJ72" i="31"/>
  <c r="S75" i="31"/>
  <c r="AG81" i="31"/>
  <c r="X84" i="31"/>
  <c r="C24" i="31"/>
  <c r="BC60" i="31"/>
  <c r="AJ93" i="31"/>
  <c r="AP6" i="31"/>
  <c r="BF30" i="31"/>
  <c r="Y81" i="31"/>
  <c r="Z33" i="31"/>
  <c r="AK42" i="31"/>
  <c r="AR69" i="31"/>
  <c r="AV81" i="31"/>
  <c r="AM15" i="31"/>
  <c r="AB24" i="31"/>
  <c r="AS45" i="31"/>
  <c r="Z54" i="31"/>
  <c r="BH72" i="31"/>
  <c r="X63" i="31"/>
  <c r="AU27" i="31"/>
  <c r="AH90" i="31"/>
  <c r="S78" i="31"/>
  <c r="BA72" i="31"/>
  <c r="AY30" i="31"/>
  <c r="AW6" i="31"/>
  <c r="AF9" i="31"/>
  <c r="L21" i="31"/>
  <c r="BF27" i="31"/>
  <c r="BE30" i="31"/>
  <c r="AN33" i="31"/>
  <c r="AC42" i="31"/>
  <c r="BI42" i="31"/>
  <c r="AA48" i="31"/>
  <c r="H57" i="31"/>
  <c r="AN57" i="31"/>
  <c r="V63" i="31"/>
  <c r="D69" i="31"/>
  <c r="C72" i="31"/>
  <c r="AI72" i="31"/>
  <c r="AX75" i="31"/>
  <c r="BE78" i="31"/>
  <c r="F87" i="31"/>
  <c r="AC90" i="31"/>
  <c r="AH6" i="31"/>
  <c r="Y9" i="31"/>
  <c r="AT18" i="31"/>
  <c r="T24" i="31"/>
  <c r="R30" i="31"/>
  <c r="AX30" i="31"/>
  <c r="BE33" i="31"/>
  <c r="AN36" i="31"/>
  <c r="O39" i="31"/>
  <c r="AU39" i="31"/>
  <c r="V42" i="31"/>
  <c r="BB42" i="31"/>
  <c r="L48" i="31"/>
  <c r="C51" i="31"/>
  <c r="AQ51" i="31"/>
  <c r="R54" i="31"/>
  <c r="AG57" i="31"/>
  <c r="H60" i="31"/>
  <c r="O63" i="31"/>
  <c r="AU63" i="31"/>
  <c r="V66" i="31"/>
  <c r="L72" i="31"/>
  <c r="AR72" i="31"/>
  <c r="BG75" i="31"/>
  <c r="I81" i="31"/>
  <c r="AO81" i="31"/>
  <c r="H84" i="31"/>
  <c r="AD90" i="31"/>
  <c r="Q12" i="31"/>
  <c r="L27" i="31"/>
  <c r="I60" i="31"/>
  <c r="BG78" i="31"/>
  <c r="Y36" i="31"/>
  <c r="AM66" i="31"/>
  <c r="AP81" i="31"/>
  <c r="M48" i="31"/>
  <c r="AB51" i="31"/>
  <c r="AU90" i="31"/>
  <c r="AG12" i="31"/>
  <c r="G18" i="31"/>
  <c r="BB21" i="31"/>
  <c r="AE42" i="31"/>
  <c r="AC48" i="31"/>
  <c r="Z57" i="31"/>
  <c r="BE60" i="31"/>
  <c r="S30" i="31"/>
  <c r="K54" i="31"/>
  <c r="P63" i="31"/>
  <c r="BI72" i="31"/>
  <c r="AG93" i="31"/>
  <c r="L75" i="31"/>
  <c r="B69" i="31"/>
  <c r="F21" i="31"/>
  <c r="AB27" i="31"/>
  <c r="AU42" i="31"/>
  <c r="BG54" i="31"/>
  <c r="AG60" i="31"/>
  <c r="AL69" i="31"/>
  <c r="K78" i="31"/>
  <c r="AP33" i="31"/>
  <c r="AW36" i="31"/>
  <c r="AD69" i="31"/>
  <c r="AM90" i="31"/>
  <c r="AK24" i="31"/>
  <c r="AF39" i="31"/>
  <c r="AM42" i="31"/>
  <c r="BA48" i="31"/>
  <c r="AG84" i="31"/>
  <c r="AO93" i="31"/>
  <c r="BD63" i="31"/>
  <c r="W18" i="31"/>
  <c r="AO36" i="31"/>
  <c r="BI48" i="31"/>
  <c r="AR51" i="31"/>
  <c r="AB75" i="31"/>
  <c r="X87" i="31"/>
  <c r="V93" i="31"/>
  <c r="AE18" i="31"/>
  <c r="E24" i="31"/>
  <c r="C30" i="31"/>
  <c r="AS48" i="31"/>
  <c r="H63" i="31"/>
  <c r="S54" i="31"/>
  <c r="AV63" i="31"/>
  <c r="AR75" i="31"/>
  <c r="B45" i="31"/>
  <c r="I36" i="31"/>
  <c r="Q60" i="31"/>
  <c r="E72" i="31"/>
  <c r="AO84" i="31"/>
  <c r="BI24" i="31"/>
  <c r="AV39" i="31"/>
  <c r="BC42" i="31"/>
  <c r="BH51" i="31"/>
  <c r="AE66" i="31"/>
  <c r="AS84" i="31"/>
  <c r="BC18" i="31"/>
  <c r="BD39" i="31"/>
  <c r="F69" i="31"/>
  <c r="R33" i="31"/>
  <c r="AV87" i="31"/>
  <c r="M24" i="31"/>
  <c r="W42" i="31"/>
  <c r="AH81" i="31"/>
  <c r="Q21" i="31"/>
  <c r="W90" i="31"/>
  <c r="I93" i="31"/>
  <c r="B66" i="31"/>
  <c r="AW84" i="31"/>
  <c r="F93" i="31"/>
  <c r="V45" i="31"/>
  <c r="D51" i="31"/>
  <c r="AZ75" i="31"/>
  <c r="BF81" i="31"/>
  <c r="BD87" i="31"/>
  <c r="AW12" i="31"/>
  <c r="N21" i="31"/>
  <c r="BB69" i="31"/>
  <c r="B93" i="31"/>
  <c r="AY54" i="31"/>
  <c r="C78" i="31"/>
  <c r="N69" i="31"/>
  <c r="AM18" i="31"/>
  <c r="AT21" i="31"/>
  <c r="K30" i="31"/>
  <c r="X39" i="31"/>
  <c r="AA54" i="31"/>
  <c r="AH57" i="31"/>
  <c r="O66" i="31"/>
  <c r="AK72" i="31"/>
  <c r="AI78" i="31"/>
  <c r="Q36" i="31"/>
  <c r="P87" i="31"/>
  <c r="T27" i="31"/>
  <c r="G42" i="31"/>
  <c r="AD45" i="31"/>
  <c r="AW60" i="31"/>
  <c r="BC66" i="31"/>
  <c r="AE90" i="31"/>
  <c r="BF34" i="33" l="1"/>
  <c r="BF35" i="33" s="1"/>
  <c r="AO34" i="33"/>
  <c r="AO35" i="33" s="1"/>
  <c r="BZ34" i="33"/>
  <c r="BZ35" i="33" s="1"/>
  <c r="BC34" i="33"/>
  <c r="BC35" i="33" s="1"/>
  <c r="BB34" i="33"/>
  <c r="BB35" i="33" s="1"/>
  <c r="DE34" i="33"/>
  <c r="DE35" i="33" s="1"/>
  <c r="AL34" i="33"/>
  <c r="AL35" i="33" s="1"/>
  <c r="CH34" i="33"/>
  <c r="CH35" i="33" s="1"/>
  <c r="CT34" i="33"/>
  <c r="CT35" i="33" s="1"/>
  <c r="CS34" i="33"/>
  <c r="CS35" i="33" s="1"/>
  <c r="AM34" i="33"/>
  <c r="AM35" i="33" s="1"/>
  <c r="CU34" i="33"/>
  <c r="CU35" i="33" s="1"/>
  <c r="BJ34" i="33"/>
  <c r="BJ35" i="33" s="1"/>
  <c r="AE34" i="33"/>
  <c r="AE35" i="33" s="1"/>
  <c r="BE34" i="33"/>
  <c r="BE35" i="33" s="1"/>
  <c r="CM34" i="33"/>
  <c r="CM35" i="33" s="1"/>
  <c r="BK34" i="33"/>
  <c r="BK35" i="33" s="1"/>
  <c r="CI34" i="33"/>
  <c r="CI35" i="33" s="1"/>
  <c r="DB34" i="33"/>
  <c r="DB35" i="33" s="1"/>
  <c r="CF34" i="33"/>
  <c r="CF35" i="33" s="1"/>
  <c r="BY34" i="33"/>
  <c r="BY35" i="33" s="1"/>
  <c r="CZ34" i="33"/>
  <c r="CZ35" i="33" s="1"/>
  <c r="AR34" i="33"/>
  <c r="AR35" i="33" s="1"/>
  <c r="BG34" i="33"/>
  <c r="BG35" i="33" s="1"/>
  <c r="CX34" i="33"/>
  <c r="CX35" i="33" s="1"/>
  <c r="CA34" i="33"/>
  <c r="CA35" i="33" s="1"/>
  <c r="AH34" i="33"/>
  <c r="AH35" i="33" s="1"/>
  <c r="DC34" i="33"/>
  <c r="DC35" i="33" s="1"/>
  <c r="AY34" i="33"/>
  <c r="AY35" i="33" s="1"/>
  <c r="CV34" i="33"/>
  <c r="CV35" i="33" s="1"/>
  <c r="AF34" i="33"/>
  <c r="AF35" i="33" s="1"/>
  <c r="AI34" i="33"/>
  <c r="AI35" i="33" s="1"/>
  <c r="BU34" i="33"/>
  <c r="BU35" i="33" s="1"/>
  <c r="AJ34" i="33"/>
  <c r="AJ35" i="33" s="1"/>
  <c r="BO34" i="33"/>
  <c r="BO35" i="33" s="1"/>
  <c r="CC34" i="33"/>
  <c r="CC35" i="33" s="1"/>
  <c r="BP34" i="33"/>
  <c r="BP35" i="33" s="1"/>
  <c r="BI34" i="33"/>
  <c r="BI35" i="33" s="1"/>
  <c r="CJ34" i="33"/>
  <c r="CJ35" i="33" s="1"/>
  <c r="BX34" i="33"/>
  <c r="BX35" i="33" s="1"/>
  <c r="BS34" i="33"/>
  <c r="BS35" i="33" s="1"/>
  <c r="AX34" i="33"/>
  <c r="AX35" i="33" s="1"/>
  <c r="AU34" i="33"/>
  <c r="AU35" i="33" s="1"/>
  <c r="CB34" i="33"/>
  <c r="CB35" i="33" s="1"/>
  <c r="CL34" i="33"/>
  <c r="CL35" i="33" s="1"/>
  <c r="CO34" i="33"/>
  <c r="CO35" i="33" s="1"/>
  <c r="CQ34" i="33"/>
  <c r="CQ35" i="33" s="1"/>
  <c r="BW34" i="33"/>
  <c r="BW35" i="33" s="1"/>
  <c r="AN34" i="33"/>
  <c r="AN35" i="33" s="1"/>
  <c r="AZ34" i="33"/>
  <c r="AZ35" i="33" s="1"/>
  <c r="CY34" i="33"/>
  <c r="CY35" i="33" s="1"/>
  <c r="AQ34" i="33"/>
  <c r="AQ35" i="33" s="1"/>
  <c r="AG34" i="33"/>
  <c r="AG35" i="33" s="1"/>
  <c r="BT34" i="33"/>
  <c r="BT35" i="33" s="1"/>
  <c r="DF34" i="33"/>
  <c r="DF35" i="33" s="1"/>
  <c r="BH34" i="33"/>
  <c r="BH35" i="33" s="1"/>
  <c r="DG34" i="33"/>
  <c r="DG35" i="33" s="1"/>
  <c r="CE34" i="33"/>
  <c r="CE35" i="33" s="1"/>
  <c r="BL34" i="33"/>
  <c r="BL35" i="33" s="1"/>
  <c r="DA34" i="33"/>
  <c r="DA35" i="33" s="1"/>
  <c r="CD34" i="33"/>
  <c r="CD35" i="33" s="1"/>
  <c r="BN34" i="33"/>
  <c r="BN35" i="33" s="1"/>
  <c r="AP34" i="33"/>
  <c r="AP35" i="33" s="1"/>
  <c r="DD34" i="33"/>
  <c r="DD35" i="33" s="1"/>
  <c r="AK34" i="33"/>
  <c r="AK35" i="33" s="1"/>
  <c r="BA34" i="33"/>
  <c r="BA35" i="33" s="1"/>
  <c r="BM34" i="33"/>
  <c r="BM35" i="33" s="1"/>
  <c r="BV34" i="33"/>
  <c r="BV35" i="33" s="1"/>
  <c r="BD34" i="33"/>
  <c r="BD35" i="33" s="1"/>
  <c r="CR34" i="33"/>
  <c r="CR35" i="33" s="1"/>
  <c r="CW34" i="33"/>
  <c r="CW35" i="33" s="1"/>
  <c r="AW34" i="33"/>
  <c r="AW35" i="33" s="1"/>
  <c r="AS34" i="33"/>
  <c r="AS35" i="33" s="1"/>
  <c r="CN34" i="33"/>
  <c r="CN35" i="33" s="1"/>
  <c r="AV34" i="33"/>
  <c r="AV35" i="33" s="1"/>
  <c r="AT34" i="33"/>
  <c r="AT35" i="33" s="1"/>
  <c r="BR34" i="33"/>
  <c r="BR35" i="33" s="1"/>
  <c r="CP34" i="33"/>
  <c r="CP35" i="33" s="1"/>
  <c r="CK34" i="33"/>
  <c r="CK35" i="33" s="1"/>
  <c r="CG34" i="33"/>
  <c r="CG35" i="33" s="1"/>
  <c r="BQ34" i="33"/>
  <c r="BQ35" i="33" s="1"/>
  <c r="M17" i="28"/>
  <c r="M23" i="28"/>
  <c r="M19" i="28"/>
  <c r="M25" i="28"/>
  <c r="M18" i="28"/>
  <c r="M24" i="28"/>
  <c r="C29" i="28"/>
  <c r="O29" i="28" s="1"/>
  <c r="E29" i="28"/>
  <c r="Q29" i="28" s="1"/>
  <c r="D29" i="28"/>
  <c r="P29" i="28" s="1"/>
  <c r="B29" i="28"/>
  <c r="N29" i="28" s="1"/>
  <c r="H29" i="28"/>
  <c r="D30" i="28"/>
  <c r="P30" i="28" s="1"/>
  <c r="C30" i="28"/>
  <c r="O30" i="28" s="1"/>
  <c r="E30" i="28"/>
  <c r="Q30" i="28" s="1"/>
  <c r="B30" i="28"/>
  <c r="N30" i="28" s="1"/>
  <c r="H30" i="28"/>
  <c r="D31" i="28"/>
  <c r="P31" i="28" s="1"/>
  <c r="E31" i="28"/>
  <c r="Q31" i="28" s="1"/>
  <c r="H31" i="28"/>
  <c r="C31" i="28"/>
  <c r="O31" i="28" s="1"/>
  <c r="B31" i="28"/>
  <c r="N31" i="28" s="1"/>
  <c r="G36" i="28"/>
  <c r="G35" i="28"/>
  <c r="G37" i="28"/>
  <c r="A40" i="28"/>
  <c r="CE4" i="33"/>
  <c r="CE5" i="33"/>
  <c r="CE6" i="33"/>
  <c r="CE3" i="33"/>
  <c r="CE7" i="33"/>
  <c r="O8" i="33" s="1"/>
  <c r="AC34" i="33" l="1"/>
  <c r="G8" i="33"/>
  <c r="BE8" i="33"/>
  <c r="AQ8" i="33"/>
  <c r="M31" i="28"/>
  <c r="M30" i="28"/>
  <c r="M29" i="28"/>
  <c r="G42" i="28"/>
  <c r="G41" i="28"/>
  <c r="G43" i="28"/>
  <c r="A46" i="28"/>
  <c r="AA8" i="33"/>
  <c r="BX8" i="33"/>
  <c r="CD8" i="33"/>
  <c r="B36" i="28"/>
  <c r="N36" i="28" s="1"/>
  <c r="C36" i="28"/>
  <c r="O36" i="28" s="1"/>
  <c r="H36" i="28"/>
  <c r="D36" i="28"/>
  <c r="P36" i="28" s="1"/>
  <c r="E36" i="28"/>
  <c r="Q36" i="28" s="1"/>
  <c r="D8" i="33"/>
  <c r="N8" i="33"/>
  <c r="T8" i="33"/>
  <c r="AR8" i="33"/>
  <c r="S8" i="33"/>
  <c r="BV8" i="33"/>
  <c r="AG8" i="33"/>
  <c r="AH8" i="33"/>
  <c r="K8" i="33"/>
  <c r="BM8" i="33"/>
  <c r="AE8" i="33"/>
  <c r="Y8" i="33"/>
  <c r="BU8" i="33"/>
  <c r="E37" i="28"/>
  <c r="Q37" i="28" s="1"/>
  <c r="H37" i="28"/>
  <c r="B37" i="28"/>
  <c r="N37" i="28" s="1"/>
  <c r="C37" i="28"/>
  <c r="O37" i="28" s="1"/>
  <c r="D37" i="28"/>
  <c r="P37" i="28" s="1"/>
  <c r="AJ8" i="33"/>
  <c r="AI8" i="33"/>
  <c r="E35" i="28"/>
  <c r="Q35" i="28" s="1"/>
  <c r="D35" i="28"/>
  <c r="P35" i="28" s="1"/>
  <c r="H35" i="28"/>
  <c r="C35" i="28"/>
  <c r="O35" i="28" s="1"/>
  <c r="B35" i="28"/>
  <c r="N35" i="28" s="1"/>
  <c r="AC35" i="33"/>
  <c r="AE36" i="33" s="1"/>
  <c r="W8" i="33"/>
  <c r="AP8" i="33"/>
  <c r="AL8" i="33"/>
  <c r="BH8" i="33"/>
  <c r="BY8" i="33"/>
  <c r="BN8" i="33"/>
  <c r="F8" i="33"/>
  <c r="I8" i="33"/>
  <c r="BK8" i="33"/>
  <c r="AK8" i="33"/>
  <c r="L8" i="33"/>
  <c r="R8" i="33"/>
  <c r="U8" i="33"/>
  <c r="E8" i="33"/>
  <c r="BF8" i="33"/>
  <c r="AX8" i="33"/>
  <c r="AC8" i="33"/>
  <c r="C8" i="33"/>
  <c r="AD8" i="33"/>
  <c r="BL8" i="33"/>
  <c r="Q8" i="33"/>
  <c r="CA8" i="33"/>
  <c r="X8" i="33"/>
  <c r="BO8" i="33"/>
  <c r="P8" i="33"/>
  <c r="AV8" i="33"/>
  <c r="BP8" i="33"/>
  <c r="BQ8" i="33"/>
  <c r="BS8" i="33"/>
  <c r="AO8" i="33"/>
  <c r="BZ8" i="33"/>
  <c r="AU8" i="33"/>
  <c r="BG8" i="33"/>
  <c r="BC8" i="33"/>
  <c r="M8" i="33"/>
  <c r="CC8" i="33"/>
  <c r="Z8" i="33"/>
  <c r="AB8" i="33"/>
  <c r="B8" i="33"/>
  <c r="BB8" i="33"/>
  <c r="BR8" i="33"/>
  <c r="AZ8" i="33"/>
  <c r="BA8" i="33"/>
  <c r="AM8" i="33"/>
  <c r="AN8" i="33"/>
  <c r="H8" i="33"/>
  <c r="CB8" i="33"/>
  <c r="J8" i="33"/>
  <c r="AT8" i="33"/>
  <c r="BI8" i="33"/>
  <c r="AS8" i="33"/>
  <c r="V8" i="33"/>
  <c r="BJ8" i="33"/>
  <c r="AW8" i="33"/>
  <c r="AF8" i="33"/>
  <c r="BD8" i="33"/>
  <c r="AY8" i="33"/>
  <c r="BT8" i="33"/>
  <c r="BW8" i="33"/>
  <c r="M37" i="28" l="1"/>
  <c r="M36" i="28"/>
  <c r="M35" i="28"/>
  <c r="G49" i="28"/>
  <c r="A52" i="28"/>
  <c r="G48" i="28"/>
  <c r="G47" i="28"/>
  <c r="D42" i="28"/>
  <c r="P42" i="28" s="1"/>
  <c r="E42" i="28"/>
  <c r="Q42" i="28" s="1"/>
  <c r="H42" i="28"/>
  <c r="C42" i="28"/>
  <c r="O42" i="28" s="1"/>
  <c r="B42" i="28"/>
  <c r="N42" i="28" s="1"/>
  <c r="D43" i="28"/>
  <c r="P43" i="28" s="1"/>
  <c r="E43" i="28"/>
  <c r="Q43" i="28" s="1"/>
  <c r="H43" i="28"/>
  <c r="B43" i="28"/>
  <c r="N43" i="28" s="1"/>
  <c r="C43" i="28"/>
  <c r="O43" i="28" s="1"/>
  <c r="B41" i="28"/>
  <c r="N41" i="28" s="1"/>
  <c r="C41" i="28"/>
  <c r="O41" i="28" s="1"/>
  <c r="H41" i="28"/>
  <c r="E41" i="28"/>
  <c r="Q41" i="28" s="1"/>
  <c r="D41" i="28"/>
  <c r="P41" i="28" s="1"/>
  <c r="AF36" i="33"/>
  <c r="DF36" i="33"/>
  <c r="AG36" i="33"/>
  <c r="BV36" i="33"/>
  <c r="BK36" i="33"/>
  <c r="BN36" i="33"/>
  <c r="CK36" i="33"/>
  <c r="CN36" i="33"/>
  <c r="CL36" i="33"/>
  <c r="CT36" i="33"/>
  <c r="AT36" i="33"/>
  <c r="AZ36" i="33"/>
  <c r="BE36" i="33"/>
  <c r="CQ36" i="33"/>
  <c r="BQ36" i="33"/>
  <c r="CW36" i="33"/>
  <c r="AK36" i="33"/>
  <c r="AV36" i="33"/>
  <c r="BA36" i="33"/>
  <c r="BR36" i="33"/>
  <c r="CB36" i="33"/>
  <c r="AR36" i="33"/>
  <c r="CG36" i="33"/>
  <c r="BL36" i="33"/>
  <c r="DE36" i="33"/>
  <c r="BJ36" i="33"/>
  <c r="BF36" i="33"/>
  <c r="BH36" i="33"/>
  <c r="BG36" i="33"/>
  <c r="AW36" i="33"/>
  <c r="BT36" i="33"/>
  <c r="AJ36" i="33"/>
  <c r="AM36" i="33"/>
  <c r="CP36" i="33"/>
  <c r="CO36" i="33"/>
  <c r="CY36" i="33"/>
  <c r="AU36" i="33"/>
  <c r="BU36" i="33"/>
  <c r="BZ36" i="33"/>
  <c r="AX36" i="33"/>
  <c r="DG36" i="33"/>
  <c r="CE36" i="33"/>
  <c r="CD36" i="33"/>
  <c r="BM36" i="33"/>
  <c r="BY36" i="33"/>
  <c r="CM36" i="33"/>
  <c r="CZ36" i="33"/>
  <c r="CV36" i="33"/>
  <c r="AP36" i="33"/>
  <c r="AO36" i="33"/>
  <c r="DC36" i="33"/>
  <c r="AI36" i="33"/>
  <c r="BP36" i="33"/>
  <c r="AS36" i="33"/>
  <c r="BW36" i="33"/>
  <c r="BS36" i="33"/>
  <c r="BI36" i="33"/>
  <c r="BX36" i="33"/>
  <c r="CI36" i="33"/>
  <c r="CS36" i="33"/>
  <c r="BB36" i="33"/>
  <c r="DB36" i="33"/>
  <c r="CF36" i="33"/>
  <c r="CX36" i="33"/>
  <c r="CU36" i="33"/>
  <c r="AN36" i="33"/>
  <c r="CA36" i="33"/>
  <c r="AL36" i="33"/>
  <c r="CH36" i="33"/>
  <c r="CJ36" i="33"/>
  <c r="DD36" i="33"/>
  <c r="BD36" i="33"/>
  <c r="AH36" i="33"/>
  <c r="CC36" i="33"/>
  <c r="CR36" i="33"/>
  <c r="AQ36" i="33"/>
  <c r="AY36" i="33"/>
  <c r="BO36" i="33"/>
  <c r="DA36" i="33"/>
  <c r="BC36" i="33"/>
  <c r="CE8" i="33"/>
  <c r="D36" i="33" l="1"/>
  <c r="L42" i="33" s="1"/>
  <c r="M42" i="28"/>
  <c r="M41" i="28"/>
  <c r="M43" i="28"/>
  <c r="D35" i="33"/>
  <c r="L41" i="33" s="1"/>
  <c r="D34" i="33"/>
  <c r="D37" i="33"/>
  <c r="L43" i="33" s="1"/>
  <c r="E47" i="28"/>
  <c r="Q47" i="28" s="1"/>
  <c r="C47" i="28"/>
  <c r="O47" i="28" s="1"/>
  <c r="H47" i="28"/>
  <c r="B47" i="28"/>
  <c r="N47" i="28" s="1"/>
  <c r="D47" i="28"/>
  <c r="P47" i="28" s="1"/>
  <c r="F36" i="33"/>
  <c r="G54" i="28"/>
  <c r="G55" i="28"/>
  <c r="A58" i="28"/>
  <c r="G53" i="28"/>
  <c r="AC36" i="33"/>
  <c r="D49" i="28"/>
  <c r="P49" i="28" s="1"/>
  <c r="H49" i="28"/>
  <c r="C49" i="28"/>
  <c r="O49" i="28" s="1"/>
  <c r="E49" i="28"/>
  <c r="Q49" i="28" s="1"/>
  <c r="B49" i="28"/>
  <c r="N49" i="28" s="1"/>
  <c r="H48" i="28"/>
  <c r="E48" i="28"/>
  <c r="Q48" i="28" s="1"/>
  <c r="D48" i="28"/>
  <c r="P48" i="28" s="1"/>
  <c r="C48" i="28"/>
  <c r="O48" i="28" s="1"/>
  <c r="B48" i="28"/>
  <c r="N48" i="28" s="1"/>
  <c r="M49" i="28" l="1"/>
  <c r="M47" i="28"/>
  <c r="M48" i="28"/>
  <c r="E53" i="28"/>
  <c r="Q53" i="28" s="1"/>
  <c r="D53" i="28"/>
  <c r="P53" i="28" s="1"/>
  <c r="B53" i="28"/>
  <c r="N53" i="28" s="1"/>
  <c r="H53" i="28"/>
  <c r="C53" i="28"/>
  <c r="O53" i="28" s="1"/>
  <c r="F12" i="33"/>
  <c r="M42" i="33"/>
  <c r="E55" i="28"/>
  <c r="Q55" i="28" s="1"/>
  <c r="H55" i="28"/>
  <c r="B55" i="28"/>
  <c r="N55" i="28" s="1"/>
  <c r="C55" i="28"/>
  <c r="O55" i="28" s="1"/>
  <c r="D55" i="28"/>
  <c r="P55" i="28" s="1"/>
  <c r="L40" i="33"/>
  <c r="F34" i="33"/>
  <c r="H12" i="33" s="1"/>
  <c r="M34" i="33" a="1"/>
  <c r="A64" i="28"/>
  <c r="G60" i="28"/>
  <c r="G59" i="28"/>
  <c r="G61" i="28"/>
  <c r="B54" i="28"/>
  <c r="N54" i="28" s="1"/>
  <c r="H54" i="28"/>
  <c r="C54" i="28"/>
  <c r="O54" i="28" s="1"/>
  <c r="E54" i="28"/>
  <c r="Q54" i="28" s="1"/>
  <c r="D54" i="28"/>
  <c r="P54" i="28" s="1"/>
  <c r="M55" i="28" l="1"/>
  <c r="M54" i="28"/>
  <c r="M53" i="28"/>
  <c r="G65" i="28"/>
  <c r="A70" i="28"/>
  <c r="G66" i="28"/>
  <c r="G67" i="28"/>
  <c r="M36" i="33"/>
  <c r="M34" i="33"/>
  <c r="M35" i="33"/>
  <c r="M37" i="33"/>
  <c r="C61" i="28"/>
  <c r="O61" i="28" s="1"/>
  <c r="E61" i="28"/>
  <c r="Q61" i="28" s="1"/>
  <c r="H61" i="28"/>
  <c r="D61" i="28"/>
  <c r="P61" i="28" s="1"/>
  <c r="B61" i="28"/>
  <c r="N61" i="28" s="1"/>
  <c r="D59" i="28"/>
  <c r="P59" i="28" s="1"/>
  <c r="C59" i="28"/>
  <c r="O59" i="28" s="1"/>
  <c r="H59" i="28"/>
  <c r="E59" i="28"/>
  <c r="Q59" i="28" s="1"/>
  <c r="B59" i="28"/>
  <c r="N59" i="28" s="1"/>
  <c r="B60" i="28"/>
  <c r="N60" i="28" s="1"/>
  <c r="H60" i="28"/>
  <c r="C60" i="28"/>
  <c r="O60" i="28" s="1"/>
  <c r="E60" i="28"/>
  <c r="Q60" i="28" s="1"/>
  <c r="D60" i="28"/>
  <c r="P60" i="28" s="1"/>
  <c r="M59" i="28" l="1"/>
  <c r="M60" i="28"/>
  <c r="M61" i="28"/>
  <c r="N37" i="33"/>
  <c r="N35" i="33"/>
  <c r="N34" i="33"/>
  <c r="N36" i="33"/>
  <c r="D65" i="28"/>
  <c r="P65" i="28" s="1"/>
  <c r="E65" i="28"/>
  <c r="Q65" i="28" s="1"/>
  <c r="C65" i="28"/>
  <c r="O65" i="28" s="1"/>
  <c r="B65" i="28"/>
  <c r="N65" i="28" s="1"/>
  <c r="H65" i="28"/>
  <c r="D67" i="28"/>
  <c r="P67" i="28" s="1"/>
  <c r="B67" i="28"/>
  <c r="N67" i="28" s="1"/>
  <c r="E67" i="28"/>
  <c r="Q67" i="28" s="1"/>
  <c r="C67" i="28"/>
  <c r="O67" i="28" s="1"/>
  <c r="H67" i="28"/>
  <c r="D66" i="28"/>
  <c r="P66" i="28" s="1"/>
  <c r="E66" i="28"/>
  <c r="Q66" i="28" s="1"/>
  <c r="H66" i="28"/>
  <c r="B66" i="28"/>
  <c r="N66" i="28" s="1"/>
  <c r="C66" i="28"/>
  <c r="O66" i="28" s="1"/>
  <c r="A76" i="28"/>
  <c r="G72" i="28"/>
  <c r="G71" i="28"/>
  <c r="G73" i="28"/>
  <c r="M67" i="28" l="1"/>
  <c r="M66" i="28"/>
  <c r="M65" i="28"/>
  <c r="C73" i="28"/>
  <c r="O73" i="28" s="1"/>
  <c r="D73" i="28"/>
  <c r="P73" i="28" s="1"/>
  <c r="H73" i="28"/>
  <c r="B73" i="28"/>
  <c r="N73" i="28" s="1"/>
  <c r="E73" i="28"/>
  <c r="Q73" i="28" s="1"/>
  <c r="H71" i="28"/>
  <c r="B71" i="28"/>
  <c r="N71" i="28" s="1"/>
  <c r="E71" i="28"/>
  <c r="Q71" i="28" s="1"/>
  <c r="D71" i="28"/>
  <c r="P71" i="28" s="1"/>
  <c r="C71" i="28"/>
  <c r="O71" i="28" s="1"/>
  <c r="C72" i="28"/>
  <c r="O72" i="28" s="1"/>
  <c r="H72" i="28"/>
  <c r="D72" i="28"/>
  <c r="P72" i="28" s="1"/>
  <c r="B72" i="28"/>
  <c r="N72" i="28" s="1"/>
  <c r="E72" i="28"/>
  <c r="Q72" i="28" s="1"/>
  <c r="G77" i="28"/>
  <c r="A82" i="28"/>
  <c r="G78" i="28"/>
  <c r="G79" i="28"/>
  <c r="J41" i="33"/>
  <c r="J40" i="33"/>
  <c r="J43" i="33"/>
  <c r="J42" i="33"/>
  <c r="M73" i="28" l="1"/>
  <c r="M72" i="28"/>
  <c r="M71" i="28"/>
  <c r="K41" i="33"/>
  <c r="J46" i="33"/>
  <c r="E79" i="28"/>
  <c r="Q79" i="28" s="1"/>
  <c r="B79" i="28"/>
  <c r="N79" i="28" s="1"/>
  <c r="H79" i="28"/>
  <c r="D79" i="28"/>
  <c r="P79" i="28" s="1"/>
  <c r="C79" i="28"/>
  <c r="O79" i="28" s="1"/>
  <c r="E78" i="28"/>
  <c r="Q78" i="28" s="1"/>
  <c r="H78" i="28"/>
  <c r="D78" i="28"/>
  <c r="P78" i="28" s="1"/>
  <c r="C78" i="28"/>
  <c r="O78" i="28" s="1"/>
  <c r="B78" i="28"/>
  <c r="N78" i="28" s="1"/>
  <c r="K42" i="33"/>
  <c r="J47" i="33"/>
  <c r="G84" i="28"/>
  <c r="G85" i="28"/>
  <c r="A88" i="28"/>
  <c r="G83" i="28"/>
  <c r="K40" i="33"/>
  <c r="M40" i="33"/>
  <c r="J45" i="33"/>
  <c r="J48" i="33"/>
  <c r="K43" i="33"/>
  <c r="D77" i="28"/>
  <c r="P77" i="28" s="1"/>
  <c r="B77" i="28"/>
  <c r="N77" i="28" s="1"/>
  <c r="E77" i="28"/>
  <c r="Q77" i="28" s="1"/>
  <c r="H77" i="28"/>
  <c r="C77" i="28"/>
  <c r="O77" i="28" s="1"/>
  <c r="M78" i="28" l="1"/>
  <c r="M77" i="28"/>
  <c r="M79" i="28"/>
  <c r="J51" i="33"/>
  <c r="J56" i="33" s="1"/>
  <c r="J61" i="33" s="1"/>
  <c r="J66" i="33" s="1"/>
  <c r="K46" i="33"/>
  <c r="H85" i="28"/>
  <c r="B85" i="28"/>
  <c r="N85" i="28" s="1"/>
  <c r="D85" i="28"/>
  <c r="P85" i="28" s="1"/>
  <c r="E85" i="28"/>
  <c r="Q85" i="28" s="1"/>
  <c r="C85" i="28"/>
  <c r="O85" i="28" s="1"/>
  <c r="K48" i="33"/>
  <c r="J53" i="33"/>
  <c r="J58" i="33" s="1"/>
  <c r="J63" i="33" s="1"/>
  <c r="J68" i="33" s="1"/>
  <c r="B84" i="28"/>
  <c r="N84" i="28" s="1"/>
  <c r="D84" i="28"/>
  <c r="P84" i="28" s="1"/>
  <c r="C84" i="28"/>
  <c r="O84" i="28" s="1"/>
  <c r="E84" i="28"/>
  <c r="Q84" i="28" s="1"/>
  <c r="H84" i="28"/>
  <c r="J52" i="33"/>
  <c r="J57" i="33" s="1"/>
  <c r="J62" i="33" s="1"/>
  <c r="J67" i="33" s="1"/>
  <c r="K47" i="33"/>
  <c r="J50" i="33"/>
  <c r="J55" i="33" s="1"/>
  <c r="J60" i="33" s="1"/>
  <c r="J65" i="33" s="1"/>
  <c r="K45" i="33"/>
  <c r="C83" i="28"/>
  <c r="O83" i="28" s="1"/>
  <c r="E83" i="28"/>
  <c r="Q83" i="28" s="1"/>
  <c r="H83" i="28"/>
  <c r="D83" i="28"/>
  <c r="P83" i="28" s="1"/>
  <c r="B83" i="28"/>
  <c r="N83" i="28" s="1"/>
  <c r="G90" i="28"/>
  <c r="A94" i="28"/>
  <c r="G91" i="28"/>
  <c r="G89" i="28"/>
  <c r="M84" i="28" l="1"/>
  <c r="M85" i="28"/>
  <c r="M83" i="28"/>
  <c r="C89" i="28"/>
  <c r="O89" i="28" s="1"/>
  <c r="D89" i="28"/>
  <c r="P89" i="28" s="1"/>
  <c r="E89" i="28"/>
  <c r="Q89" i="28" s="1"/>
  <c r="H89" i="28"/>
  <c r="B89" i="28"/>
  <c r="N89" i="28" s="1"/>
  <c r="B91" i="28"/>
  <c r="N91" i="28" s="1"/>
  <c r="E91" i="28"/>
  <c r="Q91" i="28" s="1"/>
  <c r="H91" i="28"/>
  <c r="C91" i="28"/>
  <c r="O91" i="28" s="1"/>
  <c r="D91" i="28"/>
  <c r="P91" i="28" s="1"/>
  <c r="BQ45" i="33"/>
  <c r="BQ46" i="33" s="1"/>
  <c r="BV45" i="33"/>
  <c r="BV46" i="33" s="1"/>
  <c r="AM45" i="33"/>
  <c r="AM46" i="33" s="1"/>
  <c r="BR45" i="33"/>
  <c r="BR46" i="33" s="1"/>
  <c r="BT45" i="33"/>
  <c r="BT46" i="33" s="1"/>
  <c r="CC45" i="33"/>
  <c r="CC46" i="33" s="1"/>
  <c r="AU45" i="33"/>
  <c r="AU46" i="33" s="1"/>
  <c r="BI45" i="33"/>
  <c r="BI46" i="33" s="1"/>
  <c r="CJ45" i="33"/>
  <c r="CJ46" i="33" s="1"/>
  <c r="CI45" i="33"/>
  <c r="CI46" i="33" s="1"/>
  <c r="AS45" i="33"/>
  <c r="AS46" i="33" s="1"/>
  <c r="AK45" i="33"/>
  <c r="AK46" i="33" s="1"/>
  <c r="CL45" i="33"/>
  <c r="CL46" i="33" s="1"/>
  <c r="AA45" i="33"/>
  <c r="AA46" i="33" s="1"/>
  <c r="BB45" i="33"/>
  <c r="BB46" i="33" s="1"/>
  <c r="BY45" i="33"/>
  <c r="BY46" i="33" s="1"/>
  <c r="AY45" i="33"/>
  <c r="AY46" i="33" s="1"/>
  <c r="R45" i="33"/>
  <c r="R46" i="33" s="1"/>
  <c r="AH45" i="33"/>
  <c r="AH46" i="33" s="1"/>
  <c r="CO45" i="33"/>
  <c r="CO46" i="33" s="1"/>
  <c r="Z45" i="33"/>
  <c r="Z46" i="33" s="1"/>
  <c r="AC45" i="33"/>
  <c r="AC46" i="33" s="1"/>
  <c r="CA45" i="33"/>
  <c r="CA46" i="33" s="1"/>
  <c r="BL45" i="33"/>
  <c r="BL46" i="33" s="1"/>
  <c r="AO45" i="33"/>
  <c r="AO46" i="33" s="1"/>
  <c r="S45" i="33"/>
  <c r="S46" i="33" s="1"/>
  <c r="BZ45" i="33"/>
  <c r="BZ46" i="33" s="1"/>
  <c r="AR45" i="33"/>
  <c r="AR46" i="33" s="1"/>
  <c r="CE45" i="33"/>
  <c r="CE46" i="33" s="1"/>
  <c r="CM45" i="33"/>
  <c r="CM46" i="33" s="1"/>
  <c r="Y45" i="33"/>
  <c r="Y46" i="33" s="1"/>
  <c r="BF45" i="33"/>
  <c r="BF46" i="33" s="1"/>
  <c r="CB45" i="33"/>
  <c r="CB46" i="33" s="1"/>
  <c r="T45" i="33"/>
  <c r="T46" i="33" s="1"/>
  <c r="BW45" i="33"/>
  <c r="BW46" i="33" s="1"/>
  <c r="BJ45" i="33"/>
  <c r="BJ46" i="33" s="1"/>
  <c r="AF45" i="33"/>
  <c r="AF46" i="33" s="1"/>
  <c r="CF45" i="33"/>
  <c r="CF46" i="33" s="1"/>
  <c r="AP45" i="33"/>
  <c r="AP46" i="33" s="1"/>
  <c r="BS45" i="33"/>
  <c r="BS46" i="33" s="1"/>
  <c r="AQ45" i="33"/>
  <c r="AQ46" i="33" s="1"/>
  <c r="AW45" i="33"/>
  <c r="AW46" i="33" s="1"/>
  <c r="BP45" i="33"/>
  <c r="BP46" i="33" s="1"/>
  <c r="BC45" i="33"/>
  <c r="BC46" i="33" s="1"/>
  <c r="BD45" i="33"/>
  <c r="BD46" i="33" s="1"/>
  <c r="U45" i="33"/>
  <c r="U46" i="33" s="1"/>
  <c r="BK45" i="33"/>
  <c r="BK46" i="33" s="1"/>
  <c r="AE45" i="33"/>
  <c r="AE46" i="33" s="1"/>
  <c r="BH45" i="33"/>
  <c r="BH46" i="33" s="1"/>
  <c r="AD45" i="33"/>
  <c r="AD46" i="33" s="1"/>
  <c r="BU45" i="33"/>
  <c r="BU46" i="33" s="1"/>
  <c r="AZ45" i="33"/>
  <c r="AZ46" i="33" s="1"/>
  <c r="W45" i="33"/>
  <c r="W46" i="33" s="1"/>
  <c r="X45" i="33"/>
  <c r="X46" i="33" s="1"/>
  <c r="CD45" i="33"/>
  <c r="CD46" i="33" s="1"/>
  <c r="BA45" i="33"/>
  <c r="BA46" i="33" s="1"/>
  <c r="CK45" i="33"/>
  <c r="CK46" i="33" s="1"/>
  <c r="CS45" i="33"/>
  <c r="CS46" i="33" s="1"/>
  <c r="AJ45" i="33"/>
  <c r="AJ46" i="33" s="1"/>
  <c r="BO45" i="33"/>
  <c r="BO46" i="33" s="1"/>
  <c r="BN45" i="33"/>
  <c r="BN46" i="33" s="1"/>
  <c r="BG45" i="33"/>
  <c r="BG46" i="33" s="1"/>
  <c r="AN45" i="33"/>
  <c r="AN46" i="33" s="1"/>
  <c r="AB45" i="33"/>
  <c r="AB46" i="33" s="1"/>
  <c r="AG45" i="33"/>
  <c r="AG46" i="33" s="1"/>
  <c r="CH45" i="33"/>
  <c r="CH46" i="33" s="1"/>
  <c r="CR45" i="33"/>
  <c r="CR46" i="33" s="1"/>
  <c r="BX45" i="33"/>
  <c r="BX46" i="33" s="1"/>
  <c r="CQ45" i="33"/>
  <c r="CQ46" i="33" s="1"/>
  <c r="CG45" i="33"/>
  <c r="CG46" i="33" s="1"/>
  <c r="AT45" i="33"/>
  <c r="AT46" i="33" s="1"/>
  <c r="CP45" i="33"/>
  <c r="CP46" i="33" s="1"/>
  <c r="AI45" i="33"/>
  <c r="AI46" i="33" s="1"/>
  <c r="CN45" i="33"/>
  <c r="CN46" i="33" s="1"/>
  <c r="Q45" i="33"/>
  <c r="BE45" i="33"/>
  <c r="BE46" i="33" s="1"/>
  <c r="V45" i="33"/>
  <c r="V46" i="33" s="1"/>
  <c r="BM45" i="33"/>
  <c r="BM46" i="33" s="1"/>
  <c r="AV45" i="33"/>
  <c r="AV46" i="33" s="1"/>
  <c r="AL45" i="33"/>
  <c r="AL46" i="33" s="1"/>
  <c r="AX45" i="33"/>
  <c r="AX46" i="33" s="1"/>
  <c r="E90" i="28"/>
  <c r="Q90" i="28" s="1"/>
  <c r="H90" i="28"/>
  <c r="B90" i="28"/>
  <c r="N90" i="28" s="1"/>
  <c r="D90" i="28"/>
  <c r="P90" i="28" s="1"/>
  <c r="C90" i="28"/>
  <c r="O90" i="28" s="1"/>
  <c r="G97" i="28"/>
  <c r="A100" i="28"/>
  <c r="G95" i="28"/>
  <c r="G96" i="28"/>
  <c r="J71" i="33"/>
  <c r="J73" i="33"/>
  <c r="J72" i="33"/>
  <c r="J70" i="33"/>
  <c r="M91" i="28" l="1"/>
  <c r="M89" i="28"/>
  <c r="M90" i="28"/>
  <c r="C96" i="28"/>
  <c r="O96" i="28" s="1"/>
  <c r="H96" i="28"/>
  <c r="B96" i="28"/>
  <c r="N96" i="28" s="1"/>
  <c r="D96" i="28"/>
  <c r="P96" i="28" s="1"/>
  <c r="E96" i="28"/>
  <c r="Q96" i="28" s="1"/>
  <c r="O45" i="33"/>
  <c r="Q46" i="33"/>
  <c r="O46" i="33" s="1"/>
  <c r="X47" i="33" s="1"/>
  <c r="C95" i="28"/>
  <c r="O95" i="28" s="1"/>
  <c r="H95" i="28"/>
  <c r="D95" i="28"/>
  <c r="P95" i="28" s="1"/>
  <c r="E95" i="28"/>
  <c r="Q95" i="28" s="1"/>
  <c r="B95" i="28"/>
  <c r="N95" i="28" s="1"/>
  <c r="G101" i="28"/>
  <c r="A106" i="28"/>
  <c r="G102" i="28"/>
  <c r="G103" i="28"/>
  <c r="E97" i="28"/>
  <c r="Q97" i="28" s="1"/>
  <c r="D97" i="28"/>
  <c r="P97" i="28" s="1"/>
  <c r="H97" i="28"/>
  <c r="B97" i="28"/>
  <c r="N97" i="28" s="1"/>
  <c r="C97" i="28"/>
  <c r="O97" i="28" s="1"/>
  <c r="J75" i="33"/>
  <c r="J77" i="33"/>
  <c r="J78" i="33"/>
  <c r="J76" i="33"/>
  <c r="CK47" i="33" l="1"/>
  <c r="CI47" i="33"/>
  <c r="AD47" i="33"/>
  <c r="CL47" i="33"/>
  <c r="R47" i="33"/>
  <c r="AF47" i="33"/>
  <c r="BM47" i="33"/>
  <c r="AX47" i="33"/>
  <c r="S47" i="33"/>
  <c r="CH47" i="33"/>
  <c r="BN47" i="33"/>
  <c r="AC47" i="33"/>
  <c r="AI47" i="33"/>
  <c r="CS47" i="33"/>
  <c r="AA47" i="33"/>
  <c r="BQ47" i="33"/>
  <c r="BV47" i="33"/>
  <c r="AW47" i="33"/>
  <c r="CN47" i="33"/>
  <c r="CQ47" i="33"/>
  <c r="U47" i="33"/>
  <c r="CC47" i="33"/>
  <c r="M97" i="28"/>
  <c r="M95" i="28"/>
  <c r="M96" i="28"/>
  <c r="E101" i="28"/>
  <c r="Q101" i="28" s="1"/>
  <c r="D101" i="28"/>
  <c r="P101" i="28" s="1"/>
  <c r="C101" i="28"/>
  <c r="O101" i="28" s="1"/>
  <c r="H101" i="28"/>
  <c r="B101" i="28"/>
  <c r="N101" i="28" s="1"/>
  <c r="C103" i="28"/>
  <c r="O103" i="28" s="1"/>
  <c r="B103" i="28"/>
  <c r="N103" i="28" s="1"/>
  <c r="H103" i="28"/>
  <c r="E103" i="28"/>
  <c r="Q103" i="28" s="1"/>
  <c r="D103" i="28"/>
  <c r="P103" i="28" s="1"/>
  <c r="H102" i="28"/>
  <c r="D102" i="28"/>
  <c r="P102" i="28" s="1"/>
  <c r="C102" i="28"/>
  <c r="O102" i="28" s="1"/>
  <c r="B102" i="28"/>
  <c r="N102" i="28" s="1"/>
  <c r="E102" i="28"/>
  <c r="Q102" i="28" s="1"/>
  <c r="Q47" i="33"/>
  <c r="AV47" i="33"/>
  <c r="BO47" i="33"/>
  <c r="AB47" i="33"/>
  <c r="AS47" i="33"/>
  <c r="CR47" i="33"/>
  <c r="BI47" i="33"/>
  <c r="AN47" i="33"/>
  <c r="Z47" i="33"/>
  <c r="BH47" i="33"/>
  <c r="CD47" i="33"/>
  <c r="BK47" i="33"/>
  <c r="Y47" i="33"/>
  <c r="AE47" i="33"/>
  <c r="BA47" i="33"/>
  <c r="BX47" i="33"/>
  <c r="AO47" i="33"/>
  <c r="BJ47" i="33"/>
  <c r="BC47" i="33"/>
  <c r="AL47" i="33"/>
  <c r="AQ47" i="33"/>
  <c r="AJ47" i="33"/>
  <c r="V47" i="33"/>
  <c r="BZ47" i="33"/>
  <c r="AU47" i="33"/>
  <c r="AP47" i="33"/>
  <c r="AR47" i="33"/>
  <c r="CP47" i="33"/>
  <c r="BL47" i="33"/>
  <c r="BY47" i="33"/>
  <c r="CB47" i="33"/>
  <c r="BP47" i="33"/>
  <c r="BW47" i="33"/>
  <c r="AK47" i="33"/>
  <c r="CE47" i="33"/>
  <c r="BD47" i="33"/>
  <c r="AG47" i="33"/>
  <c r="CG47" i="33"/>
  <c r="AZ47" i="33"/>
  <c r="BR47" i="33"/>
  <c r="CO47" i="33"/>
  <c r="BF47" i="33"/>
  <c r="BS47" i="33"/>
  <c r="CA47" i="33"/>
  <c r="BE47" i="33"/>
  <c r="BU47" i="33"/>
  <c r="BT47" i="33"/>
  <c r="BB47" i="33"/>
  <c r="AM47" i="33"/>
  <c r="CF47" i="33"/>
  <c r="CM47" i="33"/>
  <c r="CJ47" i="33"/>
  <c r="AH47" i="33"/>
  <c r="AT47" i="33"/>
  <c r="AY47" i="33"/>
  <c r="T47" i="33"/>
  <c r="W47" i="33"/>
  <c r="BG47" i="33"/>
  <c r="G108" i="28"/>
  <c r="G109" i="28"/>
  <c r="G107" i="28"/>
  <c r="A112" i="28"/>
  <c r="J83" i="33"/>
  <c r="J82" i="33"/>
  <c r="J81" i="33"/>
  <c r="J80" i="33"/>
  <c r="M103" i="28" l="1"/>
  <c r="M102" i="28"/>
  <c r="M101" i="28"/>
  <c r="L48" i="33"/>
  <c r="L46" i="33"/>
  <c r="L45" i="33"/>
  <c r="O47" i="33"/>
  <c r="L47" i="33"/>
  <c r="M47" i="33"/>
  <c r="G114" i="28"/>
  <c r="G113" i="28"/>
  <c r="A118" i="28"/>
  <c r="G115" i="28"/>
  <c r="E109" i="28"/>
  <c r="Q109" i="28" s="1"/>
  <c r="D109" i="28"/>
  <c r="P109" i="28" s="1"/>
  <c r="B109" i="28"/>
  <c r="N109" i="28" s="1"/>
  <c r="H109" i="28"/>
  <c r="C109" i="28"/>
  <c r="O109" i="28" s="1"/>
  <c r="E107" i="28"/>
  <c r="Q107" i="28" s="1"/>
  <c r="B107" i="28"/>
  <c r="N107" i="28" s="1"/>
  <c r="H107" i="28"/>
  <c r="C107" i="28"/>
  <c r="O107" i="28" s="1"/>
  <c r="D107" i="28"/>
  <c r="P107" i="28" s="1"/>
  <c r="B108" i="28"/>
  <c r="N108" i="28" s="1"/>
  <c r="C108" i="28"/>
  <c r="O108" i="28" s="1"/>
  <c r="D108" i="28"/>
  <c r="P108" i="28" s="1"/>
  <c r="E108" i="28"/>
  <c r="Q108" i="28" s="1"/>
  <c r="H108" i="28"/>
  <c r="J85" i="33"/>
  <c r="J86" i="33"/>
  <c r="J87" i="33"/>
  <c r="J88" i="33"/>
  <c r="M45" i="33" l="1"/>
  <c r="F45" i="33" s="1"/>
  <c r="H50" i="33" s="1"/>
  <c r="H51" i="33" s="1"/>
  <c r="H52" i="33" s="1"/>
  <c r="M109" i="28"/>
  <c r="M108" i="28"/>
  <c r="M107" i="28"/>
  <c r="D113" i="28"/>
  <c r="P113" i="28" s="1"/>
  <c r="E113" i="28"/>
  <c r="Q113" i="28" s="1"/>
  <c r="C113" i="28"/>
  <c r="O113" i="28" s="1"/>
  <c r="B113" i="28"/>
  <c r="N113" i="28" s="1"/>
  <c r="H113" i="28"/>
  <c r="C114" i="28"/>
  <c r="O114" i="28" s="1"/>
  <c r="E114" i="28"/>
  <c r="Q114" i="28" s="1"/>
  <c r="H114" i="28"/>
  <c r="D114" i="28"/>
  <c r="P114" i="28" s="1"/>
  <c r="B114" i="28"/>
  <c r="N114" i="28" s="1"/>
  <c r="E115" i="28"/>
  <c r="Q115" i="28" s="1"/>
  <c r="H115" i="28"/>
  <c r="D115" i="28"/>
  <c r="P115" i="28" s="1"/>
  <c r="C115" i="28"/>
  <c r="O115" i="28" s="1"/>
  <c r="B115" i="28"/>
  <c r="N115" i="28" s="1"/>
  <c r="A124" i="28"/>
  <c r="G120" i="28"/>
  <c r="G119" i="28"/>
  <c r="G121" i="28"/>
  <c r="K51" i="33" l="1"/>
  <c r="K50" i="33"/>
  <c r="M115" i="28"/>
  <c r="M114" i="28"/>
  <c r="M113" i="28"/>
  <c r="G126" i="28"/>
  <c r="G127" i="28"/>
  <c r="G125" i="28"/>
  <c r="E121" i="28"/>
  <c r="Q121" i="28" s="1"/>
  <c r="D121" i="28"/>
  <c r="P121" i="28" s="1"/>
  <c r="H121" i="28"/>
  <c r="B121" i="28"/>
  <c r="N121" i="28" s="1"/>
  <c r="C121" i="28"/>
  <c r="O121" i="28" s="1"/>
  <c r="C119" i="28"/>
  <c r="O119" i="28" s="1"/>
  <c r="H119" i="28"/>
  <c r="E119" i="28"/>
  <c r="Q119" i="28" s="1"/>
  <c r="B119" i="28"/>
  <c r="N119" i="28" s="1"/>
  <c r="D119" i="28"/>
  <c r="P119" i="28" s="1"/>
  <c r="D120" i="28"/>
  <c r="P120" i="28" s="1"/>
  <c r="H120" i="28"/>
  <c r="B120" i="28"/>
  <c r="N120" i="28" s="1"/>
  <c r="E120" i="28"/>
  <c r="Q120" i="28" s="1"/>
  <c r="C120" i="28"/>
  <c r="O120" i="28" s="1"/>
  <c r="H53" i="33"/>
  <c r="K53" i="33" s="1"/>
  <c r="K52" i="33"/>
  <c r="M121" i="28" l="1"/>
  <c r="M120" i="28"/>
  <c r="M119" i="28"/>
  <c r="B125" i="28"/>
  <c r="N125" i="28" s="1"/>
  <c r="E125" i="28"/>
  <c r="Q125" i="28" s="1"/>
  <c r="H125" i="28"/>
  <c r="D125" i="28"/>
  <c r="P125" i="28" s="1"/>
  <c r="C125" i="28"/>
  <c r="O125" i="28" s="1"/>
  <c r="C127" i="28"/>
  <c r="O127" i="28" s="1"/>
  <c r="E127" i="28"/>
  <c r="Q127" i="28" s="1"/>
  <c r="D127" i="28"/>
  <c r="P127" i="28" s="1"/>
  <c r="B127" i="28"/>
  <c r="N127" i="28" s="1"/>
  <c r="H127" i="28"/>
  <c r="C126" i="28"/>
  <c r="O126" i="28" s="1"/>
  <c r="D126" i="28"/>
  <c r="P126" i="28" s="1"/>
  <c r="B126" i="28"/>
  <c r="N126" i="28" s="1"/>
  <c r="H126" i="28"/>
  <c r="E126" i="28"/>
  <c r="Q126" i="28" s="1"/>
  <c r="AK50" i="33"/>
  <c r="AK51" i="33" s="1"/>
  <c r="V50" i="33"/>
  <c r="V51" i="33" s="1"/>
  <c r="AO50" i="33"/>
  <c r="AO51" i="33" s="1"/>
  <c r="CE50" i="33"/>
  <c r="CE51" i="33" s="1"/>
  <c r="CH50" i="33"/>
  <c r="CH51" i="33" s="1"/>
  <c r="W50" i="33"/>
  <c r="W51" i="33" s="1"/>
  <c r="BG50" i="33"/>
  <c r="BG51" i="33" s="1"/>
  <c r="CI50" i="33"/>
  <c r="CI51" i="33" s="1"/>
  <c r="AI50" i="33"/>
  <c r="AI51" i="33" s="1"/>
  <c r="BW50" i="33"/>
  <c r="BW51" i="33" s="1"/>
  <c r="CJ50" i="33"/>
  <c r="CJ51" i="33" s="1"/>
  <c r="AP50" i="33"/>
  <c r="AP51" i="33" s="1"/>
  <c r="AA50" i="33"/>
  <c r="AA51" i="33" s="1"/>
  <c r="BC50" i="33"/>
  <c r="BC51" i="33" s="1"/>
  <c r="BP50" i="33"/>
  <c r="BP51" i="33" s="1"/>
  <c r="BH50" i="33"/>
  <c r="BH51" i="33" s="1"/>
  <c r="CG50" i="33"/>
  <c r="CG51" i="33" s="1"/>
  <c r="BO50" i="33"/>
  <c r="BO51" i="33" s="1"/>
  <c r="BJ50" i="33"/>
  <c r="BJ51" i="33" s="1"/>
  <c r="AQ50" i="33"/>
  <c r="AQ51" i="33" s="1"/>
  <c r="AG50" i="33"/>
  <c r="AG51" i="33" s="1"/>
  <c r="BX50" i="33"/>
  <c r="BX51" i="33" s="1"/>
  <c r="BU50" i="33"/>
  <c r="BU51" i="33" s="1"/>
  <c r="BK50" i="33"/>
  <c r="BK51" i="33" s="1"/>
  <c r="AS50" i="33"/>
  <c r="AS51" i="33" s="1"/>
  <c r="AD50" i="33"/>
  <c r="AD51" i="33" s="1"/>
  <c r="AW50" i="33"/>
  <c r="AW51" i="33" s="1"/>
  <c r="CN50" i="33"/>
  <c r="CN51" i="33" s="1"/>
  <c r="CQ50" i="33"/>
  <c r="CQ51" i="33" s="1"/>
  <c r="AM50" i="33"/>
  <c r="AM51" i="33" s="1"/>
  <c r="BS50" i="33"/>
  <c r="BS51" i="33" s="1"/>
  <c r="R50" i="33"/>
  <c r="R51" i="33" s="1"/>
  <c r="BN50" i="33"/>
  <c r="BN51" i="33" s="1"/>
  <c r="BZ50" i="33"/>
  <c r="BZ51" i="33" s="1"/>
  <c r="AR50" i="33"/>
  <c r="AR51" i="33" s="1"/>
  <c r="Z50" i="33"/>
  <c r="Z51" i="33" s="1"/>
  <c r="BY50" i="33"/>
  <c r="BY51" i="33" s="1"/>
  <c r="CP50" i="33"/>
  <c r="CP51" i="33" s="1"/>
  <c r="AX50" i="33"/>
  <c r="AX51" i="33" s="1"/>
  <c r="U50" i="33"/>
  <c r="U51" i="33" s="1"/>
  <c r="BM50" i="33"/>
  <c r="BM51" i="33" s="1"/>
  <c r="X50" i="33"/>
  <c r="X51" i="33" s="1"/>
  <c r="CS50" i="33"/>
  <c r="CS51" i="33" s="1"/>
  <c r="CO50" i="33"/>
  <c r="CO51" i="33" s="1"/>
  <c r="CM50" i="33"/>
  <c r="CM51" i="33" s="1"/>
  <c r="BA50" i="33"/>
  <c r="BA51" i="33" s="1"/>
  <c r="AL50" i="33"/>
  <c r="AL51" i="33" s="1"/>
  <c r="BE50" i="33"/>
  <c r="BE51" i="33" s="1"/>
  <c r="S50" i="33"/>
  <c r="S51" i="33" s="1"/>
  <c r="T50" i="33"/>
  <c r="T51" i="33" s="1"/>
  <c r="BD50" i="33"/>
  <c r="BD51" i="33" s="1"/>
  <c r="CD50" i="33"/>
  <c r="CD51" i="33" s="1"/>
  <c r="AY50" i="33"/>
  <c r="AY51" i="33" s="1"/>
  <c r="CL50" i="33"/>
  <c r="CL51" i="33" s="1"/>
  <c r="AH50" i="33"/>
  <c r="AH51" i="33" s="1"/>
  <c r="BQ50" i="33"/>
  <c r="BQ51" i="33" s="1"/>
  <c r="CC50" i="33"/>
  <c r="CC51" i="33" s="1"/>
  <c r="BL50" i="33"/>
  <c r="BL51" i="33" s="1"/>
  <c r="BF50" i="33"/>
  <c r="BF51" i="33" s="1"/>
  <c r="BI50" i="33"/>
  <c r="BI51" i="33" s="1"/>
  <c r="AT50" i="33"/>
  <c r="AT51" i="33" s="1"/>
  <c r="AB50" i="33"/>
  <c r="AB51" i="33" s="1"/>
  <c r="AF50" i="33"/>
  <c r="AF51" i="33" s="1"/>
  <c r="AJ50" i="33"/>
  <c r="AJ51" i="33" s="1"/>
  <c r="BR50" i="33"/>
  <c r="BR51" i="33" s="1"/>
  <c r="CR50" i="33"/>
  <c r="CR51" i="33" s="1"/>
  <c r="CA50" i="33"/>
  <c r="CA51" i="33" s="1"/>
  <c r="AV50" i="33"/>
  <c r="AV51" i="33" s="1"/>
  <c r="BB50" i="33"/>
  <c r="BB51" i="33" s="1"/>
  <c r="AZ50" i="33"/>
  <c r="AZ51" i="33" s="1"/>
  <c r="CK50" i="33"/>
  <c r="CK51" i="33" s="1"/>
  <c r="Q50" i="33"/>
  <c r="AU50" i="33"/>
  <c r="AU51" i="33" s="1"/>
  <c r="BT50" i="33"/>
  <c r="BT51" i="33" s="1"/>
  <c r="Y50" i="33"/>
  <c r="Y51" i="33" s="1"/>
  <c r="CB50" i="33"/>
  <c r="CB51" i="33" s="1"/>
  <c r="CF50" i="33"/>
  <c r="CF51" i="33" s="1"/>
  <c r="AC50" i="33"/>
  <c r="AC51" i="33" s="1"/>
  <c r="BV50" i="33"/>
  <c r="BV51" i="33" s="1"/>
  <c r="AN50" i="33"/>
  <c r="AN51" i="33" s="1"/>
  <c r="AE50" i="33"/>
  <c r="AE51" i="33" s="1"/>
  <c r="M127" i="28" l="1"/>
  <c r="M126" i="28"/>
  <c r="A15" i="32"/>
  <c r="A31" i="32"/>
  <c r="A16" i="32"/>
  <c r="A23" i="32"/>
  <c r="A28" i="32"/>
  <c r="A24" i="32"/>
  <c r="A34" i="32"/>
  <c r="A35" i="32"/>
  <c r="A80" i="32"/>
  <c r="A10" i="32"/>
  <c r="A14" i="32"/>
  <c r="A22" i="32"/>
  <c r="A26" i="32"/>
  <c r="A42" i="32"/>
  <c r="A79" i="32"/>
  <c r="A70" i="32"/>
  <c r="A75" i="32"/>
  <c r="A6" i="32"/>
  <c r="A73" i="32"/>
  <c r="A29" i="32"/>
  <c r="A43" i="32"/>
  <c r="A71" i="32"/>
  <c r="A83" i="32"/>
  <c r="A45" i="32"/>
  <c r="A49" i="32"/>
  <c r="A54" i="32"/>
  <c r="A58" i="32"/>
  <c r="A62" i="32"/>
  <c r="A13" i="32"/>
  <c r="A72" i="32"/>
  <c r="A53" i="32"/>
  <c r="A59" i="32"/>
  <c r="A25" i="32"/>
  <c r="A44" i="32"/>
  <c r="A64" i="32"/>
  <c r="A63" i="32"/>
  <c r="A69" i="32"/>
  <c r="A18" i="32"/>
  <c r="A74" i="32"/>
  <c r="A17" i="32"/>
  <c r="A61" i="32"/>
  <c r="A12" i="32"/>
  <c r="A66" i="32"/>
  <c r="A27" i="32"/>
  <c r="A33" i="32"/>
  <c r="A9" i="32"/>
  <c r="A36" i="32"/>
  <c r="A3" i="32"/>
  <c r="A7" i="32"/>
  <c r="A77" i="32"/>
  <c r="A48" i="32"/>
  <c r="A41" i="32"/>
  <c r="A52" i="32"/>
  <c r="A19" i="32"/>
  <c r="A5" i="32"/>
  <c r="A47" i="32"/>
  <c r="A50" i="32"/>
  <c r="A68" i="32"/>
  <c r="A78" i="32"/>
  <c r="A60" i="32"/>
  <c r="A20" i="32"/>
  <c r="A4" i="32"/>
  <c r="A8" i="32"/>
  <c r="A76" i="32"/>
  <c r="A32" i="32"/>
  <c r="A57" i="32"/>
  <c r="A39" i="32"/>
  <c r="A37" i="32"/>
  <c r="A21" i="32"/>
  <c r="A81" i="32"/>
  <c r="A55" i="32"/>
  <c r="A38" i="32"/>
  <c r="A67" i="32"/>
  <c r="A40" i="32"/>
  <c r="A30" i="32"/>
  <c r="A65" i="32"/>
  <c r="A46" i="32"/>
  <c r="A11" i="32"/>
  <c r="A56" i="32"/>
  <c r="A51" i="32"/>
  <c r="A82" i="32"/>
  <c r="M125" i="28"/>
  <c r="O50" i="33"/>
  <c r="Q51" i="33"/>
  <c r="O51" i="33" l="1"/>
  <c r="Q52" i="33" s="1"/>
  <c r="AL52" i="33" l="1"/>
  <c r="BC52" i="33"/>
  <c r="BM52" i="33"/>
  <c r="R52" i="33"/>
  <c r="AC52" i="33"/>
  <c r="Z52" i="33"/>
  <c r="CJ52" i="33"/>
  <c r="CP52" i="33"/>
  <c r="CB52" i="33"/>
  <c r="AP52" i="33"/>
  <c r="BP52" i="33"/>
  <c r="CS52" i="33"/>
  <c r="X52" i="33"/>
  <c r="CI52" i="33"/>
  <c r="AT52" i="33"/>
  <c r="BR52" i="33"/>
  <c r="AK52" i="33"/>
  <c r="BB52" i="33"/>
  <c r="BA52" i="33"/>
  <c r="AD52" i="33"/>
  <c r="CA52" i="33"/>
  <c r="AY52" i="33"/>
  <c r="AO52" i="33"/>
  <c r="BD52" i="33"/>
  <c r="CO52" i="33"/>
  <c r="BW52" i="33"/>
  <c r="BS52" i="33"/>
  <c r="CM52" i="33"/>
  <c r="V52" i="33"/>
  <c r="BE52" i="33"/>
  <c r="BX52" i="33"/>
  <c r="AV52" i="33"/>
  <c r="CE52" i="33"/>
  <c r="AZ52" i="33"/>
  <c r="AW52" i="33"/>
  <c r="BZ52" i="33"/>
  <c r="AF52" i="33"/>
  <c r="BY52" i="33"/>
  <c r="CC52" i="33"/>
  <c r="BK52" i="33"/>
  <c r="BI52" i="33"/>
  <c r="AN52" i="33"/>
  <c r="BJ52" i="33"/>
  <c r="AX52" i="33"/>
  <c r="S52" i="33"/>
  <c r="CD52" i="33"/>
  <c r="BO52" i="33"/>
  <c r="CQ52" i="33"/>
  <c r="CF52" i="33"/>
  <c r="AR52" i="33"/>
  <c r="AG52" i="33"/>
  <c r="CR52" i="33"/>
  <c r="AS52" i="33"/>
  <c r="BG52" i="33"/>
  <c r="AA52" i="33"/>
  <c r="CN52" i="33"/>
  <c r="CK52" i="33"/>
  <c r="Y52" i="33"/>
  <c r="BL52" i="33"/>
  <c r="AJ52" i="33"/>
  <c r="AM52" i="33"/>
  <c r="AE52" i="33"/>
  <c r="CG52" i="33"/>
  <c r="AB52" i="33"/>
  <c r="CH52" i="33"/>
  <c r="AQ52" i="33"/>
  <c r="BF52" i="33"/>
  <c r="T52" i="33"/>
  <c r="U52" i="33"/>
  <c r="W52" i="33"/>
  <c r="AU52" i="33"/>
  <c r="AI52" i="33"/>
  <c r="BV52" i="33"/>
  <c r="BQ52" i="33"/>
  <c r="BU52" i="33"/>
  <c r="AH52" i="33"/>
  <c r="BT52" i="33"/>
  <c r="BN52" i="33"/>
  <c r="BH52" i="33"/>
  <c r="CL52" i="33"/>
  <c r="O52" i="33" l="1"/>
  <c r="M52" i="33"/>
  <c r="L52" i="33"/>
  <c r="L51" i="33"/>
  <c r="L53" i="33"/>
  <c r="L50" i="33"/>
  <c r="M50" i="33" l="1"/>
  <c r="E50" i="33" s="1"/>
  <c r="D50" i="33" l="1"/>
  <c r="F50" i="33"/>
  <c r="H55" i="33" l="1"/>
  <c r="H56" i="33" s="1"/>
  <c r="K55" i="33" l="1"/>
  <c r="H57" i="33"/>
  <c r="K56" i="33"/>
  <c r="H58" i="33" l="1"/>
  <c r="K58" i="33" s="1"/>
  <c r="K57" i="33"/>
  <c r="BM55" i="33" l="1"/>
  <c r="BM56" i="33" s="1"/>
  <c r="AQ55" i="33"/>
  <c r="AQ56" i="33" s="1"/>
  <c r="AF55" i="33"/>
  <c r="AF56" i="33" s="1"/>
  <c r="BD55" i="33"/>
  <c r="BD56" i="33" s="1"/>
  <c r="U55" i="33"/>
  <c r="U56" i="33" s="1"/>
  <c r="BJ55" i="33"/>
  <c r="BJ56" i="33" s="1"/>
  <c r="AN55" i="33"/>
  <c r="AN56" i="33" s="1"/>
  <c r="BS55" i="33"/>
  <c r="BS56" i="33" s="1"/>
  <c r="AK55" i="33"/>
  <c r="AK56" i="33" s="1"/>
  <c r="CQ55" i="33"/>
  <c r="CQ56" i="33" s="1"/>
  <c r="BY55" i="33"/>
  <c r="BY56" i="33" s="1"/>
  <c r="BN55" i="33"/>
  <c r="BN56" i="33" s="1"/>
  <c r="BK55" i="33"/>
  <c r="BK56" i="33" s="1"/>
  <c r="AJ55" i="33"/>
  <c r="AJ56" i="33" s="1"/>
  <c r="BZ55" i="33"/>
  <c r="BZ56" i="33" s="1"/>
  <c r="AI55" i="33"/>
  <c r="AI56" i="33" s="1"/>
  <c r="AU55" i="33"/>
  <c r="AU56" i="33" s="1"/>
  <c r="CF55" i="33"/>
  <c r="CF56" i="33" s="1"/>
  <c r="BU55" i="33"/>
  <c r="BU56" i="33" s="1"/>
  <c r="AY55" i="33"/>
  <c r="AY56" i="33" s="1"/>
  <c r="AR55" i="33"/>
  <c r="AR56" i="33" s="1"/>
  <c r="AB55" i="33"/>
  <c r="AB56" i="33" s="1"/>
  <c r="AP55" i="33"/>
  <c r="AP56" i="33" s="1"/>
  <c r="BV55" i="33"/>
  <c r="BV56" i="33" s="1"/>
  <c r="BP55" i="33"/>
  <c r="BP56" i="33" s="1"/>
  <c r="CO55" i="33"/>
  <c r="CO56" i="33" s="1"/>
  <c r="BC55" i="33"/>
  <c r="BC56" i="33" s="1"/>
  <c r="AD55" i="33"/>
  <c r="AD56" i="33" s="1"/>
  <c r="Y55" i="33"/>
  <c r="Y56" i="33" s="1"/>
  <c r="BO55" i="33"/>
  <c r="BO56" i="33" s="1"/>
  <c r="AV55" i="33"/>
  <c r="AV56" i="33" s="1"/>
  <c r="AE55" i="33"/>
  <c r="AE56" i="33" s="1"/>
  <c r="CA55" i="33"/>
  <c r="CA56" i="33" s="1"/>
  <c r="CR55" i="33"/>
  <c r="CR56" i="33" s="1"/>
  <c r="AW55" i="33"/>
  <c r="AW56" i="33" s="1"/>
  <c r="CB55" i="33"/>
  <c r="CB56" i="33" s="1"/>
  <c r="BF55" i="33"/>
  <c r="BF56" i="33" s="1"/>
  <c r="AT55" i="33"/>
  <c r="AT56" i="33" s="1"/>
  <c r="CL55" i="33"/>
  <c r="CL56" i="33" s="1"/>
  <c r="Q55" i="33"/>
  <c r="CC55" i="33"/>
  <c r="CC56" i="33" s="1"/>
  <c r="BG55" i="33"/>
  <c r="BG56" i="33" s="1"/>
  <c r="W55" i="33"/>
  <c r="W56" i="33" s="1"/>
  <c r="AL55" i="33"/>
  <c r="AL56" i="33" s="1"/>
  <c r="BI55" i="33"/>
  <c r="BI56" i="33" s="1"/>
  <c r="CH55" i="33"/>
  <c r="CH56" i="33" s="1"/>
  <c r="CI55" i="33"/>
  <c r="CI56" i="33" s="1"/>
  <c r="AM55" i="33"/>
  <c r="AM56" i="33" s="1"/>
  <c r="T55" i="33"/>
  <c r="T56" i="33" s="1"/>
  <c r="BL55" i="33"/>
  <c r="BL56" i="33" s="1"/>
  <c r="CK55" i="33"/>
  <c r="CK56" i="33" s="1"/>
  <c r="AH55" i="33"/>
  <c r="AH56" i="33" s="1"/>
  <c r="BT55" i="33"/>
  <c r="BT56" i="33" s="1"/>
  <c r="AX55" i="33"/>
  <c r="AX56" i="33" s="1"/>
  <c r="BR55" i="33"/>
  <c r="BR56" i="33" s="1"/>
  <c r="CD55" i="33"/>
  <c r="CD56" i="33" s="1"/>
  <c r="CM55" i="33"/>
  <c r="CM56" i="33" s="1"/>
  <c r="R55" i="33"/>
  <c r="R56" i="33" s="1"/>
  <c r="BE55" i="33"/>
  <c r="BE56" i="33" s="1"/>
  <c r="CN55" i="33"/>
  <c r="CN56" i="33" s="1"/>
  <c r="CP55" i="33"/>
  <c r="CP56" i="33" s="1"/>
  <c r="AG55" i="33"/>
  <c r="AG56" i="33" s="1"/>
  <c r="CS55" i="33"/>
  <c r="CS56" i="33" s="1"/>
  <c r="BW55" i="33"/>
  <c r="BW56" i="33" s="1"/>
  <c r="AS55" i="33"/>
  <c r="AS56" i="33" s="1"/>
  <c r="BH55" i="33"/>
  <c r="BH56" i="33" s="1"/>
  <c r="CG55" i="33"/>
  <c r="CG56" i="33" s="1"/>
  <c r="BA55" i="33"/>
  <c r="BA56" i="33" s="1"/>
  <c r="BQ55" i="33"/>
  <c r="BQ56" i="33" s="1"/>
  <c r="BB55" i="33"/>
  <c r="BB56" i="33" s="1"/>
  <c r="AC55" i="33"/>
  <c r="AC56" i="33" s="1"/>
  <c r="AO55" i="33"/>
  <c r="AO56" i="33" s="1"/>
  <c r="S55" i="33"/>
  <c r="S56" i="33" s="1"/>
  <c r="CE55" i="33"/>
  <c r="CE56" i="33" s="1"/>
  <c r="X55" i="33"/>
  <c r="X56" i="33" s="1"/>
  <c r="CJ55" i="33"/>
  <c r="CJ56" i="33" s="1"/>
  <c r="AA55" i="33"/>
  <c r="AA56" i="33" s="1"/>
  <c r="Z55" i="33"/>
  <c r="Z56" i="33" s="1"/>
  <c r="BX55" i="33"/>
  <c r="BX56" i="33" s="1"/>
  <c r="V55" i="33"/>
  <c r="V56" i="33" s="1"/>
  <c r="AZ55" i="33"/>
  <c r="AZ56" i="33" s="1"/>
  <c r="Q56" i="33" l="1"/>
  <c r="O55" i="33"/>
  <c r="O56" i="33" l="1"/>
  <c r="Q57" i="33" s="1"/>
  <c r="CD57" i="33" l="1"/>
  <c r="AB57" i="33"/>
  <c r="BF57" i="33"/>
  <c r="CL57" i="33"/>
  <c r="BD57" i="33"/>
  <c r="BU57" i="33"/>
  <c r="AX57" i="33"/>
  <c r="BH57" i="33"/>
  <c r="AQ57" i="33"/>
  <c r="S57" i="33"/>
  <c r="AK57" i="33"/>
  <c r="AJ57" i="33"/>
  <c r="Y57" i="33"/>
  <c r="BZ57" i="33"/>
  <c r="X57" i="33"/>
  <c r="BY57" i="33"/>
  <c r="BO57" i="33"/>
  <c r="R57" i="33"/>
  <c r="V57" i="33"/>
  <c r="AS57" i="33"/>
  <c r="BM57" i="33"/>
  <c r="CM57" i="33"/>
  <c r="AA57" i="33"/>
  <c r="AT57" i="33"/>
  <c r="AO57" i="33"/>
  <c r="BG57" i="33"/>
  <c r="T57" i="33"/>
  <c r="BT57" i="33"/>
  <c r="AW57" i="33"/>
  <c r="BB57" i="33"/>
  <c r="BI57" i="33"/>
  <c r="BC57" i="33"/>
  <c r="CQ57" i="33"/>
  <c r="BJ57" i="33"/>
  <c r="AR57" i="33"/>
  <c r="AG57" i="33"/>
  <c r="CG57" i="33"/>
  <c r="AF57" i="33"/>
  <c r="BA57" i="33"/>
  <c r="BL57" i="33"/>
  <c r="AM57" i="33"/>
  <c r="AI57" i="33"/>
  <c r="BK57" i="33"/>
  <c r="BE57" i="33"/>
  <c r="AH57" i="33"/>
  <c r="BS57" i="33"/>
  <c r="Z57" i="33"/>
  <c r="CB57" i="33"/>
  <c r="BN57" i="33"/>
  <c r="BP57" i="33"/>
  <c r="AC57" i="33"/>
  <c r="AN57" i="33"/>
  <c r="AZ57" i="33"/>
  <c r="CS57" i="33"/>
  <c r="BQ57" i="33"/>
  <c r="U57" i="33"/>
  <c r="CJ57" i="33"/>
  <c r="CK57" i="33"/>
  <c r="BV57" i="33"/>
  <c r="AL57" i="33"/>
  <c r="CR57" i="33"/>
  <c r="BR57" i="33"/>
  <c r="CC57" i="33"/>
  <c r="AV57" i="33"/>
  <c r="CP57" i="33"/>
  <c r="BW57" i="33"/>
  <c r="CN57" i="33"/>
  <c r="W57" i="33"/>
  <c r="BX57" i="33"/>
  <c r="AD57" i="33"/>
  <c r="CO57" i="33"/>
  <c r="AP57" i="33"/>
  <c r="CA57" i="33"/>
  <c r="AE57" i="33"/>
  <c r="CI57" i="33"/>
  <c r="CF57" i="33"/>
  <c r="CH57" i="33"/>
  <c r="AY57" i="33"/>
  <c r="CE57" i="33"/>
  <c r="AU57" i="33"/>
  <c r="O57" i="33" l="1"/>
  <c r="L58" i="33"/>
  <c r="L55" i="33"/>
  <c r="L56" i="33"/>
  <c r="M57" i="33"/>
  <c r="L57" i="33"/>
  <c r="M55" i="33" l="1"/>
  <c r="F55" i="33" l="1"/>
  <c r="E55" i="33"/>
  <c r="D55" i="33"/>
  <c r="H60" i="33" l="1"/>
  <c r="H61" i="33" l="1"/>
  <c r="K60" i="33"/>
  <c r="H62" i="33" l="1"/>
  <c r="K61" i="33"/>
  <c r="H63" i="33" l="1"/>
  <c r="K63" i="33" s="1"/>
  <c r="K62" i="33"/>
  <c r="AD60" i="33" l="1"/>
  <c r="AD61" i="33" s="1"/>
  <c r="CO60" i="33"/>
  <c r="CO61" i="33" s="1"/>
  <c r="CM60" i="33"/>
  <c r="CM61" i="33" s="1"/>
  <c r="BR60" i="33"/>
  <c r="BR61" i="33" s="1"/>
  <c r="BB60" i="33"/>
  <c r="BB61" i="33" s="1"/>
  <c r="AT60" i="33"/>
  <c r="AT61" i="33" s="1"/>
  <c r="AI60" i="33"/>
  <c r="AI61" i="33" s="1"/>
  <c r="BN60" i="33"/>
  <c r="BN61" i="33" s="1"/>
  <c r="CB60" i="33"/>
  <c r="CB61" i="33" s="1"/>
  <c r="Z60" i="33"/>
  <c r="Z61" i="33" s="1"/>
  <c r="CE60" i="33"/>
  <c r="CE61" i="33" s="1"/>
  <c r="AP60" i="33"/>
  <c r="AP61" i="33" s="1"/>
  <c r="AJ60" i="33"/>
  <c r="AJ61" i="33" s="1"/>
  <c r="BS60" i="33"/>
  <c r="BS61" i="33" s="1"/>
  <c r="CJ60" i="33"/>
  <c r="CJ61" i="33" s="1"/>
  <c r="BI60" i="33"/>
  <c r="BI61" i="33" s="1"/>
  <c r="BO60" i="33"/>
  <c r="BO61" i="33" s="1"/>
  <c r="BT60" i="33"/>
  <c r="BT61" i="33" s="1"/>
  <c r="X60" i="33"/>
  <c r="X61" i="33" s="1"/>
  <c r="AV60" i="33"/>
  <c r="AV61" i="33" s="1"/>
  <c r="AO60" i="33"/>
  <c r="AO61" i="33" s="1"/>
  <c r="BF60" i="33"/>
  <c r="BF61" i="33" s="1"/>
  <c r="BK60" i="33"/>
  <c r="BK61" i="33" s="1"/>
  <c r="S60" i="33"/>
  <c r="S61" i="33" s="1"/>
  <c r="BH60" i="33"/>
  <c r="BH61" i="33" s="1"/>
  <c r="CG60" i="33"/>
  <c r="CG61" i="33" s="1"/>
  <c r="AF60" i="33"/>
  <c r="AF61" i="33" s="1"/>
  <c r="CL60" i="33"/>
  <c r="CL61" i="33" s="1"/>
  <c r="BL60" i="33"/>
  <c r="BL61" i="33" s="1"/>
  <c r="T60" i="33"/>
  <c r="T61" i="33" s="1"/>
  <c r="BW60" i="33"/>
  <c r="BW61" i="33" s="1"/>
  <c r="CK60" i="33"/>
  <c r="CK61" i="33" s="1"/>
  <c r="AN60" i="33"/>
  <c r="AN61" i="33" s="1"/>
  <c r="R60" i="33"/>
  <c r="R61" i="33" s="1"/>
  <c r="BV60" i="33"/>
  <c r="BV61" i="33" s="1"/>
  <c r="BP60" i="33"/>
  <c r="BP61" i="33" s="1"/>
  <c r="BU60" i="33"/>
  <c r="BU61" i="33" s="1"/>
  <c r="BC60" i="33"/>
  <c r="BC61" i="33" s="1"/>
  <c r="AU60" i="33"/>
  <c r="AU61" i="33" s="1"/>
  <c r="AW60" i="33"/>
  <c r="AW61" i="33" s="1"/>
  <c r="CD60" i="33"/>
  <c r="CD61" i="33" s="1"/>
  <c r="CP60" i="33"/>
  <c r="CP61" i="33" s="1"/>
  <c r="BG60" i="33"/>
  <c r="BG61" i="33" s="1"/>
  <c r="BE60" i="33"/>
  <c r="BE61" i="33" s="1"/>
  <c r="AL60" i="33"/>
  <c r="AL61" i="33" s="1"/>
  <c r="AB60" i="33"/>
  <c r="AB61" i="33" s="1"/>
  <c r="CN60" i="33"/>
  <c r="CN61" i="33" s="1"/>
  <c r="AR60" i="33"/>
  <c r="AR61" i="33" s="1"/>
  <c r="BZ60" i="33"/>
  <c r="BZ61" i="33" s="1"/>
  <c r="CQ60" i="33"/>
  <c r="CQ61" i="33" s="1"/>
  <c r="CI60" i="33"/>
  <c r="CI61" i="33" s="1"/>
  <c r="AZ60" i="33"/>
  <c r="AZ61" i="33" s="1"/>
  <c r="BM60" i="33"/>
  <c r="BM61" i="33" s="1"/>
  <c r="AA60" i="33"/>
  <c r="AA61" i="33" s="1"/>
  <c r="BX60" i="33"/>
  <c r="BX61" i="33" s="1"/>
  <c r="BA60" i="33"/>
  <c r="BA61" i="33" s="1"/>
  <c r="V60" i="33"/>
  <c r="V61" i="33" s="1"/>
  <c r="AS60" i="33"/>
  <c r="AS61" i="33" s="1"/>
  <c r="AM60" i="33"/>
  <c r="AM61" i="33" s="1"/>
  <c r="AG60" i="33"/>
  <c r="AG61" i="33" s="1"/>
  <c r="AX60" i="33"/>
  <c r="AX61" i="33" s="1"/>
  <c r="AE60" i="33"/>
  <c r="AE61" i="33" s="1"/>
  <c r="W60" i="33"/>
  <c r="W61" i="33" s="1"/>
  <c r="BD60" i="33"/>
  <c r="BD61" i="33" s="1"/>
  <c r="U60" i="33"/>
  <c r="U61" i="33" s="1"/>
  <c r="CF60" i="33"/>
  <c r="CF61" i="33" s="1"/>
  <c r="CC60" i="33"/>
  <c r="CC61" i="33" s="1"/>
  <c r="BJ60" i="33"/>
  <c r="BJ61" i="33" s="1"/>
  <c r="CH60" i="33"/>
  <c r="CH61" i="33" s="1"/>
  <c r="AK60" i="33"/>
  <c r="AK61" i="33" s="1"/>
  <c r="BQ60" i="33"/>
  <c r="BQ61" i="33" s="1"/>
  <c r="BY60" i="33"/>
  <c r="BY61" i="33" s="1"/>
  <c r="CR60" i="33"/>
  <c r="CR61" i="33" s="1"/>
  <c r="Q60" i="33"/>
  <c r="AQ60" i="33"/>
  <c r="AQ61" i="33" s="1"/>
  <c r="CS60" i="33"/>
  <c r="CS61" i="33" s="1"/>
  <c r="AY60" i="33"/>
  <c r="AY61" i="33" s="1"/>
  <c r="CA60" i="33"/>
  <c r="CA61" i="33" s="1"/>
  <c r="AC60" i="33"/>
  <c r="AC61" i="33" s="1"/>
  <c r="AH60" i="33"/>
  <c r="AH61" i="33" s="1"/>
  <c r="Y60" i="33"/>
  <c r="Y61" i="33" s="1"/>
  <c r="Q61" i="33" l="1"/>
  <c r="O60" i="33"/>
  <c r="O61" i="33" l="1"/>
  <c r="CO62" i="33" l="1"/>
  <c r="BR62" i="33"/>
  <c r="X62" i="33"/>
  <c r="S62" i="33"/>
  <c r="AD62" i="33"/>
  <c r="BT62" i="33"/>
  <c r="BS62" i="33"/>
  <c r="CB62" i="33"/>
  <c r="AT62" i="33"/>
  <c r="AV62" i="33"/>
  <c r="BI62" i="33"/>
  <c r="AO62" i="33"/>
  <c r="BO62" i="33"/>
  <c r="AI62" i="33"/>
  <c r="BB62" i="33"/>
  <c r="AJ62" i="33"/>
  <c r="CJ62" i="33"/>
  <c r="BF62" i="33"/>
  <c r="Z62" i="33"/>
  <c r="BN62" i="33"/>
  <c r="AP62" i="33"/>
  <c r="CE62" i="33"/>
  <c r="BK62" i="33"/>
  <c r="CM62" i="33"/>
  <c r="BE62" i="33"/>
  <c r="CK62" i="33"/>
  <c r="BY62" i="33"/>
  <c r="AZ62" i="33"/>
  <c r="AH62" i="33"/>
  <c r="AF62" i="33"/>
  <c r="BD62" i="33"/>
  <c r="CG62" i="33"/>
  <c r="CA62" i="33"/>
  <c r="CF62" i="33"/>
  <c r="BQ62" i="33"/>
  <c r="AK62" i="33"/>
  <c r="AY62" i="33"/>
  <c r="CC62" i="33"/>
  <c r="BV62" i="33"/>
  <c r="AA62" i="33"/>
  <c r="CI62" i="33"/>
  <c r="AX62" i="33"/>
  <c r="CD62" i="33"/>
  <c r="AS62" i="33"/>
  <c r="CN62" i="33"/>
  <c r="CQ62" i="33"/>
  <c r="BG62" i="33"/>
  <c r="T62" i="33"/>
  <c r="AC62" i="33"/>
  <c r="BH62" i="33"/>
  <c r="AR62" i="33"/>
  <c r="CS62" i="33"/>
  <c r="AG62" i="33"/>
  <c r="AM62" i="33"/>
  <c r="BP62" i="33"/>
  <c r="R62" i="33"/>
  <c r="W62" i="33"/>
  <c r="AE62" i="33"/>
  <c r="AQ62" i="33"/>
  <c r="CH62" i="33"/>
  <c r="CR62" i="33"/>
  <c r="BX62" i="33"/>
  <c r="CP62" i="33"/>
  <c r="BM62" i="33"/>
  <c r="BA62" i="33"/>
  <c r="V62" i="33"/>
  <c r="AU62" i="33"/>
  <c r="Y62" i="33"/>
  <c r="BC62" i="33"/>
  <c r="U62" i="33"/>
  <c r="AL62" i="33"/>
  <c r="BJ62" i="33"/>
  <c r="AW62" i="33"/>
  <c r="BW62" i="33"/>
  <c r="BL62" i="33"/>
  <c r="AN62" i="33"/>
  <c r="CL62" i="33"/>
  <c r="BZ62" i="33"/>
  <c r="BU62" i="33"/>
  <c r="AB62" i="33"/>
  <c r="Q62" i="33"/>
  <c r="M62" i="33" l="1"/>
  <c r="O62" i="33"/>
  <c r="L60" i="33"/>
  <c r="L63" i="33"/>
  <c r="L62" i="33"/>
  <c r="L61" i="33"/>
  <c r="M60" i="33" l="1"/>
  <c r="F60" i="33" l="1"/>
  <c r="D60" i="33"/>
  <c r="E60" i="33"/>
  <c r="H65" i="33" l="1"/>
  <c r="H66" i="33" l="1"/>
  <c r="K65" i="33"/>
  <c r="H67" i="33" l="1"/>
  <c r="K66" i="33"/>
  <c r="H68" i="33" l="1"/>
  <c r="K68" i="33" s="1"/>
  <c r="K67" i="33"/>
  <c r="T65" i="33" l="1"/>
  <c r="T66" i="33" s="1"/>
  <c r="R65" i="33"/>
  <c r="R66" i="33" s="1"/>
  <c r="BO65" i="33"/>
  <c r="BO66" i="33" s="1"/>
  <c r="AR65" i="33"/>
  <c r="AR66" i="33" s="1"/>
  <c r="BF65" i="33"/>
  <c r="BF66" i="33" s="1"/>
  <c r="CH65" i="33"/>
  <c r="CH66" i="33" s="1"/>
  <c r="CD65" i="33"/>
  <c r="CD66" i="33" s="1"/>
  <c r="CB65" i="33"/>
  <c r="CB66" i="33" s="1"/>
  <c r="CI65" i="33"/>
  <c r="CI66" i="33" s="1"/>
  <c r="BL65" i="33"/>
  <c r="BL66" i="33" s="1"/>
  <c r="U65" i="33"/>
  <c r="U66" i="33" s="1"/>
  <c r="CE65" i="33"/>
  <c r="CE66" i="33" s="1"/>
  <c r="CC65" i="33"/>
  <c r="CC66" i="33" s="1"/>
  <c r="BB65" i="33"/>
  <c r="BB66" i="33" s="1"/>
  <c r="AX65" i="33"/>
  <c r="AX66" i="33" s="1"/>
  <c r="CL65" i="33"/>
  <c r="CL66" i="33" s="1"/>
  <c r="BH65" i="33"/>
  <c r="BH66" i="33" s="1"/>
  <c r="BX65" i="33"/>
  <c r="BX66" i="33" s="1"/>
  <c r="AJ65" i="33"/>
  <c r="AJ66" i="33" s="1"/>
  <c r="BG65" i="33"/>
  <c r="BG66" i="33" s="1"/>
  <c r="AD65" i="33"/>
  <c r="AD66" i="33" s="1"/>
  <c r="BJ65" i="33"/>
  <c r="BJ66" i="33" s="1"/>
  <c r="V65" i="33"/>
  <c r="V66" i="33" s="1"/>
  <c r="CP65" i="33"/>
  <c r="CP66" i="33" s="1"/>
  <c r="AG65" i="33"/>
  <c r="AG66" i="33" s="1"/>
  <c r="CK65" i="33"/>
  <c r="CK66" i="33" s="1"/>
  <c r="CR65" i="33"/>
  <c r="CR66" i="33" s="1"/>
  <c r="AQ65" i="33"/>
  <c r="AQ66" i="33" s="1"/>
  <c r="BS65" i="33"/>
  <c r="BS66" i="33" s="1"/>
  <c r="BU65" i="33"/>
  <c r="BU66" i="33" s="1"/>
  <c r="CG65" i="33"/>
  <c r="CG66" i="33" s="1"/>
  <c r="BI65" i="33"/>
  <c r="BI66" i="33" s="1"/>
  <c r="AH65" i="33"/>
  <c r="AH66" i="33" s="1"/>
  <c r="Y65" i="33"/>
  <c r="Y66" i="33" s="1"/>
  <c r="CM65" i="33"/>
  <c r="CM66" i="33" s="1"/>
  <c r="AF65" i="33"/>
  <c r="AF66" i="33" s="1"/>
  <c r="Q65" i="33"/>
  <c r="AP65" i="33"/>
  <c r="AP66" i="33" s="1"/>
  <c r="AW65" i="33"/>
  <c r="AW66" i="33" s="1"/>
  <c r="BA65" i="33"/>
  <c r="BA66" i="33" s="1"/>
  <c r="AY65" i="33"/>
  <c r="AY66" i="33" s="1"/>
  <c r="BD65" i="33"/>
  <c r="BD66" i="33" s="1"/>
  <c r="BK65" i="33"/>
  <c r="BK66" i="33" s="1"/>
  <c r="S65" i="33"/>
  <c r="S66" i="33" s="1"/>
  <c r="AA65" i="33"/>
  <c r="AA66" i="33" s="1"/>
  <c r="AS65" i="33"/>
  <c r="AS66" i="33" s="1"/>
  <c r="AB65" i="33"/>
  <c r="AB66" i="33" s="1"/>
  <c r="CS65" i="33"/>
  <c r="CS66" i="33" s="1"/>
  <c r="BV65" i="33"/>
  <c r="BV66" i="33" s="1"/>
  <c r="AV65" i="33"/>
  <c r="AV66" i="33" s="1"/>
  <c r="X65" i="33"/>
  <c r="X66" i="33" s="1"/>
  <c r="BC65" i="33"/>
  <c r="BC66" i="33" s="1"/>
  <c r="AN65" i="33"/>
  <c r="AN66" i="33" s="1"/>
  <c r="CF65" i="33"/>
  <c r="CF66" i="33" s="1"/>
  <c r="BN65" i="33"/>
  <c r="BN66" i="33" s="1"/>
  <c r="CJ65" i="33"/>
  <c r="CJ66" i="33" s="1"/>
  <c r="BR65" i="33"/>
  <c r="BR66" i="33" s="1"/>
  <c r="AM65" i="33"/>
  <c r="AM66" i="33" s="1"/>
  <c r="BP65" i="33"/>
  <c r="BP66" i="33" s="1"/>
  <c r="AO65" i="33"/>
  <c r="AO66" i="33" s="1"/>
  <c r="AU65" i="33"/>
  <c r="AU66" i="33" s="1"/>
  <c r="BZ65" i="33"/>
  <c r="BZ66" i="33" s="1"/>
  <c r="BE65" i="33"/>
  <c r="BE66" i="33" s="1"/>
  <c r="BW65" i="33"/>
  <c r="BW66" i="33" s="1"/>
  <c r="AC65" i="33"/>
  <c r="AC66" i="33" s="1"/>
  <c r="W65" i="33"/>
  <c r="W66" i="33" s="1"/>
  <c r="BT65" i="33"/>
  <c r="BT66" i="33" s="1"/>
  <c r="AL65" i="33"/>
  <c r="AL66" i="33" s="1"/>
  <c r="AI65" i="33"/>
  <c r="AI66" i="33" s="1"/>
  <c r="CQ65" i="33"/>
  <c r="CQ66" i="33" s="1"/>
  <c r="AK65" i="33"/>
  <c r="AK66" i="33" s="1"/>
  <c r="AE65" i="33"/>
  <c r="AE66" i="33" s="1"/>
  <c r="AT65" i="33"/>
  <c r="AT66" i="33" s="1"/>
  <c r="CA65" i="33"/>
  <c r="CA66" i="33" s="1"/>
  <c r="BY65" i="33"/>
  <c r="BY66" i="33" s="1"/>
  <c r="CN65" i="33"/>
  <c r="CN66" i="33" s="1"/>
  <c r="CO65" i="33"/>
  <c r="CO66" i="33" s="1"/>
  <c r="BQ65" i="33"/>
  <c r="BQ66" i="33" s="1"/>
  <c r="Z65" i="33"/>
  <c r="Z66" i="33" s="1"/>
  <c r="AZ65" i="33"/>
  <c r="AZ66" i="33" s="1"/>
  <c r="BM65" i="33"/>
  <c r="BM66" i="33" s="1"/>
  <c r="Q66" i="33" l="1"/>
  <c r="O65" i="33"/>
  <c r="O66" i="33" l="1"/>
  <c r="Q67" i="33" s="1"/>
  <c r="T67" i="33" l="1"/>
  <c r="CH67" i="33"/>
  <c r="CD67" i="33"/>
  <c r="R67" i="33"/>
  <c r="AD67" i="33"/>
  <c r="AJ67" i="33"/>
  <c r="BO67" i="33"/>
  <c r="CP67" i="33"/>
  <c r="CC67" i="33"/>
  <c r="BF67" i="33"/>
  <c r="BB67" i="33"/>
  <c r="CE67" i="33"/>
  <c r="CL67" i="33"/>
  <c r="BH67" i="33"/>
  <c r="U67" i="33"/>
  <c r="BL67" i="33"/>
  <c r="BJ67" i="33"/>
  <c r="AX67" i="33"/>
  <c r="BG67" i="33"/>
  <c r="CI67" i="33"/>
  <c r="AR67" i="33"/>
  <c r="CB67" i="33"/>
  <c r="V67" i="33"/>
  <c r="BX67" i="33"/>
  <c r="BQ67" i="33"/>
  <c r="BY67" i="33"/>
  <c r="BR67" i="33"/>
  <c r="CM67" i="33"/>
  <c r="BE67" i="33"/>
  <c r="X67" i="33"/>
  <c r="CQ67" i="33"/>
  <c r="BP67" i="33"/>
  <c r="AG67" i="33"/>
  <c r="CA67" i="33"/>
  <c r="CO67" i="33"/>
  <c r="AM67" i="33"/>
  <c r="AY67" i="33"/>
  <c r="AZ67" i="33"/>
  <c r="AV67" i="33"/>
  <c r="AI67" i="33"/>
  <c r="AH67" i="33"/>
  <c r="AW67" i="33"/>
  <c r="AE67" i="33"/>
  <c r="AU67" i="33"/>
  <c r="CG67" i="33"/>
  <c r="CJ67" i="33"/>
  <c r="AN67" i="33"/>
  <c r="AL67" i="33"/>
  <c r="CR67" i="33"/>
  <c r="AQ67" i="33"/>
  <c r="S67" i="33"/>
  <c r="BU67" i="33"/>
  <c r="BC67" i="33"/>
  <c r="BK67" i="33"/>
  <c r="BV67" i="33"/>
  <c r="W67" i="33"/>
  <c r="BN67" i="33"/>
  <c r="BZ67" i="33"/>
  <c r="AB67" i="33"/>
  <c r="CF67" i="33"/>
  <c r="BD67" i="33"/>
  <c r="BW67" i="33"/>
  <c r="AS67" i="33"/>
  <c r="Y67" i="33"/>
  <c r="CS67" i="33"/>
  <c r="BS67" i="33"/>
  <c r="AP67" i="33"/>
  <c r="BM67" i="33"/>
  <c r="BI67" i="33"/>
  <c r="BA67" i="33"/>
  <c r="AA67" i="33"/>
  <c r="CN67" i="33"/>
  <c r="CK67" i="33"/>
  <c r="AO67" i="33"/>
  <c r="AC67" i="33"/>
  <c r="AK67" i="33"/>
  <c r="AF67" i="33"/>
  <c r="AT67" i="33"/>
  <c r="Z67" i="33"/>
  <c r="BT67" i="33"/>
  <c r="O67" i="33" l="1"/>
  <c r="L67" i="33"/>
  <c r="M67" i="33"/>
  <c r="L65" i="33"/>
  <c r="L66" i="33"/>
  <c r="L68" i="33"/>
  <c r="M65" i="33" l="1"/>
  <c r="F65" i="33" l="1"/>
  <c r="D65" i="33"/>
  <c r="E65" i="33"/>
  <c r="H70" i="33" l="1"/>
  <c r="H71" i="33" l="1"/>
  <c r="K70" i="33"/>
  <c r="H72" i="33" l="1"/>
  <c r="K71" i="33"/>
  <c r="H73" i="33" l="1"/>
  <c r="K73" i="33" s="1"/>
  <c r="K72" i="33"/>
  <c r="W70" i="33" l="1"/>
  <c r="W71" i="33" s="1"/>
  <c r="S70" i="33"/>
  <c r="S71" i="33" s="1"/>
  <c r="CE70" i="33"/>
  <c r="CE71" i="33" s="1"/>
  <c r="CI70" i="33"/>
  <c r="CI71" i="33" s="1"/>
  <c r="CM70" i="33"/>
  <c r="CM71" i="33" s="1"/>
  <c r="BR70" i="33"/>
  <c r="BR71" i="33" s="1"/>
  <c r="AN70" i="33"/>
  <c r="AN71" i="33" s="1"/>
  <c r="CR70" i="33"/>
  <c r="CR71" i="33" s="1"/>
  <c r="BM70" i="33"/>
  <c r="BM71" i="33" s="1"/>
  <c r="BT70" i="33"/>
  <c r="BT71" i="33" s="1"/>
  <c r="CL70" i="33"/>
  <c r="CL71" i="33" s="1"/>
  <c r="AK70" i="33"/>
  <c r="AK71" i="33" s="1"/>
  <c r="BE70" i="33"/>
  <c r="BE71" i="33" s="1"/>
  <c r="BA70" i="33"/>
  <c r="BA71" i="33" s="1"/>
  <c r="BJ70" i="33"/>
  <c r="BJ71" i="33" s="1"/>
  <c r="CD70" i="33"/>
  <c r="CD71" i="33" s="1"/>
  <c r="AE70" i="33"/>
  <c r="AE71" i="33" s="1"/>
  <c r="BB70" i="33"/>
  <c r="BB71" i="33" s="1"/>
  <c r="BD70" i="33"/>
  <c r="BD71" i="33" s="1"/>
  <c r="BK70" i="33"/>
  <c r="BK71" i="33" s="1"/>
  <c r="CQ70" i="33"/>
  <c r="CQ71" i="33" s="1"/>
  <c r="AY70" i="33"/>
  <c r="AY71" i="33" s="1"/>
  <c r="BC70" i="33"/>
  <c r="BC71" i="33" s="1"/>
  <c r="BG70" i="33"/>
  <c r="BG71" i="33" s="1"/>
  <c r="CN70" i="33"/>
  <c r="CN71" i="33" s="1"/>
  <c r="AV70" i="33"/>
  <c r="AV71" i="33" s="1"/>
  <c r="T70" i="33"/>
  <c r="T71" i="33" s="1"/>
  <c r="CH70" i="33"/>
  <c r="CH71" i="33" s="1"/>
  <c r="AD70" i="33"/>
  <c r="AD71" i="33" s="1"/>
  <c r="BY70" i="33"/>
  <c r="BY71" i="33" s="1"/>
  <c r="BX70" i="33"/>
  <c r="BX71" i="33" s="1"/>
  <c r="Y70" i="33"/>
  <c r="Y71" i="33" s="1"/>
  <c r="AI70" i="33"/>
  <c r="AI71" i="33" s="1"/>
  <c r="BU70" i="33"/>
  <c r="BU71" i="33" s="1"/>
  <c r="BQ70" i="33"/>
  <c r="BQ71" i="33" s="1"/>
  <c r="AL70" i="33"/>
  <c r="AL71" i="33" s="1"/>
  <c r="CB70" i="33"/>
  <c r="CB71" i="33" s="1"/>
  <c r="AQ70" i="33"/>
  <c r="AQ71" i="33" s="1"/>
  <c r="CK70" i="33"/>
  <c r="CK71" i="33" s="1"/>
  <c r="BV70" i="33"/>
  <c r="BV71" i="33" s="1"/>
  <c r="BL70" i="33"/>
  <c r="BL71" i="33" s="1"/>
  <c r="AT70" i="33"/>
  <c r="AT71" i="33" s="1"/>
  <c r="AP70" i="33"/>
  <c r="AP71" i="33" s="1"/>
  <c r="BO70" i="33"/>
  <c r="BO71" i="33" s="1"/>
  <c r="BI70" i="33"/>
  <c r="BI71" i="33" s="1"/>
  <c r="BS70" i="33"/>
  <c r="BS71" i="33" s="1"/>
  <c r="CC70" i="33"/>
  <c r="CC71" i="33" s="1"/>
  <c r="AJ70" i="33"/>
  <c r="AJ71" i="33" s="1"/>
  <c r="AS70" i="33"/>
  <c r="AS71" i="33" s="1"/>
  <c r="CP70" i="33"/>
  <c r="CP71" i="33" s="1"/>
  <c r="AU70" i="33"/>
  <c r="AU71" i="33" s="1"/>
  <c r="AR70" i="33"/>
  <c r="AR71" i="33" s="1"/>
  <c r="CJ70" i="33"/>
  <c r="CJ71" i="33" s="1"/>
  <c r="BN70" i="33"/>
  <c r="BN71" i="33" s="1"/>
  <c r="Z70" i="33"/>
  <c r="Z71" i="33" s="1"/>
  <c r="X70" i="33"/>
  <c r="X71" i="33" s="1"/>
  <c r="AC70" i="33"/>
  <c r="AC71" i="33" s="1"/>
  <c r="AG70" i="33"/>
  <c r="AG71" i="33" s="1"/>
  <c r="BZ70" i="33"/>
  <c r="BZ71" i="33" s="1"/>
  <c r="BW70" i="33"/>
  <c r="BW71" i="33" s="1"/>
  <c r="CO70" i="33"/>
  <c r="CO71" i="33" s="1"/>
  <c r="AW70" i="33"/>
  <c r="AW71" i="33" s="1"/>
  <c r="BF70" i="33"/>
  <c r="BF71" i="33" s="1"/>
  <c r="U70" i="33"/>
  <c r="U71" i="33" s="1"/>
  <c r="AX70" i="33"/>
  <c r="AX71" i="33" s="1"/>
  <c r="AF70" i="33"/>
  <c r="AF71" i="33" s="1"/>
  <c r="BP70" i="33"/>
  <c r="BP71" i="33" s="1"/>
  <c r="AM70" i="33"/>
  <c r="AM71" i="33" s="1"/>
  <c r="CG70" i="33"/>
  <c r="CG71" i="33" s="1"/>
  <c r="Q70" i="33"/>
  <c r="AZ70" i="33"/>
  <c r="AZ71" i="33" s="1"/>
  <c r="AB70" i="33"/>
  <c r="AB71" i="33" s="1"/>
  <c r="CA70" i="33"/>
  <c r="CA71" i="33" s="1"/>
  <c r="V70" i="33"/>
  <c r="V71" i="33" s="1"/>
  <c r="R70" i="33"/>
  <c r="R71" i="33" s="1"/>
  <c r="CS70" i="33"/>
  <c r="CS71" i="33" s="1"/>
  <c r="BH70" i="33"/>
  <c r="BH71" i="33" s="1"/>
  <c r="CF70" i="33"/>
  <c r="CF71" i="33" s="1"/>
  <c r="AA70" i="33"/>
  <c r="AA71" i="33" s="1"/>
  <c r="AH70" i="33"/>
  <c r="AH71" i="33" s="1"/>
  <c r="AO70" i="33"/>
  <c r="AO71" i="33" s="1"/>
  <c r="O70" i="33" l="1"/>
  <c r="Q71" i="33"/>
  <c r="O71" i="33" l="1"/>
  <c r="BD72" i="33" l="1"/>
  <c r="BR72" i="33"/>
  <c r="S72" i="33"/>
  <c r="CD72" i="33"/>
  <c r="BA72" i="33"/>
  <c r="BJ72" i="33"/>
  <c r="CI72" i="33"/>
  <c r="BE72" i="33"/>
  <c r="CR72" i="33"/>
  <c r="AE72" i="33"/>
  <c r="BT72" i="33"/>
  <c r="AY72" i="33"/>
  <c r="AN72" i="33"/>
  <c r="BC72" i="33"/>
  <c r="BM72" i="33"/>
  <c r="CE72" i="33"/>
  <c r="BK72" i="33"/>
  <c r="CM72" i="33"/>
  <c r="AK72" i="33"/>
  <c r="CL72" i="33"/>
  <c r="W72" i="33"/>
  <c r="BB72" i="33"/>
  <c r="CQ72" i="33"/>
  <c r="BG72" i="33"/>
  <c r="CO72" i="33"/>
  <c r="V72" i="33"/>
  <c r="BW72" i="33"/>
  <c r="U72" i="33"/>
  <c r="CS72" i="33"/>
  <c r="AZ72" i="33"/>
  <c r="AM72" i="33"/>
  <c r="CH72" i="33"/>
  <c r="BO72" i="33"/>
  <c r="BF72" i="33"/>
  <c r="CF72" i="33"/>
  <c r="AV72" i="33"/>
  <c r="AR72" i="33"/>
  <c r="AG72" i="33"/>
  <c r="AO72" i="33"/>
  <c r="AJ72" i="33"/>
  <c r="R72" i="33"/>
  <c r="Z72" i="33"/>
  <c r="CP72" i="33"/>
  <c r="BV72" i="33"/>
  <c r="CA72" i="33"/>
  <c r="AT72" i="33"/>
  <c r="AC72" i="33"/>
  <c r="AU72" i="33"/>
  <c r="BY72" i="33"/>
  <c r="BN72" i="33"/>
  <c r="AH72" i="33"/>
  <c r="T72" i="33"/>
  <c r="BI72" i="33"/>
  <c r="AA72" i="33"/>
  <c r="CN72" i="33"/>
  <c r="AF72" i="33"/>
  <c r="AL72" i="33"/>
  <c r="X72" i="33"/>
  <c r="BZ72" i="33"/>
  <c r="Y72" i="33"/>
  <c r="CK72" i="33"/>
  <c r="BU72" i="33"/>
  <c r="BL72" i="33"/>
  <c r="AP72" i="33"/>
  <c r="BH72" i="33"/>
  <c r="BS72" i="33"/>
  <c r="AB72" i="33"/>
  <c r="CJ72" i="33"/>
  <c r="BP72" i="33"/>
  <c r="AX72" i="33"/>
  <c r="CC72" i="33"/>
  <c r="AS72" i="33"/>
  <c r="AW72" i="33"/>
  <c r="AI72" i="33"/>
  <c r="AD72" i="33"/>
  <c r="CG72" i="33"/>
  <c r="BX72" i="33"/>
  <c r="BQ72" i="33"/>
  <c r="CB72" i="33"/>
  <c r="AQ72" i="33"/>
  <c r="Q72" i="33"/>
  <c r="O72" i="33" l="1"/>
  <c r="M72" i="33"/>
  <c r="L73" i="33"/>
  <c r="L70" i="33"/>
  <c r="L72" i="33"/>
  <c r="L71" i="33"/>
  <c r="M70" i="33" l="1"/>
  <c r="F70" i="33" l="1"/>
  <c r="E70" i="33"/>
  <c r="D70" i="33"/>
  <c r="H75" i="33" l="1"/>
  <c r="H76" i="33" l="1"/>
  <c r="K75" i="33"/>
  <c r="H77" i="33" l="1"/>
  <c r="K76" i="33"/>
  <c r="H78" i="33" l="1"/>
  <c r="K78" i="33" s="1"/>
  <c r="K77" i="33"/>
  <c r="AQ75" i="33" l="1"/>
  <c r="AQ76" i="33" s="1"/>
  <c r="Y75" i="33"/>
  <c r="Y76" i="33" s="1"/>
  <c r="BE75" i="33"/>
  <c r="BE76" i="33" s="1"/>
  <c r="CK75" i="33"/>
  <c r="CK76" i="33" s="1"/>
  <c r="AJ75" i="33"/>
  <c r="AJ76" i="33" s="1"/>
  <c r="AH75" i="33"/>
  <c r="AH76" i="33" s="1"/>
  <c r="BX75" i="33"/>
  <c r="BX76" i="33" s="1"/>
  <c r="X75" i="33"/>
  <c r="X76" i="33" s="1"/>
  <c r="CM75" i="33"/>
  <c r="CM76" i="33" s="1"/>
  <c r="CI75" i="33"/>
  <c r="CI76" i="33" s="1"/>
  <c r="AY75" i="33"/>
  <c r="AY76" i="33" s="1"/>
  <c r="BM75" i="33"/>
  <c r="BM76" i="33" s="1"/>
  <c r="BO75" i="33"/>
  <c r="BO76" i="33" s="1"/>
  <c r="AD75" i="33"/>
  <c r="AD76" i="33" s="1"/>
  <c r="CB75" i="33"/>
  <c r="CB76" i="33" s="1"/>
  <c r="BU75" i="33"/>
  <c r="BU76" i="33" s="1"/>
  <c r="BW75" i="33"/>
  <c r="BW76" i="33" s="1"/>
  <c r="CA75" i="33"/>
  <c r="CA76" i="33" s="1"/>
  <c r="AS75" i="33"/>
  <c r="AS76" i="33" s="1"/>
  <c r="BB75" i="33"/>
  <c r="BB76" i="33" s="1"/>
  <c r="BD75" i="33"/>
  <c r="BD76" i="33" s="1"/>
  <c r="AI75" i="33"/>
  <c r="AI76" i="33" s="1"/>
  <c r="CC75" i="33"/>
  <c r="CC76" i="33" s="1"/>
  <c r="CL75" i="33"/>
  <c r="CL76" i="33" s="1"/>
  <c r="BN75" i="33"/>
  <c r="BN76" i="33" s="1"/>
  <c r="BA75" i="33"/>
  <c r="BA76" i="33" s="1"/>
  <c r="Z75" i="33"/>
  <c r="Z76" i="33" s="1"/>
  <c r="T75" i="33"/>
  <c r="T76" i="33" s="1"/>
  <c r="AU75" i="33"/>
  <c r="AU76" i="33" s="1"/>
  <c r="AC75" i="33"/>
  <c r="AC76" i="33" s="1"/>
  <c r="BI75" i="33"/>
  <c r="BI76" i="33" s="1"/>
  <c r="CO75" i="33"/>
  <c r="CO76" i="33" s="1"/>
  <c r="AP75" i="33"/>
  <c r="AP76" i="33" s="1"/>
  <c r="AR75" i="33"/>
  <c r="AR76" i="33" s="1"/>
  <c r="CF75" i="33"/>
  <c r="CF76" i="33" s="1"/>
  <c r="AX75" i="33"/>
  <c r="AX76" i="33" s="1"/>
  <c r="AB75" i="33"/>
  <c r="AB76" i="33" s="1"/>
  <c r="CR75" i="33"/>
  <c r="CR76" i="33" s="1"/>
  <c r="S75" i="33"/>
  <c r="S76" i="33" s="1"/>
  <c r="AG75" i="33"/>
  <c r="AG76" i="33" s="1"/>
  <c r="CS75" i="33"/>
  <c r="CS76" i="33" s="1"/>
  <c r="AZ75" i="33"/>
  <c r="AZ76" i="33" s="1"/>
  <c r="AF75" i="33"/>
  <c r="AF76" i="33" s="1"/>
  <c r="AN75" i="33"/>
  <c r="AN76" i="33" s="1"/>
  <c r="CE75" i="33"/>
  <c r="CE76" i="33" s="1"/>
  <c r="BS75" i="33"/>
  <c r="BS76" i="33" s="1"/>
  <c r="BK75" i="33"/>
  <c r="BK76" i="33" s="1"/>
  <c r="CP75" i="33"/>
  <c r="CP76" i="33" s="1"/>
  <c r="BR75" i="33"/>
  <c r="BR76" i="33" s="1"/>
  <c r="Q75" i="33"/>
  <c r="R75" i="33"/>
  <c r="R76" i="33" s="1"/>
  <c r="CH75" i="33"/>
  <c r="CH76" i="33" s="1"/>
  <c r="U75" i="33"/>
  <c r="U76" i="33" s="1"/>
  <c r="CJ75" i="33"/>
  <c r="CJ76" i="33" s="1"/>
  <c r="CN75" i="33"/>
  <c r="CN76" i="33" s="1"/>
  <c r="W75" i="33"/>
  <c r="W76" i="33" s="1"/>
  <c r="BC75" i="33"/>
  <c r="BC76" i="33" s="1"/>
  <c r="AK75" i="33"/>
  <c r="AK76" i="33" s="1"/>
  <c r="BQ75" i="33"/>
  <c r="BQ76" i="33" s="1"/>
  <c r="V75" i="33"/>
  <c r="V76" i="33" s="1"/>
  <c r="BZ75" i="33"/>
  <c r="BZ76" i="33" s="1"/>
  <c r="BH75" i="33"/>
  <c r="BH76" i="33" s="1"/>
  <c r="AL75" i="33"/>
  <c r="AL76" i="33" s="1"/>
  <c r="BF75" i="33"/>
  <c r="BF76" i="33" s="1"/>
  <c r="CQ75" i="33"/>
  <c r="CQ76" i="33" s="1"/>
  <c r="AA75" i="33"/>
  <c r="AA76" i="33" s="1"/>
  <c r="BG75" i="33"/>
  <c r="BG76" i="33" s="1"/>
  <c r="AO75" i="33"/>
  <c r="AO76" i="33" s="1"/>
  <c r="AV75" i="33"/>
  <c r="AV76" i="33" s="1"/>
  <c r="AT75" i="33"/>
  <c r="AT76" i="33" s="1"/>
  <c r="AE75" i="33"/>
  <c r="AE76" i="33" s="1"/>
  <c r="BY75" i="33"/>
  <c r="BY76" i="33" s="1"/>
  <c r="CD75" i="33"/>
  <c r="CD76" i="33" s="1"/>
  <c r="BP75" i="33"/>
  <c r="BP76" i="33" s="1"/>
  <c r="AW75" i="33"/>
  <c r="AW76" i="33" s="1"/>
  <c r="BT75" i="33"/>
  <c r="BT76" i="33" s="1"/>
  <c r="BL75" i="33"/>
  <c r="BL76" i="33" s="1"/>
  <c r="AM75" i="33"/>
  <c r="AM76" i="33" s="1"/>
  <c r="CG75" i="33"/>
  <c r="CG76" i="33" s="1"/>
  <c r="BJ75" i="33"/>
  <c r="BJ76" i="33" s="1"/>
  <c r="BV75" i="33"/>
  <c r="BV76" i="33" s="1"/>
  <c r="O75" i="33" l="1"/>
  <c r="Q76" i="33"/>
  <c r="O76" i="33" l="1"/>
  <c r="Q77" i="33" s="1"/>
  <c r="BJ77" i="33" l="1"/>
  <c r="BS77" i="33"/>
  <c r="AN77" i="33"/>
  <c r="Z77" i="33"/>
  <c r="CN77" i="33"/>
  <c r="AU77" i="33"/>
  <c r="BP77" i="33"/>
  <c r="CA77" i="33"/>
  <c r="CC77" i="33"/>
  <c r="CD77" i="33"/>
  <c r="CM77" i="33"/>
  <c r="AH77" i="33"/>
  <c r="AY77" i="33"/>
  <c r="AO77" i="33"/>
  <c r="Y77" i="33"/>
  <c r="BC77" i="33"/>
  <c r="AI77" i="33"/>
  <c r="AL77" i="33"/>
  <c r="BQ77" i="33"/>
  <c r="CR77" i="33"/>
  <c r="AG77" i="33"/>
  <c r="CS77" i="33"/>
  <c r="S77" i="33"/>
  <c r="R77" i="33"/>
  <c r="BB77" i="33"/>
  <c r="BU77" i="33"/>
  <c r="CB77" i="33"/>
  <c r="CL77" i="33"/>
  <c r="AE77" i="33"/>
  <c r="AT77" i="33"/>
  <c r="BG77" i="33"/>
  <c r="BV77" i="33"/>
  <c r="W77" i="33"/>
  <c r="AC77" i="33"/>
  <c r="T77" i="33"/>
  <c r="AS77" i="33"/>
  <c r="BI77" i="33"/>
  <c r="AJ77" i="33"/>
  <c r="AA77" i="33"/>
  <c r="CI77" i="33"/>
  <c r="AM77" i="33"/>
  <c r="CQ77" i="33"/>
  <c r="AQ77" i="33"/>
  <c r="CO77" i="33"/>
  <c r="BM77" i="33"/>
  <c r="BX77" i="33"/>
  <c r="AK77" i="33"/>
  <c r="CJ77" i="33"/>
  <c r="AX77" i="33"/>
  <c r="BL77" i="33"/>
  <c r="BO77" i="33"/>
  <c r="CP77" i="33"/>
  <c r="AZ77" i="33"/>
  <c r="AP77" i="33"/>
  <c r="BT77" i="33"/>
  <c r="CK77" i="33"/>
  <c r="BD77" i="33"/>
  <c r="V77" i="33"/>
  <c r="CE77" i="33"/>
  <c r="BK77" i="33"/>
  <c r="X77" i="33"/>
  <c r="BZ77" i="33"/>
  <c r="AW77" i="33"/>
  <c r="BE77" i="33"/>
  <c r="BH77" i="33"/>
  <c r="CH77" i="33"/>
  <c r="BF77" i="33"/>
  <c r="BR77" i="33"/>
  <c r="AB77" i="33"/>
  <c r="BY77" i="33"/>
  <c r="AD77" i="33"/>
  <c r="U77" i="33"/>
  <c r="AF77" i="33"/>
  <c r="AV77" i="33"/>
  <c r="AR77" i="33"/>
  <c r="BN77" i="33"/>
  <c r="CF77" i="33"/>
  <c r="CG77" i="33"/>
  <c r="BA77" i="33"/>
  <c r="BW77" i="33"/>
  <c r="O77" i="33" l="1"/>
  <c r="M77" i="33"/>
  <c r="L76" i="33"/>
  <c r="L77" i="33"/>
  <c r="L75" i="33"/>
  <c r="L78" i="33"/>
  <c r="M75" i="33" l="1"/>
  <c r="F75" i="33" l="1"/>
  <c r="D75" i="33"/>
  <c r="E75" i="33"/>
  <c r="H80" i="33" l="1"/>
  <c r="H81" i="33" l="1"/>
  <c r="K80" i="33"/>
  <c r="H82" i="33" l="1"/>
  <c r="K81" i="33"/>
  <c r="H83" i="33" l="1"/>
  <c r="K83" i="33" s="1"/>
  <c r="K82" i="33"/>
  <c r="AX80" i="33" l="1"/>
  <c r="AX81" i="33" s="1"/>
  <c r="BF80" i="33"/>
  <c r="BF81" i="33" s="1"/>
  <c r="CF80" i="33"/>
  <c r="CF81" i="33" s="1"/>
  <c r="BY80" i="33"/>
  <c r="BY81" i="33" s="1"/>
  <c r="AT80" i="33"/>
  <c r="AT81" i="33" s="1"/>
  <c r="CP80" i="33"/>
  <c r="CP81" i="33" s="1"/>
  <c r="BS80" i="33"/>
  <c r="BS81" i="33" s="1"/>
  <c r="BM80" i="33"/>
  <c r="BM81" i="33" s="1"/>
  <c r="CD80" i="33"/>
  <c r="CD81" i="33" s="1"/>
  <c r="CG80" i="33"/>
  <c r="CG81" i="33" s="1"/>
  <c r="BN80" i="33"/>
  <c r="BN81" i="33" s="1"/>
  <c r="AU80" i="33"/>
  <c r="AU81" i="33" s="1"/>
  <c r="BQ80" i="33"/>
  <c r="BQ81" i="33" s="1"/>
  <c r="AP80" i="33"/>
  <c r="AP81" i="33" s="1"/>
  <c r="BL80" i="33"/>
  <c r="BL81" i="33" s="1"/>
  <c r="CI80" i="33"/>
  <c r="CI81" i="33" s="1"/>
  <c r="CS80" i="33"/>
  <c r="CS81" i="33" s="1"/>
  <c r="AJ80" i="33"/>
  <c r="AJ81" i="33" s="1"/>
  <c r="W80" i="33"/>
  <c r="W81" i="33" s="1"/>
  <c r="Y80" i="33"/>
  <c r="Y81" i="33" s="1"/>
  <c r="AN80" i="33"/>
  <c r="AN81" i="33" s="1"/>
  <c r="AI80" i="33"/>
  <c r="AI81" i="33" s="1"/>
  <c r="AW80" i="33"/>
  <c r="AW81" i="33" s="1"/>
  <c r="BZ80" i="33"/>
  <c r="BZ81" i="33" s="1"/>
  <c r="BA80" i="33"/>
  <c r="BA81" i="33" s="1"/>
  <c r="AE80" i="33"/>
  <c r="AE81" i="33" s="1"/>
  <c r="BU80" i="33"/>
  <c r="BU81" i="33" s="1"/>
  <c r="AV80" i="33"/>
  <c r="AV81" i="33" s="1"/>
  <c r="AK80" i="33"/>
  <c r="AK81" i="33" s="1"/>
  <c r="CM80" i="33"/>
  <c r="CM81" i="33" s="1"/>
  <c r="CR80" i="33"/>
  <c r="CR81" i="33" s="1"/>
  <c r="U80" i="33"/>
  <c r="U81" i="33" s="1"/>
  <c r="CH80" i="33"/>
  <c r="CH81" i="33" s="1"/>
  <c r="Q80" i="33"/>
  <c r="AD80" i="33"/>
  <c r="AD81" i="33" s="1"/>
  <c r="CK80" i="33"/>
  <c r="CK81" i="33" s="1"/>
  <c r="V80" i="33"/>
  <c r="V81" i="33" s="1"/>
  <c r="BT80" i="33"/>
  <c r="BT81" i="33" s="1"/>
  <c r="R80" i="33"/>
  <c r="R81" i="33" s="1"/>
  <c r="AS80" i="33"/>
  <c r="AS81" i="33" s="1"/>
  <c r="AR80" i="33"/>
  <c r="AR81" i="33" s="1"/>
  <c r="AH80" i="33"/>
  <c r="AH81" i="33" s="1"/>
  <c r="BE80" i="33"/>
  <c r="BE81" i="33" s="1"/>
  <c r="AA80" i="33"/>
  <c r="AA81" i="33" s="1"/>
  <c r="BJ80" i="33"/>
  <c r="BJ81" i="33" s="1"/>
  <c r="AC80" i="33"/>
  <c r="AC81" i="33" s="1"/>
  <c r="AQ80" i="33"/>
  <c r="AQ81" i="33" s="1"/>
  <c r="AF80" i="33"/>
  <c r="AF81" i="33" s="1"/>
  <c r="BK80" i="33"/>
  <c r="BK81" i="33" s="1"/>
  <c r="CL80" i="33"/>
  <c r="CL81" i="33" s="1"/>
  <c r="BP80" i="33"/>
  <c r="BP81" i="33" s="1"/>
  <c r="Z80" i="33"/>
  <c r="Z81" i="33" s="1"/>
  <c r="CO80" i="33"/>
  <c r="CO81" i="33" s="1"/>
  <c r="CC80" i="33"/>
  <c r="CC81" i="33" s="1"/>
  <c r="AM80" i="33"/>
  <c r="AM81" i="33" s="1"/>
  <c r="BB80" i="33"/>
  <c r="BB81" i="33" s="1"/>
  <c r="AO80" i="33"/>
  <c r="AO81" i="33" s="1"/>
  <c r="BX80" i="33"/>
  <c r="BX81" i="33" s="1"/>
  <c r="S80" i="33"/>
  <c r="S81" i="33" s="1"/>
  <c r="BC80" i="33"/>
  <c r="BC81" i="33" s="1"/>
  <c r="CB80" i="33"/>
  <c r="CB81" i="33" s="1"/>
  <c r="BI80" i="33"/>
  <c r="BI81" i="33" s="1"/>
  <c r="BO80" i="33"/>
  <c r="BO81" i="33" s="1"/>
  <c r="BW80" i="33"/>
  <c r="BW81" i="33" s="1"/>
  <c r="AG80" i="33"/>
  <c r="AG81" i="33" s="1"/>
  <c r="CA80" i="33"/>
  <c r="CA81" i="33" s="1"/>
  <c r="BR80" i="33"/>
  <c r="BR81" i="33" s="1"/>
  <c r="X80" i="33"/>
  <c r="X81" i="33" s="1"/>
  <c r="CE80" i="33"/>
  <c r="CE81" i="33" s="1"/>
  <c r="AL80" i="33"/>
  <c r="AL81" i="33" s="1"/>
  <c r="BD80" i="33"/>
  <c r="BD81" i="33" s="1"/>
  <c r="BH80" i="33"/>
  <c r="BH81" i="33" s="1"/>
  <c r="BG80" i="33"/>
  <c r="BG81" i="33" s="1"/>
  <c r="AY80" i="33"/>
  <c r="AY81" i="33" s="1"/>
  <c r="CQ80" i="33"/>
  <c r="CQ81" i="33" s="1"/>
  <c r="AB80" i="33"/>
  <c r="AB81" i="33" s="1"/>
  <c r="AZ80" i="33"/>
  <c r="AZ81" i="33" s="1"/>
  <c r="BV80" i="33"/>
  <c r="BV81" i="33" s="1"/>
  <c r="CJ80" i="33"/>
  <c r="CJ81" i="33" s="1"/>
  <c r="CN80" i="33"/>
  <c r="CN81" i="33" s="1"/>
  <c r="T80" i="33"/>
  <c r="T81" i="33" s="1"/>
  <c r="Q81" i="33" l="1"/>
  <c r="O80" i="33"/>
  <c r="O81" i="33" l="1"/>
  <c r="Q82" i="33" s="1"/>
  <c r="AX82" i="33" l="1"/>
  <c r="BQ82" i="33"/>
  <c r="AT82" i="33"/>
  <c r="BN82" i="33"/>
  <c r="BS82" i="33"/>
  <c r="CG82" i="33"/>
  <c r="BM82" i="33"/>
  <c r="CP82" i="33"/>
  <c r="BF82" i="33"/>
  <c r="BY82" i="33"/>
  <c r="AU82" i="33"/>
  <c r="CF82" i="33"/>
  <c r="CD82" i="33"/>
  <c r="BB82" i="33"/>
  <c r="CM82" i="33"/>
  <c r="V82" i="33"/>
  <c r="R82" i="33"/>
  <c r="S82" i="33"/>
  <c r="CL82" i="33"/>
  <c r="BZ82" i="33"/>
  <c r="Y82" i="33"/>
  <c r="BK82" i="33"/>
  <c r="U82" i="33"/>
  <c r="AI82" i="33"/>
  <c r="AK82" i="33"/>
  <c r="CR82" i="33"/>
  <c r="BE82" i="33"/>
  <c r="AH82" i="33"/>
  <c r="BR82" i="33"/>
  <c r="BD82" i="33"/>
  <c r="AR82" i="33"/>
  <c r="CJ82" i="33"/>
  <c r="AP82" i="33"/>
  <c r="AN82" i="33"/>
  <c r="BL82" i="33"/>
  <c r="AD82" i="33"/>
  <c r="AQ82" i="33"/>
  <c r="BP82" i="33"/>
  <c r="CH82" i="33"/>
  <c r="AM82" i="33"/>
  <c r="AZ82" i="33"/>
  <c r="CN82" i="33"/>
  <c r="BH82" i="33"/>
  <c r="W82" i="33"/>
  <c r="AW82" i="33"/>
  <c r="BU82" i="33"/>
  <c r="BA82" i="33"/>
  <c r="BI82" i="33"/>
  <c r="BG82" i="33"/>
  <c r="BW82" i="33"/>
  <c r="BC82" i="33"/>
  <c r="AY82" i="33"/>
  <c r="AE82" i="33"/>
  <c r="BV82" i="33"/>
  <c r="T82" i="33"/>
  <c r="CS82" i="33"/>
  <c r="CC82" i="33"/>
  <c r="CB82" i="33"/>
  <c r="AS82" i="33"/>
  <c r="AA82" i="33"/>
  <c r="AL82" i="33"/>
  <c r="AJ82" i="33"/>
  <c r="AB82" i="33"/>
  <c r="CE82" i="33"/>
  <c r="AC82" i="33"/>
  <c r="CO82" i="33"/>
  <c r="CI82" i="33"/>
  <c r="AV82" i="33"/>
  <c r="CA82" i="33"/>
  <c r="X82" i="33"/>
  <c r="Z82" i="33"/>
  <c r="AG82" i="33"/>
  <c r="BT82" i="33"/>
  <c r="BJ82" i="33"/>
  <c r="BO82" i="33"/>
  <c r="CQ82" i="33"/>
  <c r="BX82" i="33"/>
  <c r="AF82" i="33"/>
  <c r="CK82" i="33"/>
  <c r="AO82" i="33"/>
  <c r="O82" i="33" l="1"/>
  <c r="L83" i="33"/>
  <c r="M82" i="33"/>
  <c r="L80" i="33"/>
  <c r="L82" i="33"/>
  <c r="L81" i="33"/>
  <c r="M80" i="33" l="1"/>
  <c r="F80" i="33" l="1"/>
  <c r="D80" i="33"/>
  <c r="E80" i="33"/>
  <c r="H85" i="33" l="1"/>
  <c r="H86" i="33" l="1"/>
  <c r="H103" i="33"/>
  <c r="R34" i="33"/>
  <c r="G12" i="33"/>
  <c r="K85" i="33"/>
  <c r="H87" i="33" l="1"/>
  <c r="R35" i="33"/>
  <c r="K86" i="33"/>
  <c r="B93" i="33" s="1"/>
  <c r="B92" i="33"/>
  <c r="E103" i="33"/>
  <c r="H104" i="33"/>
  <c r="H105" i="33" s="1"/>
  <c r="H106" i="33" s="1"/>
  <c r="B13" i="33" l="1"/>
  <c r="I98" i="33"/>
  <c r="C13" i="33"/>
  <c r="I99" i="33"/>
  <c r="H88" i="33"/>
  <c r="R36" i="33"/>
  <c r="K87" i="33"/>
  <c r="I104" i="33" l="1"/>
  <c r="B94" i="33"/>
  <c r="R37" i="33"/>
  <c r="K88" i="33"/>
  <c r="X85" i="33" s="1"/>
  <c r="X86" i="33" s="1"/>
  <c r="I103" i="33"/>
  <c r="Q85" i="33" l="1"/>
  <c r="Q86" i="33" s="1"/>
  <c r="W85" i="33"/>
  <c r="W86" i="33" s="1"/>
  <c r="BB85" i="33"/>
  <c r="BB86" i="33" s="1"/>
  <c r="CG85" i="33"/>
  <c r="CG86" i="33" s="1"/>
  <c r="CB85" i="33"/>
  <c r="CB86" i="33" s="1"/>
  <c r="AY85" i="33"/>
  <c r="AY86" i="33" s="1"/>
  <c r="AJ85" i="33"/>
  <c r="AJ86" i="33" s="1"/>
  <c r="BZ85" i="33"/>
  <c r="BZ86" i="33" s="1"/>
  <c r="BT85" i="33"/>
  <c r="BT86" i="33" s="1"/>
  <c r="AI85" i="33"/>
  <c r="AI86" i="33" s="1"/>
  <c r="CP85" i="33"/>
  <c r="CP86" i="33" s="1"/>
  <c r="AM85" i="33"/>
  <c r="AM86" i="33" s="1"/>
  <c r="AV85" i="33"/>
  <c r="AV86" i="33" s="1"/>
  <c r="BR85" i="33"/>
  <c r="BR86" i="33" s="1"/>
  <c r="AE85" i="33"/>
  <c r="AE86" i="33" s="1"/>
  <c r="BC85" i="33"/>
  <c r="BC86" i="33" s="1"/>
  <c r="BU85" i="33"/>
  <c r="BU86" i="33" s="1"/>
  <c r="AX85" i="33"/>
  <c r="AX86" i="33" s="1"/>
  <c r="CD85" i="33"/>
  <c r="CD86" i="33" s="1"/>
  <c r="BG85" i="33"/>
  <c r="BG86" i="33" s="1"/>
  <c r="AA85" i="33"/>
  <c r="AA86" i="33" s="1"/>
  <c r="CJ85" i="33"/>
  <c r="CJ86" i="33" s="1"/>
  <c r="Z85" i="33"/>
  <c r="Z86" i="33" s="1"/>
  <c r="AD85" i="33"/>
  <c r="AD86" i="33" s="1"/>
  <c r="BY85" i="33"/>
  <c r="BY86" i="33" s="1"/>
  <c r="CL85" i="33"/>
  <c r="CL86" i="33" s="1"/>
  <c r="AT85" i="33"/>
  <c r="AT86" i="33" s="1"/>
  <c r="AK85" i="33"/>
  <c r="AK86" i="33" s="1"/>
  <c r="BJ85" i="33"/>
  <c r="BJ86" i="33" s="1"/>
  <c r="BX85" i="33"/>
  <c r="BX86" i="33" s="1"/>
  <c r="AG85" i="33"/>
  <c r="AG86" i="33" s="1"/>
  <c r="CK85" i="33"/>
  <c r="CK86" i="33" s="1"/>
  <c r="AS85" i="33"/>
  <c r="AS86" i="33" s="1"/>
  <c r="I109" i="33"/>
  <c r="I108" i="33"/>
  <c r="AN85" i="33"/>
  <c r="AN86" i="33" s="1"/>
  <c r="BI85" i="33"/>
  <c r="BI86" i="33" s="1"/>
  <c r="CC85" i="33"/>
  <c r="CC86" i="33" s="1"/>
  <c r="AU85" i="33"/>
  <c r="AU86" i="33" s="1"/>
  <c r="Y85" i="33"/>
  <c r="Y86" i="33" s="1"/>
  <c r="CH85" i="33"/>
  <c r="CH86" i="33" s="1"/>
  <c r="CN85" i="33"/>
  <c r="CN86" i="33" s="1"/>
  <c r="CQ85" i="33"/>
  <c r="CQ86" i="33" s="1"/>
  <c r="BV85" i="33"/>
  <c r="BV86" i="33" s="1"/>
  <c r="BL85" i="33"/>
  <c r="BL86" i="33" s="1"/>
  <c r="BE85" i="33"/>
  <c r="BE86" i="33" s="1"/>
  <c r="CM85" i="33"/>
  <c r="CM86" i="33" s="1"/>
  <c r="BH85" i="33"/>
  <c r="BH86" i="33" s="1"/>
  <c r="B95" i="33"/>
  <c r="CH92" i="33" s="1"/>
  <c r="CH93" i="33" s="1"/>
  <c r="T85" i="33"/>
  <c r="T86" i="33" s="1"/>
  <c r="BW85" i="33"/>
  <c r="BW86" i="33" s="1"/>
  <c r="CA85" i="33"/>
  <c r="CA86" i="33" s="1"/>
  <c r="BN85" i="33"/>
  <c r="BN86" i="33" s="1"/>
  <c r="BD85" i="33"/>
  <c r="BD86" i="33" s="1"/>
  <c r="CF85" i="33"/>
  <c r="CF86" i="33" s="1"/>
  <c r="AZ85" i="33"/>
  <c r="AZ86" i="33" s="1"/>
  <c r="CR85" i="33"/>
  <c r="CR86" i="33" s="1"/>
  <c r="AL85" i="33"/>
  <c r="AL86" i="33" s="1"/>
  <c r="S85" i="33"/>
  <c r="S86" i="33" s="1"/>
  <c r="AP85" i="33"/>
  <c r="AP86" i="33" s="1"/>
  <c r="CI85" i="33"/>
  <c r="CI86" i="33" s="1"/>
  <c r="BS85" i="33"/>
  <c r="BS86" i="33" s="1"/>
  <c r="BK85" i="33"/>
  <c r="BK86" i="33" s="1"/>
  <c r="AB85" i="33"/>
  <c r="AB86" i="33" s="1"/>
  <c r="CE85" i="33"/>
  <c r="CE86" i="33" s="1"/>
  <c r="AO85" i="33"/>
  <c r="AO86" i="33" s="1"/>
  <c r="CO85" i="33"/>
  <c r="CO86" i="33" s="1"/>
  <c r="CS85" i="33"/>
  <c r="CS86" i="33" s="1"/>
  <c r="AH85" i="33"/>
  <c r="AH86" i="33" s="1"/>
  <c r="BP85" i="33"/>
  <c r="BP86" i="33" s="1"/>
  <c r="U85" i="33"/>
  <c r="U86" i="33" s="1"/>
  <c r="AQ85" i="33"/>
  <c r="AQ86" i="33" s="1"/>
  <c r="V85" i="33"/>
  <c r="V86" i="33" s="1"/>
  <c r="AC85" i="33"/>
  <c r="AC86" i="33" s="1"/>
  <c r="AW85" i="33"/>
  <c r="AW86" i="33" s="1"/>
  <c r="AF85" i="33"/>
  <c r="AF86" i="33" s="1"/>
  <c r="BO85" i="33"/>
  <c r="BO86" i="33" s="1"/>
  <c r="BA85" i="33"/>
  <c r="BA86" i="33" s="1"/>
  <c r="R85" i="33"/>
  <c r="R86" i="33" s="1"/>
  <c r="BQ85" i="33"/>
  <c r="BQ86" i="33" s="1"/>
  <c r="BF85" i="33"/>
  <c r="BF86" i="33" s="1"/>
  <c r="AR85" i="33"/>
  <c r="AR86" i="33" s="1"/>
  <c r="I100" i="33"/>
  <c r="D13" i="33"/>
  <c r="BM85" i="33"/>
  <c r="BM86" i="33" s="1"/>
  <c r="BZ92" i="33" l="1"/>
  <c r="BZ93" i="33" s="1"/>
  <c r="CE92" i="33"/>
  <c r="CE93" i="33" s="1"/>
  <c r="AQ92" i="33"/>
  <c r="AQ93" i="33" s="1"/>
  <c r="AX92" i="33"/>
  <c r="AX93" i="33" s="1"/>
  <c r="AP92" i="33"/>
  <c r="AP93" i="33" s="1"/>
  <c r="BO92" i="33"/>
  <c r="BO93" i="33" s="1"/>
  <c r="BN92" i="33"/>
  <c r="BN93" i="33" s="1"/>
  <c r="BY92" i="33"/>
  <c r="BY93" i="33" s="1"/>
  <c r="DF92" i="33"/>
  <c r="DF93" i="33" s="1"/>
  <c r="DB92" i="33"/>
  <c r="DB93" i="33" s="1"/>
  <c r="BS92" i="33"/>
  <c r="BS93" i="33" s="1"/>
  <c r="CF92" i="33"/>
  <c r="CF93" i="33" s="1"/>
  <c r="CI92" i="33"/>
  <c r="CI93" i="33" s="1"/>
  <c r="CP92" i="33"/>
  <c r="CP93" i="33" s="1"/>
  <c r="BJ92" i="33"/>
  <c r="BJ93" i="33" s="1"/>
  <c r="CX92" i="33"/>
  <c r="CX93" i="33" s="1"/>
  <c r="AS92" i="33"/>
  <c r="AS93" i="33" s="1"/>
  <c r="AN92" i="33"/>
  <c r="AN93" i="33" s="1"/>
  <c r="BB92" i="33"/>
  <c r="BB93" i="33" s="1"/>
  <c r="BR92" i="33"/>
  <c r="BR93" i="33" s="1"/>
  <c r="BA92" i="33"/>
  <c r="BA93" i="33" s="1"/>
  <c r="BC92" i="33"/>
  <c r="BC93" i="33" s="1"/>
  <c r="CQ92" i="33"/>
  <c r="CQ93" i="33" s="1"/>
  <c r="BG92" i="33"/>
  <c r="BG93" i="33" s="1"/>
  <c r="AF92" i="33"/>
  <c r="AF93" i="33" s="1"/>
  <c r="AH92" i="33"/>
  <c r="AH93" i="33" s="1"/>
  <c r="BD92" i="33"/>
  <c r="BD93" i="33" s="1"/>
  <c r="BI92" i="33"/>
  <c r="BI93" i="33" s="1"/>
  <c r="BM92" i="33"/>
  <c r="BM93" i="33" s="1"/>
  <c r="CV92" i="33"/>
  <c r="CV93" i="33" s="1"/>
  <c r="CM92" i="33"/>
  <c r="CM93" i="33" s="1"/>
  <c r="CC92" i="33"/>
  <c r="CC93" i="33" s="1"/>
  <c r="BP92" i="33"/>
  <c r="BP93" i="33" s="1"/>
  <c r="BH92" i="33"/>
  <c r="BH93" i="33" s="1"/>
  <c r="CJ92" i="33"/>
  <c r="CJ93" i="33" s="1"/>
  <c r="CL92" i="33"/>
  <c r="CL93" i="33" s="1"/>
  <c r="AK92" i="33"/>
  <c r="AK93" i="33" s="1"/>
  <c r="DD92" i="33"/>
  <c r="DD93" i="33" s="1"/>
  <c r="CZ92" i="33"/>
  <c r="CZ93" i="33" s="1"/>
  <c r="CN92" i="33"/>
  <c r="CN93" i="33" s="1"/>
  <c r="AR92" i="33"/>
  <c r="AR93" i="33" s="1"/>
  <c r="DA92" i="33"/>
  <c r="DA93" i="33" s="1"/>
  <c r="CK92" i="33"/>
  <c r="CK93" i="33" s="1"/>
  <c r="BF92" i="33"/>
  <c r="BF93" i="33" s="1"/>
  <c r="BQ92" i="33"/>
  <c r="BQ93" i="33" s="1"/>
  <c r="AJ92" i="33"/>
  <c r="AJ93" i="33" s="1"/>
  <c r="AM92" i="33"/>
  <c r="AM93" i="33" s="1"/>
  <c r="AG92" i="33"/>
  <c r="AG93" i="33" s="1"/>
  <c r="BV92" i="33"/>
  <c r="BV93" i="33" s="1"/>
  <c r="BU92" i="33"/>
  <c r="BU93" i="33" s="1"/>
  <c r="CO92" i="33"/>
  <c r="CO93" i="33" s="1"/>
  <c r="CW92" i="33"/>
  <c r="CW93" i="33" s="1"/>
  <c r="CG92" i="33"/>
  <c r="CG93" i="33" s="1"/>
  <c r="AV92" i="33"/>
  <c r="AV93" i="33" s="1"/>
  <c r="CS92" i="33"/>
  <c r="CS93" i="33" s="1"/>
  <c r="BK92" i="33"/>
  <c r="BK93" i="33" s="1"/>
  <c r="BE92" i="33"/>
  <c r="BE93" i="33" s="1"/>
  <c r="CA92" i="33"/>
  <c r="CA93" i="33" s="1"/>
  <c r="CU92" i="33"/>
  <c r="CU93" i="33" s="1"/>
  <c r="CD92" i="33"/>
  <c r="CD93" i="33" s="1"/>
  <c r="AI92" i="33"/>
  <c r="AI93" i="33" s="1"/>
  <c r="CT92" i="33"/>
  <c r="CT93" i="33" s="1"/>
  <c r="BT92" i="33"/>
  <c r="BT93" i="33" s="1"/>
  <c r="BL92" i="33"/>
  <c r="BL93" i="33" s="1"/>
  <c r="DE92" i="33"/>
  <c r="DE93" i="33" s="1"/>
  <c r="AW92" i="33"/>
  <c r="AW93" i="33" s="1"/>
  <c r="BX92" i="33"/>
  <c r="BX93" i="33" s="1"/>
  <c r="AL92" i="33"/>
  <c r="AL93" i="33" s="1"/>
  <c r="I105" i="33"/>
  <c r="I114" i="33"/>
  <c r="AZ92" i="33"/>
  <c r="AZ93" i="33" s="1"/>
  <c r="DC92" i="33"/>
  <c r="DC93" i="33" s="1"/>
  <c r="AT92" i="33"/>
  <c r="AT93" i="33" s="1"/>
  <c r="CY92" i="33"/>
  <c r="CY93" i="33" s="1"/>
  <c r="DG92" i="33"/>
  <c r="DG93" i="33" s="1"/>
  <c r="I113" i="33"/>
  <c r="AY92" i="33"/>
  <c r="AY93" i="33" s="1"/>
  <c r="BW92" i="33"/>
  <c r="BW93" i="33" s="1"/>
  <c r="CR92" i="33"/>
  <c r="CR93" i="33" s="1"/>
  <c r="AO92" i="33"/>
  <c r="AO93" i="33" s="1"/>
  <c r="AU92" i="33"/>
  <c r="AU93" i="33" s="1"/>
  <c r="AE92" i="33"/>
  <c r="CB92" i="33"/>
  <c r="CB93" i="33" s="1"/>
  <c r="O86" i="33"/>
  <c r="AZ87" i="33" s="1"/>
  <c r="O85" i="33"/>
  <c r="I101" i="33"/>
  <c r="E13" i="33"/>
  <c r="AL87" i="33" l="1"/>
  <c r="Y87" i="33"/>
  <c r="Q87" i="33"/>
  <c r="BH87" i="33"/>
  <c r="CA87" i="33"/>
  <c r="CF87" i="33"/>
  <c r="CS87" i="33"/>
  <c r="U87" i="33"/>
  <c r="BN87" i="33"/>
  <c r="CQ87" i="33"/>
  <c r="X87" i="33"/>
  <c r="CB87" i="33"/>
  <c r="AA87" i="33"/>
  <c r="AV87" i="33"/>
  <c r="CJ87" i="33"/>
  <c r="BB87" i="33"/>
  <c r="AM87" i="33"/>
  <c r="CG87" i="33"/>
  <c r="BR87" i="33"/>
  <c r="BU87" i="33"/>
  <c r="AT87" i="33"/>
  <c r="BC87" i="33"/>
  <c r="AX87" i="33"/>
  <c r="AE87" i="33"/>
  <c r="BY87" i="33"/>
  <c r="CD87" i="33"/>
  <c r="W87" i="33"/>
  <c r="BT87" i="33"/>
  <c r="BJ87" i="33"/>
  <c r="AG87" i="33"/>
  <c r="AS87" i="33"/>
  <c r="AI87" i="33"/>
  <c r="AK87" i="33"/>
  <c r="CK87" i="33"/>
  <c r="BX87" i="33"/>
  <c r="CP87" i="33"/>
  <c r="Z87" i="33"/>
  <c r="AD87" i="33"/>
  <c r="BZ87" i="33"/>
  <c r="CL87" i="33"/>
  <c r="BG87" i="33"/>
  <c r="AJ87" i="33"/>
  <c r="AY87" i="33"/>
  <c r="CO87" i="33"/>
  <c r="CR87" i="33"/>
  <c r="BK87" i="33"/>
  <c r="I119" i="33"/>
  <c r="CE87" i="33"/>
  <c r="S87" i="33"/>
  <c r="CN87" i="33"/>
  <c r="AH87" i="33"/>
  <c r="AU87" i="33"/>
  <c r="BM87" i="33"/>
  <c r="CC87" i="33"/>
  <c r="CM87" i="33"/>
  <c r="AP87" i="33"/>
  <c r="I118" i="33"/>
  <c r="V87" i="33"/>
  <c r="BS87" i="33"/>
  <c r="AN87" i="33"/>
  <c r="I106" i="33"/>
  <c r="AO87" i="33"/>
  <c r="BP87" i="33"/>
  <c r="BW87" i="33"/>
  <c r="BQ87" i="33"/>
  <c r="BA87" i="33"/>
  <c r="BI87" i="33"/>
  <c r="AW87" i="33"/>
  <c r="AE93" i="33"/>
  <c r="AC92" i="33"/>
  <c r="R87" i="33"/>
  <c r="CI87" i="33"/>
  <c r="BD87" i="33"/>
  <c r="AF87" i="33"/>
  <c r="BO87" i="33"/>
  <c r="BE87" i="33"/>
  <c r="BL87" i="33"/>
  <c r="T87" i="33"/>
  <c r="AQ87" i="33"/>
  <c r="BV87" i="33"/>
  <c r="BF87" i="33"/>
  <c r="AC87" i="33"/>
  <c r="CH87" i="33"/>
  <c r="AB87" i="33"/>
  <c r="AR87" i="33"/>
  <c r="I110" i="33"/>
  <c r="I111" i="33" l="1"/>
  <c r="O87" i="33"/>
  <c r="M87" i="33"/>
  <c r="L88" i="33"/>
  <c r="P37" i="33" s="1"/>
  <c r="T37" i="33" s="1"/>
  <c r="L87" i="33"/>
  <c r="P36" i="33" s="1"/>
  <c r="T36" i="33" s="1"/>
  <c r="L86" i="33"/>
  <c r="P35" i="33" s="1"/>
  <c r="T35" i="33" s="1"/>
  <c r="L85" i="33"/>
  <c r="AC93" i="33"/>
  <c r="AE94" i="33" s="1"/>
  <c r="I115" i="33"/>
  <c r="I124" i="33"/>
  <c r="I123" i="33"/>
  <c r="I128" i="33" l="1"/>
  <c r="M85" i="33"/>
  <c r="P34" i="33"/>
  <c r="T34" i="33" s="1"/>
  <c r="I120" i="33"/>
  <c r="CH94" i="33"/>
  <c r="CA94" i="33"/>
  <c r="BK94" i="33"/>
  <c r="BU94" i="33"/>
  <c r="BD94" i="33"/>
  <c r="CU94" i="33"/>
  <c r="AI94" i="33"/>
  <c r="BV94" i="33"/>
  <c r="AW94" i="33"/>
  <c r="AQ94" i="33"/>
  <c r="AH94" i="33"/>
  <c r="BQ94" i="33"/>
  <c r="AR94" i="33"/>
  <c r="DE94" i="33"/>
  <c r="AP94" i="33"/>
  <c r="AV94" i="33"/>
  <c r="AN94" i="33"/>
  <c r="CV94" i="33"/>
  <c r="BG94" i="33"/>
  <c r="BE94" i="33"/>
  <c r="CZ94" i="33"/>
  <c r="DF94" i="33"/>
  <c r="AM94" i="33"/>
  <c r="BI94" i="33"/>
  <c r="CD94" i="33"/>
  <c r="CT94" i="33"/>
  <c r="BB94" i="33"/>
  <c r="CN94" i="33"/>
  <c r="CG94" i="33"/>
  <c r="CI94" i="33"/>
  <c r="CS94" i="33"/>
  <c r="BM94" i="33"/>
  <c r="BR94" i="33"/>
  <c r="BT94" i="33"/>
  <c r="BC94" i="33"/>
  <c r="BA94" i="33"/>
  <c r="BJ94" i="33"/>
  <c r="AG94" i="33"/>
  <c r="BZ94" i="33"/>
  <c r="AX94" i="33"/>
  <c r="AJ94" i="33"/>
  <c r="AK94" i="33"/>
  <c r="CE94" i="33"/>
  <c r="CF94" i="33"/>
  <c r="CW94" i="33"/>
  <c r="BH94" i="33"/>
  <c r="CQ94" i="33"/>
  <c r="CJ94" i="33"/>
  <c r="DD94" i="33"/>
  <c r="CO94" i="33"/>
  <c r="AF94" i="33"/>
  <c r="BL94" i="33"/>
  <c r="CK94" i="33"/>
  <c r="BY94" i="33"/>
  <c r="BP94" i="33"/>
  <c r="CX94" i="33"/>
  <c r="DB94" i="33"/>
  <c r="CL94" i="33"/>
  <c r="BO94" i="33"/>
  <c r="BF94" i="33"/>
  <c r="CC94" i="33"/>
  <c r="CM94" i="33"/>
  <c r="DA94" i="33"/>
  <c r="BX94" i="33"/>
  <c r="BN94" i="33"/>
  <c r="BS94" i="33"/>
  <c r="CP94" i="33"/>
  <c r="AS94" i="33"/>
  <c r="AL94" i="33"/>
  <c r="CB94" i="33"/>
  <c r="AY94" i="33"/>
  <c r="CY94" i="33"/>
  <c r="DG94" i="33"/>
  <c r="CR94" i="33"/>
  <c r="DC94" i="33"/>
  <c r="AZ94" i="33"/>
  <c r="AT94" i="33"/>
  <c r="AU94" i="33"/>
  <c r="BW94" i="33"/>
  <c r="AO94" i="33"/>
  <c r="I116" i="33"/>
  <c r="I129" i="33"/>
  <c r="D92" i="33" l="1"/>
  <c r="L98" i="33" s="1"/>
  <c r="D93" i="33"/>
  <c r="L99" i="33" s="1"/>
  <c r="AC94" i="33"/>
  <c r="F94" i="33"/>
  <c r="F13" i="33" s="1"/>
  <c r="D95" i="33"/>
  <c r="L101" i="33" s="1"/>
  <c r="D94" i="33"/>
  <c r="L100" i="33" s="1"/>
  <c r="I125" i="33"/>
  <c r="V34" i="33" a="1"/>
  <c r="F85" i="33"/>
  <c r="D85" i="33"/>
  <c r="E85" i="33"/>
  <c r="I121" i="33"/>
  <c r="I134" i="33"/>
  <c r="I133" i="33"/>
  <c r="M100" i="33" l="1"/>
  <c r="F92" i="33"/>
  <c r="H13" i="33" s="1"/>
  <c r="I139" i="33"/>
  <c r="I130" i="33"/>
  <c r="I126" i="33"/>
  <c r="I138" i="33"/>
  <c r="V36" i="33"/>
  <c r="V35" i="33"/>
  <c r="V34" i="33"/>
  <c r="V37" i="33"/>
  <c r="X34" i="33" l="1" a="1"/>
  <c r="Z36" i="33" s="1"/>
  <c r="J94" i="33" s="1"/>
  <c r="I143" i="33"/>
  <c r="I135" i="33"/>
  <c r="I144" i="33"/>
  <c r="I131" i="33"/>
  <c r="X36" i="33" l="1"/>
  <c r="H94" i="33" s="1"/>
  <c r="AA36" i="33"/>
  <c r="K94" i="33" s="1"/>
  <c r="Y34" i="33"/>
  <c r="I92" i="33" s="1"/>
  <c r="X35" i="33"/>
  <c r="H93" i="33" s="1"/>
  <c r="X34" i="33"/>
  <c r="H92" i="33" s="1"/>
  <c r="Z34" i="33"/>
  <c r="J92" i="33" s="1"/>
  <c r="AA34" i="33"/>
  <c r="K92" i="33" s="1"/>
  <c r="Z35" i="33"/>
  <c r="J93" i="33" s="1"/>
  <c r="Y37" i="33"/>
  <c r="I95" i="33" s="1"/>
  <c r="X37" i="33"/>
  <c r="H95" i="33" s="1"/>
  <c r="Y35" i="33"/>
  <c r="I93" i="33" s="1"/>
  <c r="Z37" i="33"/>
  <c r="J95" i="33" s="1"/>
  <c r="AA35" i="33"/>
  <c r="K93" i="33" s="1"/>
  <c r="Y36" i="33"/>
  <c r="I94" i="33" s="1"/>
  <c r="AA37" i="33"/>
  <c r="K95" i="33" s="1"/>
  <c r="I140" i="33"/>
  <c r="I136" i="33"/>
  <c r="M92" i="33" l="1" a="1"/>
  <c r="M93" i="33" s="1"/>
  <c r="I141" i="33"/>
  <c r="I145" i="33"/>
  <c r="M94" i="33" l="1"/>
  <c r="M92" i="33"/>
  <c r="M95" i="33"/>
  <c r="I146" i="33"/>
  <c r="N95" i="33" l="1"/>
  <c r="N93" i="33"/>
  <c r="N94" i="33"/>
  <c r="N92" i="33"/>
  <c r="J99" i="33" l="1"/>
  <c r="J104" i="33" s="1"/>
  <c r="J100" i="33"/>
  <c r="J105" i="33" s="1"/>
  <c r="J98" i="33"/>
  <c r="J103" i="33" s="1"/>
  <c r="J101" i="33"/>
  <c r="J106" i="33" s="1"/>
  <c r="K100" i="33" l="1"/>
  <c r="K99" i="33"/>
  <c r="M98" i="33"/>
  <c r="K98" i="33"/>
  <c r="K101" i="33"/>
  <c r="J108" i="33"/>
  <c r="K103" i="33"/>
  <c r="J111" i="33"/>
  <c r="K106" i="33"/>
  <c r="J109" i="33"/>
  <c r="K104" i="33"/>
  <c r="J110" i="33"/>
  <c r="K105" i="33"/>
  <c r="J113" i="33" l="1"/>
  <c r="J116" i="33"/>
  <c r="J115" i="33"/>
  <c r="J114" i="33"/>
  <c r="Q103" i="33"/>
  <c r="U103" i="33"/>
  <c r="U104" i="33" s="1"/>
  <c r="Y103" i="33"/>
  <c r="Y104" i="33" s="1"/>
  <c r="AC103" i="33"/>
  <c r="AC104" i="33" s="1"/>
  <c r="AG103" i="33"/>
  <c r="AG104" i="33" s="1"/>
  <c r="AK103" i="33"/>
  <c r="AK104" i="33" s="1"/>
  <c r="AO103" i="33"/>
  <c r="AO104" i="33" s="1"/>
  <c r="AS103" i="33"/>
  <c r="AS104" i="33" s="1"/>
  <c r="AW103" i="33"/>
  <c r="AW104" i="33" s="1"/>
  <c r="BA103" i="33"/>
  <c r="BA104" i="33" s="1"/>
  <c r="BE103" i="33"/>
  <c r="BE104" i="33" s="1"/>
  <c r="BI103" i="33"/>
  <c r="BI104" i="33" s="1"/>
  <c r="BM103" i="33"/>
  <c r="BM104" i="33" s="1"/>
  <c r="BQ103" i="33"/>
  <c r="BQ104" i="33" s="1"/>
  <c r="BU103" i="33"/>
  <c r="BU104" i="33" s="1"/>
  <c r="BY103" i="33"/>
  <c r="BY104" i="33" s="1"/>
  <c r="AB103" i="33"/>
  <c r="AB104" i="33" s="1"/>
  <c r="AH103" i="33"/>
  <c r="AH104" i="33" s="1"/>
  <c r="AU103" i="33"/>
  <c r="AU104" i="33" s="1"/>
  <c r="BH103" i="33"/>
  <c r="BH104" i="33" s="1"/>
  <c r="BN103" i="33"/>
  <c r="BN104" i="33" s="1"/>
  <c r="CA103" i="33"/>
  <c r="CA104" i="33" s="1"/>
  <c r="V103" i="33"/>
  <c r="V104" i="33" s="1"/>
  <c r="AI103" i="33"/>
  <c r="AI104" i="33" s="1"/>
  <c r="AV103" i="33"/>
  <c r="AV104" i="33" s="1"/>
  <c r="BB103" i="33"/>
  <c r="BB104" i="33" s="1"/>
  <c r="BO103" i="33"/>
  <c r="BO104" i="33" s="1"/>
  <c r="CB103" i="33"/>
  <c r="CB104" i="33" s="1"/>
  <c r="CG103" i="33"/>
  <c r="CG104" i="33" s="1"/>
  <c r="CL103" i="33"/>
  <c r="CL104" i="33" s="1"/>
  <c r="CQ103" i="33"/>
  <c r="CQ104" i="33" s="1"/>
  <c r="W103" i="33"/>
  <c r="W104" i="33" s="1"/>
  <c r="AJ103" i="33"/>
  <c r="AJ104" i="33" s="1"/>
  <c r="AP103" i="33"/>
  <c r="AP104" i="33" s="1"/>
  <c r="BC103" i="33"/>
  <c r="BC104" i="33" s="1"/>
  <c r="BP103" i="33"/>
  <c r="BP104" i="33" s="1"/>
  <c r="BV103" i="33"/>
  <c r="BV104" i="33" s="1"/>
  <c r="CM103" i="33"/>
  <c r="CM104" i="33" s="1"/>
  <c r="CR103" i="33"/>
  <c r="CR104" i="33" s="1"/>
  <c r="S103" i="33"/>
  <c r="S104" i="33" s="1"/>
  <c r="AF103" i="33"/>
  <c r="AF104" i="33" s="1"/>
  <c r="AL103" i="33"/>
  <c r="AL104" i="33" s="1"/>
  <c r="AY103" i="33"/>
  <c r="AY104" i="33" s="1"/>
  <c r="BL103" i="33"/>
  <c r="BL104" i="33" s="1"/>
  <c r="BR103" i="33"/>
  <c r="BR104" i="33" s="1"/>
  <c r="CD103" i="33"/>
  <c r="CD104" i="33" s="1"/>
  <c r="CJ103" i="33"/>
  <c r="CJ104" i="33" s="1"/>
  <c r="CO103" i="33"/>
  <c r="CO104" i="33" s="1"/>
  <c r="AX103" i="33"/>
  <c r="AX104" i="33" s="1"/>
  <c r="BK103" i="33"/>
  <c r="BK104" i="33" s="1"/>
  <c r="BX103" i="33"/>
  <c r="BX104" i="33" s="1"/>
  <c r="CI103" i="33"/>
  <c r="CI104" i="33" s="1"/>
  <c r="CS103" i="33"/>
  <c r="CS104" i="33" s="1"/>
  <c r="Z103" i="33"/>
  <c r="Z104" i="33" s="1"/>
  <c r="AM103" i="33"/>
  <c r="AM104" i="33" s="1"/>
  <c r="AZ103" i="33"/>
  <c r="AZ104" i="33" s="1"/>
  <c r="AA103" i="33"/>
  <c r="AA104" i="33" s="1"/>
  <c r="AN103" i="33"/>
  <c r="AN104" i="33" s="1"/>
  <c r="BZ103" i="33"/>
  <c r="BZ104" i="33" s="1"/>
  <c r="CK103" i="33"/>
  <c r="CK104" i="33" s="1"/>
  <c r="AD103" i="33"/>
  <c r="AD104" i="33" s="1"/>
  <c r="AQ103" i="33"/>
  <c r="AQ104" i="33" s="1"/>
  <c r="BD103" i="33"/>
  <c r="BD104" i="33" s="1"/>
  <c r="CC103" i="33"/>
  <c r="CC104" i="33" s="1"/>
  <c r="CN103" i="33"/>
  <c r="CN104" i="33" s="1"/>
  <c r="BF103" i="33"/>
  <c r="BF104" i="33" s="1"/>
  <c r="CE103" i="33"/>
  <c r="CE104" i="33" s="1"/>
  <c r="BG103" i="33"/>
  <c r="BG104" i="33" s="1"/>
  <c r="CF103" i="33"/>
  <c r="CF104" i="33" s="1"/>
  <c r="BJ103" i="33"/>
  <c r="BJ104" i="33" s="1"/>
  <c r="CH103" i="33"/>
  <c r="CH104" i="33" s="1"/>
  <c r="AT103" i="33"/>
  <c r="AT104" i="33" s="1"/>
  <c r="BT103" i="33"/>
  <c r="BT104" i="33" s="1"/>
  <c r="CP103" i="33"/>
  <c r="CP104" i="33" s="1"/>
  <c r="R103" i="33"/>
  <c r="R104" i="33" s="1"/>
  <c r="X103" i="33"/>
  <c r="X104" i="33" s="1"/>
  <c r="BW103" i="33"/>
  <c r="BW104" i="33" s="1"/>
  <c r="AR103" i="33"/>
  <c r="AR104" i="33" s="1"/>
  <c r="T103" i="33"/>
  <c r="T104" i="33" s="1"/>
  <c r="AE103" i="33"/>
  <c r="AE104" i="33" s="1"/>
  <c r="BS103" i="33"/>
  <c r="BS104" i="33" s="1"/>
  <c r="J120" i="33" l="1"/>
  <c r="J121" i="33"/>
  <c r="J119" i="33"/>
  <c r="O103" i="33"/>
  <c r="Q104" i="33"/>
  <c r="J118" i="33"/>
  <c r="J123" i="33" l="1"/>
  <c r="J124" i="33"/>
  <c r="O104" i="33"/>
  <c r="Q105" i="33" s="1"/>
  <c r="J126" i="33"/>
  <c r="J125" i="33"/>
  <c r="J131" i="33" l="1"/>
  <c r="CC105" i="33"/>
  <c r="CK105" i="33"/>
  <c r="BY105" i="33"/>
  <c r="BQ105" i="33"/>
  <c r="CG105" i="33"/>
  <c r="AS105" i="33"/>
  <c r="BH105" i="33"/>
  <c r="BO105" i="33"/>
  <c r="AI105" i="33"/>
  <c r="BL105" i="33"/>
  <c r="AP105" i="33"/>
  <c r="CJ105" i="33"/>
  <c r="AF105" i="33"/>
  <c r="AJ105" i="33"/>
  <c r="CR105" i="33"/>
  <c r="BM105" i="33"/>
  <c r="R105" i="33"/>
  <c r="CQ105" i="33"/>
  <c r="AH105" i="33"/>
  <c r="AV105" i="33"/>
  <c r="AQ105" i="33"/>
  <c r="AW105" i="33"/>
  <c r="CS105" i="33"/>
  <c r="BX105" i="33"/>
  <c r="BJ105" i="33"/>
  <c r="CN105" i="33"/>
  <c r="CL105" i="33"/>
  <c r="AE105" i="33"/>
  <c r="AY105" i="33"/>
  <c r="X105" i="33"/>
  <c r="W105" i="33"/>
  <c r="CA105" i="33"/>
  <c r="CO105" i="33"/>
  <c r="S105" i="33"/>
  <c r="T105" i="33"/>
  <c r="CH105" i="33"/>
  <c r="AK105" i="33"/>
  <c r="BN105" i="33"/>
  <c r="BD105" i="33"/>
  <c r="AC105" i="33"/>
  <c r="AU105" i="33"/>
  <c r="AM105" i="33"/>
  <c r="CB105" i="33"/>
  <c r="BB105" i="33"/>
  <c r="BU105" i="33"/>
  <c r="BW105" i="33"/>
  <c r="V105" i="33"/>
  <c r="BE105" i="33"/>
  <c r="BI105" i="33"/>
  <c r="CD105" i="33"/>
  <c r="BS105" i="33"/>
  <c r="AD105" i="33"/>
  <c r="Z105" i="33"/>
  <c r="U105" i="33"/>
  <c r="CM105" i="33"/>
  <c r="BG105" i="33"/>
  <c r="AZ105" i="33"/>
  <c r="BC105" i="33"/>
  <c r="AX105" i="33"/>
  <c r="AO105" i="33"/>
  <c r="CF105" i="33"/>
  <c r="AG105" i="33"/>
  <c r="AR105" i="33"/>
  <c r="CE105" i="33"/>
  <c r="Y105" i="33"/>
  <c r="CP105" i="33"/>
  <c r="BA105" i="33"/>
  <c r="AB105" i="33"/>
  <c r="BZ105" i="33"/>
  <c r="BF105" i="33"/>
  <c r="BT105" i="33"/>
  <c r="AN105" i="33"/>
  <c r="BR105" i="33"/>
  <c r="CI105" i="33"/>
  <c r="AT105" i="33"/>
  <c r="BK105" i="33"/>
  <c r="AA105" i="33"/>
  <c r="BV105" i="33"/>
  <c r="BP105" i="33"/>
  <c r="AL105" i="33"/>
  <c r="J129" i="33"/>
  <c r="J130" i="33"/>
  <c r="J128" i="33"/>
  <c r="M105" i="33" l="1"/>
  <c r="J134" i="33"/>
  <c r="J136" i="33"/>
  <c r="J133" i="33"/>
  <c r="L106" i="33"/>
  <c r="L104" i="33"/>
  <c r="L103" i="33"/>
  <c r="L105" i="33"/>
  <c r="J135" i="33"/>
  <c r="O105" i="33"/>
  <c r="J138" i="33" l="1"/>
  <c r="J140" i="33"/>
  <c r="J141" i="33"/>
  <c r="M103" i="33"/>
  <c r="F103" i="33" s="1"/>
  <c r="J139" i="33"/>
  <c r="H108" i="33" l="1"/>
  <c r="J145" i="33"/>
  <c r="J143" i="33"/>
  <c r="J144" i="33"/>
  <c r="J146" i="33"/>
  <c r="H109" i="33" l="1"/>
  <c r="K108" i="33"/>
  <c r="H110" i="33" l="1"/>
  <c r="K109" i="33"/>
  <c r="H111" i="33" l="1"/>
  <c r="K111" i="33" s="1"/>
  <c r="K110" i="33"/>
  <c r="S108" i="33" l="1"/>
  <c r="S109" i="33" s="1"/>
  <c r="BT108" i="33"/>
  <c r="BT109" i="33" s="1"/>
  <c r="CL108" i="33"/>
  <c r="CL109" i="33" s="1"/>
  <c r="CD108" i="33"/>
  <c r="CD109" i="33" s="1"/>
  <c r="BX108" i="33"/>
  <c r="BX109" i="33" s="1"/>
  <c r="BV108" i="33"/>
  <c r="BV109" i="33" s="1"/>
  <c r="AQ108" i="33"/>
  <c r="AQ109" i="33" s="1"/>
  <c r="BP108" i="33"/>
  <c r="BP109" i="33" s="1"/>
  <c r="CO108" i="33"/>
  <c r="CO109" i="33" s="1"/>
  <c r="BU108" i="33"/>
  <c r="BU109" i="33" s="1"/>
  <c r="BR108" i="33"/>
  <c r="BR109" i="33" s="1"/>
  <c r="BA108" i="33"/>
  <c r="BA109" i="33" s="1"/>
  <c r="BL108" i="33"/>
  <c r="BL109" i="33" s="1"/>
  <c r="BO108" i="33"/>
  <c r="BO109" i="33" s="1"/>
  <c r="AI108" i="33"/>
  <c r="AI109" i="33" s="1"/>
  <c r="U108" i="33"/>
  <c r="U109" i="33" s="1"/>
  <c r="AA108" i="33"/>
  <c r="AA109" i="33" s="1"/>
  <c r="AC108" i="33"/>
  <c r="AC109" i="33" s="1"/>
  <c r="CC108" i="33"/>
  <c r="CC109" i="33" s="1"/>
  <c r="BD108" i="33"/>
  <c r="BD109" i="33" s="1"/>
  <c r="AX108" i="33"/>
  <c r="AX109" i="33" s="1"/>
  <c r="BF108" i="33"/>
  <c r="BF109" i="33" s="1"/>
  <c r="Y108" i="33"/>
  <c r="Y109" i="33" s="1"/>
  <c r="AG108" i="33"/>
  <c r="AG109" i="33" s="1"/>
  <c r="AY108" i="33"/>
  <c r="AY109" i="33" s="1"/>
  <c r="CJ108" i="33"/>
  <c r="CJ109" i="33" s="1"/>
  <c r="BQ108" i="33"/>
  <c r="BQ109" i="33" s="1"/>
  <c r="AF108" i="33"/>
  <c r="AF109" i="33" s="1"/>
  <c r="AZ108" i="33"/>
  <c r="AZ109" i="33" s="1"/>
  <c r="BC108" i="33"/>
  <c r="BC109" i="33" s="1"/>
  <c r="CF108" i="33"/>
  <c r="CF109" i="33" s="1"/>
  <c r="Z108" i="33"/>
  <c r="Z109" i="33" s="1"/>
  <c r="R108" i="33"/>
  <c r="R109" i="33" s="1"/>
  <c r="CE108" i="33"/>
  <c r="CE109" i="33" s="1"/>
  <c r="X108" i="33"/>
  <c r="X109" i="33" s="1"/>
  <c r="BS108" i="33"/>
  <c r="BS109" i="33" s="1"/>
  <c r="CR108" i="33"/>
  <c r="CR109" i="33" s="1"/>
  <c r="AE108" i="33"/>
  <c r="AE109" i="33" s="1"/>
  <c r="AT108" i="33"/>
  <c r="AT109" i="33" s="1"/>
  <c r="BN108" i="33"/>
  <c r="BN109" i="33" s="1"/>
  <c r="BK108" i="33"/>
  <c r="BK109" i="33" s="1"/>
  <c r="AN108" i="33"/>
  <c r="AN109" i="33" s="1"/>
  <c r="BE108" i="33"/>
  <c r="BE109" i="33" s="1"/>
  <c r="AS108" i="33"/>
  <c r="AS109" i="33" s="1"/>
  <c r="CM108" i="33"/>
  <c r="CM109" i="33" s="1"/>
  <c r="BZ108" i="33"/>
  <c r="BZ109" i="33" s="1"/>
  <c r="CB108" i="33"/>
  <c r="CB109" i="33" s="1"/>
  <c r="T108" i="33"/>
  <c r="T109" i="33" s="1"/>
  <c r="BH108" i="33"/>
  <c r="BH109" i="33" s="1"/>
  <c r="BW108" i="33"/>
  <c r="BW109" i="33" s="1"/>
  <c r="AL108" i="33"/>
  <c r="AL109" i="33" s="1"/>
  <c r="CA108" i="33"/>
  <c r="CA109" i="33" s="1"/>
  <c r="BY108" i="33"/>
  <c r="BY109" i="33" s="1"/>
  <c r="AO108" i="33"/>
  <c r="AO109" i="33" s="1"/>
  <c r="CK108" i="33"/>
  <c r="CK109" i="33" s="1"/>
  <c r="AM108" i="33"/>
  <c r="AM109" i="33" s="1"/>
  <c r="CP108" i="33"/>
  <c r="CP109" i="33" s="1"/>
  <c r="BI108" i="33"/>
  <c r="BI109" i="33" s="1"/>
  <c r="AR108" i="33"/>
  <c r="AR109" i="33" s="1"/>
  <c r="AJ108" i="33"/>
  <c r="AJ109" i="33" s="1"/>
  <c r="AB108" i="33"/>
  <c r="AB109" i="33" s="1"/>
  <c r="W108" i="33"/>
  <c r="W109" i="33" s="1"/>
  <c r="AV108" i="33"/>
  <c r="AV109" i="33" s="1"/>
  <c r="BB108" i="33"/>
  <c r="BB109" i="33" s="1"/>
  <c r="V108" i="33"/>
  <c r="V109" i="33" s="1"/>
  <c r="AW108" i="33"/>
  <c r="AW109" i="33" s="1"/>
  <c r="AU108" i="33"/>
  <c r="AU109" i="33" s="1"/>
  <c r="CS108" i="33"/>
  <c r="CS109" i="33" s="1"/>
  <c r="CQ108" i="33"/>
  <c r="CQ109" i="33" s="1"/>
  <c r="CN108" i="33"/>
  <c r="CN109" i="33" s="1"/>
  <c r="CI108" i="33"/>
  <c r="CI109" i="33" s="1"/>
  <c r="BM108" i="33"/>
  <c r="BM109" i="33" s="1"/>
  <c r="AK108" i="33"/>
  <c r="AK109" i="33" s="1"/>
  <c r="AH108" i="33"/>
  <c r="AH109" i="33" s="1"/>
  <c r="AP108" i="33"/>
  <c r="AP109" i="33" s="1"/>
  <c r="BJ108" i="33"/>
  <c r="BJ109" i="33" s="1"/>
  <c r="CG108" i="33"/>
  <c r="CG109" i="33" s="1"/>
  <c r="BG108" i="33"/>
  <c r="BG109" i="33" s="1"/>
  <c r="Q108" i="33"/>
  <c r="CH108" i="33"/>
  <c r="CH109" i="33" s="1"/>
  <c r="AD108" i="33"/>
  <c r="AD109" i="33" s="1"/>
  <c r="Q109" i="33" l="1"/>
  <c r="O108" i="33"/>
  <c r="O109" i="33" l="1"/>
  <c r="Q110" i="33" s="1"/>
  <c r="CC110" i="33" l="1"/>
  <c r="U110" i="33"/>
  <c r="S110" i="33"/>
  <c r="BA110" i="33"/>
  <c r="BX110" i="33"/>
  <c r="CL110" i="33"/>
  <c r="BR110" i="33"/>
  <c r="BL110" i="33"/>
  <c r="CO110" i="33"/>
  <c r="BV110" i="33"/>
  <c r="BO110" i="33"/>
  <c r="AQ110" i="33"/>
  <c r="CD110" i="33"/>
  <c r="AA110" i="33"/>
  <c r="AI110" i="33"/>
  <c r="BP110" i="33"/>
  <c r="BT110" i="33"/>
  <c r="AC110" i="33"/>
  <c r="BU110" i="33"/>
  <c r="AZ110" i="33"/>
  <c r="CP110" i="33"/>
  <c r="AF110" i="33"/>
  <c r="T110" i="33"/>
  <c r="X110" i="33"/>
  <c r="CK110" i="33"/>
  <c r="AS110" i="33"/>
  <c r="W110" i="33"/>
  <c r="CB110" i="33"/>
  <c r="AD110" i="33"/>
  <c r="BS110" i="33"/>
  <c r="BK110" i="33"/>
  <c r="Z110" i="33"/>
  <c r="AT110" i="33"/>
  <c r="BZ110" i="33"/>
  <c r="AY110" i="33"/>
  <c r="BF110" i="33"/>
  <c r="BB110" i="33"/>
  <c r="CR110" i="33"/>
  <c r="V110" i="33"/>
  <c r="BD110" i="33"/>
  <c r="CN110" i="33"/>
  <c r="CS110" i="33"/>
  <c r="BH110" i="33"/>
  <c r="AR110" i="33"/>
  <c r="BN110" i="33"/>
  <c r="CH110" i="33"/>
  <c r="AO110" i="33"/>
  <c r="BQ110" i="33"/>
  <c r="AN110" i="33"/>
  <c r="BE110" i="33"/>
  <c r="AG110" i="33"/>
  <c r="CF110" i="33"/>
  <c r="AE110" i="33"/>
  <c r="AL110" i="33"/>
  <c r="BG110" i="33"/>
  <c r="Y110" i="33"/>
  <c r="BC110" i="33"/>
  <c r="BM110" i="33"/>
  <c r="AX110" i="33"/>
  <c r="AB110" i="33"/>
  <c r="CM110" i="33"/>
  <c r="AH110" i="33"/>
  <c r="BY110" i="33"/>
  <c r="AM110" i="33"/>
  <c r="CI110" i="33"/>
  <c r="AU110" i="33"/>
  <c r="R110" i="33"/>
  <c r="BW110" i="33"/>
  <c r="AW110" i="33"/>
  <c r="CQ110" i="33"/>
  <c r="CE110" i="33"/>
  <c r="BI110" i="33"/>
  <c r="AP110" i="33"/>
  <c r="CG110" i="33"/>
  <c r="BJ110" i="33"/>
  <c r="CJ110" i="33"/>
  <c r="CA110" i="33"/>
  <c r="AK110" i="33"/>
  <c r="AJ110" i="33"/>
  <c r="AV110" i="33"/>
  <c r="M110" i="33" l="1"/>
  <c r="L111" i="33"/>
  <c r="O110" i="33"/>
  <c r="L108" i="33"/>
  <c r="L110" i="33"/>
  <c r="L109" i="33"/>
  <c r="M108" i="33" l="1"/>
  <c r="F108" i="33" s="1"/>
  <c r="D108" i="33" l="1"/>
  <c r="E108" i="33"/>
  <c r="H113" i="33" l="1"/>
  <c r="H114" i="33" s="1"/>
  <c r="K113" i="33" l="1"/>
  <c r="H115" i="33"/>
  <c r="K114" i="33"/>
  <c r="H116" i="33" l="1"/>
  <c r="K116" i="33" s="1"/>
  <c r="K115" i="33"/>
  <c r="AP113" i="33" l="1"/>
  <c r="AP114" i="33" s="1"/>
  <c r="BV113" i="33"/>
  <c r="BV114" i="33" s="1"/>
  <c r="AA113" i="33"/>
  <c r="AA114" i="33" s="1"/>
  <c r="BG113" i="33"/>
  <c r="BG114" i="33" s="1"/>
  <c r="CM113" i="33"/>
  <c r="CM114" i="33" s="1"/>
  <c r="BP113" i="33"/>
  <c r="BP114" i="33" s="1"/>
  <c r="BA113" i="33"/>
  <c r="BA114" i="33" s="1"/>
  <c r="X113" i="33"/>
  <c r="X114" i="33" s="1"/>
  <c r="AB113" i="33"/>
  <c r="AB114" i="33" s="1"/>
  <c r="BF113" i="33"/>
  <c r="BF114" i="33" s="1"/>
  <c r="BW113" i="33"/>
  <c r="BW114" i="33" s="1"/>
  <c r="CR113" i="33"/>
  <c r="CR114" i="33" s="1"/>
  <c r="AU113" i="33"/>
  <c r="AU114" i="33" s="1"/>
  <c r="CO113" i="33"/>
  <c r="CO114" i="33" s="1"/>
  <c r="BN113" i="33"/>
  <c r="BN114" i="33" s="1"/>
  <c r="Q113" i="33"/>
  <c r="AT113" i="33"/>
  <c r="AT114" i="33" s="1"/>
  <c r="BZ113" i="33"/>
  <c r="BZ114" i="33" s="1"/>
  <c r="AE113" i="33"/>
  <c r="AE114" i="33" s="1"/>
  <c r="BK113" i="33"/>
  <c r="BK114" i="33" s="1"/>
  <c r="CQ113" i="33"/>
  <c r="CQ114" i="33" s="1"/>
  <c r="BX113" i="33"/>
  <c r="BX114" i="33" s="1"/>
  <c r="BI113" i="33"/>
  <c r="BI114" i="33" s="1"/>
  <c r="BM113" i="33"/>
  <c r="BM114" i="33" s="1"/>
  <c r="BD113" i="33"/>
  <c r="BD114" i="33" s="1"/>
  <c r="CK113" i="33"/>
  <c r="CK114" i="33" s="1"/>
  <c r="V113" i="33"/>
  <c r="V114" i="33" s="1"/>
  <c r="AM113" i="33"/>
  <c r="AM114" i="33" s="1"/>
  <c r="CN113" i="33"/>
  <c r="CN114" i="33" s="1"/>
  <c r="AF113" i="33"/>
  <c r="AF114" i="33" s="1"/>
  <c r="AQ113" i="33"/>
  <c r="AQ114" i="33" s="1"/>
  <c r="CG113" i="33"/>
  <c r="CG114" i="33" s="1"/>
  <c r="BJ113" i="33"/>
  <c r="BJ114" i="33" s="1"/>
  <c r="AC113" i="33"/>
  <c r="AC114" i="33" s="1"/>
  <c r="AH113" i="33"/>
  <c r="AH114" i="33" s="1"/>
  <c r="CE113" i="33"/>
  <c r="CE114" i="33" s="1"/>
  <c r="AV113" i="33"/>
  <c r="AV114" i="33" s="1"/>
  <c r="R113" i="33"/>
  <c r="R114" i="33" s="1"/>
  <c r="AX113" i="33"/>
  <c r="AX114" i="33" s="1"/>
  <c r="CD113" i="33"/>
  <c r="CD114" i="33" s="1"/>
  <c r="AI113" i="33"/>
  <c r="AI114" i="33" s="1"/>
  <c r="BO113" i="33"/>
  <c r="BO114" i="33" s="1"/>
  <c r="T113" i="33"/>
  <c r="T114" i="33" s="1"/>
  <c r="CF113" i="33"/>
  <c r="CF114" i="33" s="1"/>
  <c r="BQ113" i="33"/>
  <c r="BQ114" i="33" s="1"/>
  <c r="CC113" i="33"/>
  <c r="CC114" i="33" s="1"/>
  <c r="CJ113" i="33"/>
  <c r="CJ114" i="33" s="1"/>
  <c r="Y113" i="33"/>
  <c r="Y114" i="33" s="1"/>
  <c r="BB113" i="33"/>
  <c r="BB114" i="33" s="1"/>
  <c r="CH113" i="33"/>
  <c r="CH114" i="33" s="1"/>
  <c r="BS113" i="33"/>
  <c r="BS114" i="33" s="1"/>
  <c r="CS113" i="33"/>
  <c r="CS114" i="33" s="1"/>
  <c r="CL113" i="33"/>
  <c r="CL114" i="33" s="1"/>
  <c r="AJ113" i="33"/>
  <c r="AJ114" i="33" s="1"/>
  <c r="AO113" i="33"/>
  <c r="AO114" i="33" s="1"/>
  <c r="CP113" i="33"/>
  <c r="CP114" i="33" s="1"/>
  <c r="AR113" i="33"/>
  <c r="AR114" i="33" s="1"/>
  <c r="AN113" i="33"/>
  <c r="AN114" i="33" s="1"/>
  <c r="AY113" i="33"/>
  <c r="AY114" i="33" s="1"/>
  <c r="AZ113" i="33"/>
  <c r="AZ114" i="33" s="1"/>
  <c r="BT113" i="33"/>
  <c r="BT114" i="33" s="1"/>
  <c r="AL113" i="33"/>
  <c r="AL114" i="33" s="1"/>
  <c r="BR113" i="33"/>
  <c r="BR114" i="33" s="1"/>
  <c r="W113" i="33"/>
  <c r="W114" i="33" s="1"/>
  <c r="BC113" i="33"/>
  <c r="BC114" i="33" s="1"/>
  <c r="CI113" i="33"/>
  <c r="CI114" i="33" s="1"/>
  <c r="BH113" i="33"/>
  <c r="BH114" i="33" s="1"/>
  <c r="AS113" i="33"/>
  <c r="AS114" i="33" s="1"/>
  <c r="AG113" i="33"/>
  <c r="AG114" i="33" s="1"/>
  <c r="CB113" i="33"/>
  <c r="CB114" i="33" s="1"/>
  <c r="BE113" i="33"/>
  <c r="BE114" i="33" s="1"/>
  <c r="AW113" i="33"/>
  <c r="AW114" i="33" s="1"/>
  <c r="BL113" i="33"/>
  <c r="BL114" i="33" s="1"/>
  <c r="BY113" i="33"/>
  <c r="BY114" i="33" s="1"/>
  <c r="Z113" i="33"/>
  <c r="Z114" i="33" s="1"/>
  <c r="U113" i="33"/>
  <c r="U114" i="33" s="1"/>
  <c r="AD113" i="33"/>
  <c r="AD114" i="33" s="1"/>
  <c r="CA113" i="33"/>
  <c r="CA114" i="33" s="1"/>
  <c r="BU113" i="33"/>
  <c r="BU114" i="33" s="1"/>
  <c r="S113" i="33"/>
  <c r="S114" i="33" s="1"/>
  <c r="AK113" i="33"/>
  <c r="AK114" i="33" s="1"/>
  <c r="O113" i="33" l="1"/>
  <c r="Q114" i="33"/>
  <c r="O114" i="33" l="1"/>
  <c r="BE115" i="33" l="1"/>
  <c r="AK115" i="33"/>
  <c r="CD115" i="33"/>
  <c r="BN115" i="33"/>
  <c r="CF115" i="33"/>
  <c r="AH115" i="33"/>
  <c r="R115" i="33"/>
  <c r="CR115" i="33"/>
  <c r="BZ115" i="33"/>
  <c r="BQ115" i="33"/>
  <c r="AB115" i="33"/>
  <c r="AJ115" i="33"/>
  <c r="BW115" i="33"/>
  <c r="AN115" i="33"/>
  <c r="AF115" i="33"/>
  <c r="AI115" i="33"/>
  <c r="CN115" i="33"/>
  <c r="CS115" i="33"/>
  <c r="BJ115" i="33"/>
  <c r="U115" i="33"/>
  <c r="AC115" i="33"/>
  <c r="Y115" i="33"/>
  <c r="BK115" i="33"/>
  <c r="AX115" i="33"/>
  <c r="BC115" i="33"/>
  <c r="CG115" i="33"/>
  <c r="AL115" i="33"/>
  <c r="AM115" i="33"/>
  <c r="V115" i="33"/>
  <c r="BP115" i="33"/>
  <c r="BY115" i="33"/>
  <c r="BF115" i="33"/>
  <c r="CM115" i="33"/>
  <c r="AP115" i="33"/>
  <c r="AS115" i="33"/>
  <c r="AG115" i="33"/>
  <c r="AO115" i="33"/>
  <c r="BU115" i="33"/>
  <c r="CE115" i="33"/>
  <c r="AU115" i="33"/>
  <c r="T115" i="33"/>
  <c r="CO115" i="33"/>
  <c r="BA115" i="33"/>
  <c r="BB115" i="33"/>
  <c r="BM115" i="33"/>
  <c r="BX115" i="33"/>
  <c r="BG115" i="33"/>
  <c r="AE115" i="33"/>
  <c r="BT115" i="33"/>
  <c r="CI115" i="33"/>
  <c r="BV115" i="33"/>
  <c r="BL115" i="33"/>
  <c r="S115" i="33"/>
  <c r="Z115" i="33"/>
  <c r="CQ115" i="33"/>
  <c r="AR115" i="33"/>
  <c r="AW115" i="33"/>
  <c r="BH115" i="33"/>
  <c r="AA115" i="33"/>
  <c r="BI115" i="33"/>
  <c r="W115" i="33"/>
  <c r="AY115" i="33"/>
  <c r="CA115" i="33"/>
  <c r="CP115" i="33"/>
  <c r="BS115" i="33"/>
  <c r="CC115" i="33"/>
  <c r="CJ115" i="33"/>
  <c r="CB115" i="33"/>
  <c r="AT115" i="33"/>
  <c r="AD115" i="33"/>
  <c r="BR115" i="33"/>
  <c r="CL115" i="33"/>
  <c r="CH115" i="33"/>
  <c r="X115" i="33"/>
  <c r="BO115" i="33"/>
  <c r="AV115" i="33"/>
  <c r="AQ115" i="33"/>
  <c r="BD115" i="33"/>
  <c r="AZ115" i="33"/>
  <c r="CK115" i="33"/>
  <c r="Q115" i="33"/>
  <c r="O115" i="33" l="1"/>
  <c r="M115" i="33"/>
  <c r="L116" i="33"/>
  <c r="L114" i="33"/>
  <c r="L115" i="33"/>
  <c r="L113" i="33"/>
  <c r="M113" i="33" l="1"/>
  <c r="F113" i="33" s="1"/>
  <c r="D113" i="33" l="1"/>
  <c r="E113" i="33"/>
  <c r="H118" i="33" l="1"/>
  <c r="H119" i="33" s="1"/>
  <c r="K118" i="33" l="1"/>
  <c r="H120" i="33"/>
  <c r="K119" i="33"/>
  <c r="H121" i="33" l="1"/>
  <c r="K121" i="33" s="1"/>
  <c r="K120" i="33"/>
  <c r="BZ118" i="33" l="1"/>
  <c r="BZ119" i="33" s="1"/>
  <c r="AP118" i="33"/>
  <c r="AP119" i="33" s="1"/>
  <c r="AQ118" i="33"/>
  <c r="AQ119" i="33" s="1"/>
  <c r="CO118" i="33"/>
  <c r="CO119" i="33" s="1"/>
  <c r="BS118" i="33"/>
  <c r="BS119" i="33" s="1"/>
  <c r="BH118" i="33"/>
  <c r="BH119" i="33" s="1"/>
  <c r="AA118" i="33"/>
  <c r="AA119" i="33" s="1"/>
  <c r="AC118" i="33"/>
  <c r="AC119" i="33" s="1"/>
  <c r="Y118" i="33"/>
  <c r="Y119" i="33" s="1"/>
  <c r="T118" i="33"/>
  <c r="T119" i="33" s="1"/>
  <c r="V118" i="33"/>
  <c r="V119" i="33" s="1"/>
  <c r="CC118" i="33"/>
  <c r="CC119" i="33" s="1"/>
  <c r="BU118" i="33"/>
  <c r="BU119" i="33" s="1"/>
  <c r="BF118" i="33"/>
  <c r="BF119" i="33" s="1"/>
  <c r="AB118" i="33"/>
  <c r="AB119" i="33" s="1"/>
  <c r="AS118" i="33"/>
  <c r="AS119" i="33" s="1"/>
  <c r="AI118" i="33"/>
  <c r="AI119" i="33" s="1"/>
  <c r="AV118" i="33"/>
  <c r="AV119" i="33" s="1"/>
  <c r="CJ118" i="33"/>
  <c r="CJ119" i="33" s="1"/>
  <c r="AF118" i="33"/>
  <c r="AF119" i="33" s="1"/>
  <c r="CK118" i="33"/>
  <c r="CK119" i="33" s="1"/>
  <c r="BM118" i="33"/>
  <c r="BM119" i="33" s="1"/>
  <c r="CR118" i="33"/>
  <c r="CR119" i="33" s="1"/>
  <c r="Q118" i="33"/>
  <c r="Q119" i="33" s="1"/>
  <c r="X118" i="33"/>
  <c r="X119" i="33" s="1"/>
  <c r="CF118" i="33"/>
  <c r="CF119" i="33" s="1"/>
  <c r="AR118" i="33"/>
  <c r="AR119" i="33" s="1"/>
  <c r="BN118" i="33"/>
  <c r="BN119" i="33" s="1"/>
  <c r="CP118" i="33"/>
  <c r="CP119" i="33" s="1"/>
  <c r="BJ118" i="33"/>
  <c r="BJ119" i="33" s="1"/>
  <c r="AX118" i="33"/>
  <c r="AX119" i="33" s="1"/>
  <c r="AY118" i="33"/>
  <c r="AY119" i="33" s="1"/>
  <c r="BD118" i="33"/>
  <c r="BD119" i="33" s="1"/>
  <c r="BI118" i="33"/>
  <c r="BI119" i="33" s="1"/>
  <c r="BC118" i="33"/>
  <c r="BC119" i="33" s="1"/>
  <c r="R118" i="33"/>
  <c r="R119" i="33" s="1"/>
  <c r="BQ118" i="33"/>
  <c r="BQ119" i="33" s="1"/>
  <c r="AL118" i="33"/>
  <c r="AL119" i="33" s="1"/>
  <c r="AW118" i="33"/>
  <c r="AW119" i="33" s="1"/>
  <c r="BR118" i="33"/>
  <c r="BR119" i="33" s="1"/>
  <c r="BE118" i="33"/>
  <c r="BE119" i="33" s="1"/>
  <c r="CG118" i="33"/>
  <c r="CG119" i="33" s="1"/>
  <c r="BP118" i="33"/>
  <c r="BP119" i="33" s="1"/>
  <c r="W118" i="33"/>
  <c r="W119" i="33" s="1"/>
  <c r="BV118" i="33"/>
  <c r="BV119" i="33" s="1"/>
  <c r="AU118" i="33"/>
  <c r="AU119" i="33" s="1"/>
  <c r="AO118" i="33"/>
  <c r="AO119" i="33" s="1"/>
  <c r="BK118" i="33"/>
  <c r="BK119" i="33" s="1"/>
  <c r="BT118" i="33"/>
  <c r="BT119" i="33" s="1"/>
  <c r="BY118" i="33"/>
  <c r="BY119" i="33" s="1"/>
  <c r="BB118" i="33"/>
  <c r="BB119" i="33" s="1"/>
  <c r="AH118" i="33"/>
  <c r="AH119" i="33" s="1"/>
  <c r="AT118" i="33"/>
  <c r="AT119" i="33" s="1"/>
  <c r="CH118" i="33"/>
  <c r="CH119" i="33" s="1"/>
  <c r="CM118" i="33"/>
  <c r="CM119" i="33" s="1"/>
  <c r="CS118" i="33"/>
  <c r="CS119" i="33" s="1"/>
  <c r="CE118" i="33"/>
  <c r="CE119" i="33" s="1"/>
  <c r="BL118" i="33"/>
  <c r="BL119" i="33" s="1"/>
  <c r="CN118" i="33"/>
  <c r="CN119" i="33" s="1"/>
  <c r="AZ118" i="33"/>
  <c r="AZ119" i="33" s="1"/>
  <c r="Z118" i="33"/>
  <c r="Z119" i="33" s="1"/>
  <c r="AD118" i="33"/>
  <c r="AD119" i="33" s="1"/>
  <c r="BG118" i="33"/>
  <c r="BG119" i="33" s="1"/>
  <c r="U118" i="33"/>
  <c r="U119" i="33" s="1"/>
  <c r="AM118" i="33"/>
  <c r="AM119" i="33" s="1"/>
  <c r="BO118" i="33"/>
  <c r="BO119" i="33" s="1"/>
  <c r="AG118" i="33"/>
  <c r="AG119" i="33" s="1"/>
  <c r="BX118" i="33"/>
  <c r="BX119" i="33" s="1"/>
  <c r="AJ118" i="33"/>
  <c r="AJ119" i="33" s="1"/>
  <c r="CD118" i="33"/>
  <c r="CD119" i="33" s="1"/>
  <c r="CI118" i="33"/>
  <c r="CI119" i="33" s="1"/>
  <c r="CL118" i="33"/>
  <c r="CL119" i="33" s="1"/>
  <c r="CA118" i="33"/>
  <c r="CA119" i="33" s="1"/>
  <c r="CB118" i="33"/>
  <c r="CB119" i="33" s="1"/>
  <c r="CQ118" i="33"/>
  <c r="CQ119" i="33" s="1"/>
  <c r="BA118" i="33"/>
  <c r="BA119" i="33" s="1"/>
  <c r="S118" i="33"/>
  <c r="S119" i="33" s="1"/>
  <c r="AK118" i="33"/>
  <c r="AK119" i="33" s="1"/>
  <c r="AN118" i="33"/>
  <c r="AN119" i="33" s="1"/>
  <c r="BW118" i="33"/>
  <c r="BW119" i="33" s="1"/>
  <c r="AE118" i="33"/>
  <c r="AE119" i="33" s="1"/>
  <c r="O119" i="33" l="1"/>
  <c r="BA120" i="33" s="1"/>
  <c r="O118" i="33"/>
  <c r="CF120" i="33" l="1"/>
  <c r="CQ120" i="33"/>
  <c r="BN120" i="33"/>
  <c r="CH120" i="33"/>
  <c r="CE120" i="33"/>
  <c r="CP120" i="33"/>
  <c r="AL120" i="33"/>
  <c r="AU120" i="33"/>
  <c r="BK120" i="33"/>
  <c r="BW120" i="33"/>
  <c r="AX120" i="33"/>
  <c r="BT120" i="33"/>
  <c r="CA120" i="33"/>
  <c r="BV120" i="33"/>
  <c r="AE120" i="33"/>
  <c r="Z120" i="33"/>
  <c r="AO120" i="33"/>
  <c r="BG120" i="33"/>
  <c r="CI120" i="33"/>
  <c r="CD120" i="33"/>
  <c r="AZ120" i="33"/>
  <c r="AR120" i="33"/>
  <c r="BL120" i="33"/>
  <c r="BI120" i="33"/>
  <c r="BJ120" i="33"/>
  <c r="BC120" i="33"/>
  <c r="BB120" i="33"/>
  <c r="AD120" i="33"/>
  <c r="AW120" i="33"/>
  <c r="AM120" i="33"/>
  <c r="BR120" i="33"/>
  <c r="AG120" i="33"/>
  <c r="BP120" i="33"/>
  <c r="AK120" i="33"/>
  <c r="CM120" i="33"/>
  <c r="AH120" i="33"/>
  <c r="CS120" i="33"/>
  <c r="AY120" i="33"/>
  <c r="CN120" i="33"/>
  <c r="BD120" i="33"/>
  <c r="CG120" i="33"/>
  <c r="R120" i="33"/>
  <c r="S120" i="33"/>
  <c r="AN120" i="33"/>
  <c r="Q120" i="33"/>
  <c r="BE120" i="33"/>
  <c r="BY120" i="33"/>
  <c r="AJ120" i="33"/>
  <c r="AT120" i="33"/>
  <c r="U120" i="33"/>
  <c r="W120" i="33"/>
  <c r="BO120" i="33"/>
  <c r="BH120" i="33"/>
  <c r="BU120" i="33"/>
  <c r="AQ120" i="33"/>
  <c r="AA120" i="33"/>
  <c r="CR120" i="33"/>
  <c r="CJ120" i="33"/>
  <c r="CK120" i="33"/>
  <c r="X120" i="33"/>
  <c r="AB120" i="33"/>
  <c r="AC120" i="33"/>
  <c r="AV120" i="33"/>
  <c r="AS120" i="33"/>
  <c r="CC120" i="33"/>
  <c r="CO120" i="33"/>
  <c r="V120" i="33"/>
  <c r="BZ120" i="33"/>
  <c r="AP120" i="33"/>
  <c r="BF120" i="33"/>
  <c r="AI120" i="33"/>
  <c r="BM120" i="33"/>
  <c r="BS120" i="33"/>
  <c r="AF120" i="33"/>
  <c r="Y120" i="33"/>
  <c r="T120" i="33"/>
  <c r="CL120" i="33"/>
  <c r="BX120" i="33"/>
  <c r="CB120" i="33"/>
  <c r="BQ120" i="33"/>
  <c r="L120" i="33" l="1"/>
  <c r="L121" i="33"/>
  <c r="M120" i="33"/>
  <c r="O120" i="33"/>
  <c r="L119" i="33"/>
  <c r="L118" i="33"/>
  <c r="M118" i="33" l="1"/>
  <c r="F118" i="33" l="1"/>
  <c r="D118" i="33"/>
  <c r="E118" i="33"/>
  <c r="H123" i="33" l="1"/>
  <c r="H124" i="33" l="1"/>
  <c r="K123" i="33"/>
  <c r="H125" i="33" l="1"/>
  <c r="K124" i="33"/>
  <c r="H126" i="33" l="1"/>
  <c r="K126" i="33" s="1"/>
  <c r="K125" i="33"/>
  <c r="AQ123" i="33" l="1"/>
  <c r="AQ124" i="33" s="1"/>
  <c r="BW123" i="33"/>
  <c r="BW124" i="33" s="1"/>
  <c r="AT123" i="33"/>
  <c r="AT124" i="33" s="1"/>
  <c r="BA123" i="33"/>
  <c r="BA124" i="33" s="1"/>
  <c r="BB123" i="33"/>
  <c r="BB124" i="33" s="1"/>
  <c r="BP123" i="33"/>
  <c r="BP124" i="33" s="1"/>
  <c r="BE123" i="33"/>
  <c r="BE124" i="33" s="1"/>
  <c r="AL123" i="33"/>
  <c r="AL124" i="33" s="1"/>
  <c r="Z123" i="33"/>
  <c r="Z124" i="33" s="1"/>
  <c r="AD123" i="33"/>
  <c r="AD124" i="33" s="1"/>
  <c r="BD123" i="33"/>
  <c r="BD124" i="33" s="1"/>
  <c r="BQ123" i="33"/>
  <c r="BQ124" i="33" s="1"/>
  <c r="BO123" i="33"/>
  <c r="BO124" i="33" s="1"/>
  <c r="CD123" i="33"/>
  <c r="CD124" i="33" s="1"/>
  <c r="AM123" i="33"/>
  <c r="AM124" i="33" s="1"/>
  <c r="AV123" i="33"/>
  <c r="AV124" i="33" s="1"/>
  <c r="AW123" i="33"/>
  <c r="AW124" i="33" s="1"/>
  <c r="AU123" i="33"/>
  <c r="AU124" i="33" s="1"/>
  <c r="CA123" i="33"/>
  <c r="CA124" i="33" s="1"/>
  <c r="BM123" i="33"/>
  <c r="BM124" i="33" s="1"/>
  <c r="BH123" i="33"/>
  <c r="BH124" i="33" s="1"/>
  <c r="BU123" i="33"/>
  <c r="BU124" i="33" s="1"/>
  <c r="BV123" i="33"/>
  <c r="BV124" i="33" s="1"/>
  <c r="BR123" i="33"/>
  <c r="BR124" i="33" s="1"/>
  <c r="BL123" i="33"/>
  <c r="BL124" i="33" s="1"/>
  <c r="AZ123" i="33"/>
  <c r="AZ124" i="33" s="1"/>
  <c r="AX123" i="33"/>
  <c r="AX124" i="33" s="1"/>
  <c r="W123" i="33"/>
  <c r="W124" i="33" s="1"/>
  <c r="CI123" i="33"/>
  <c r="CI124" i="33" s="1"/>
  <c r="CG123" i="33"/>
  <c r="CG124" i="33" s="1"/>
  <c r="R123" i="33"/>
  <c r="R124" i="33" s="1"/>
  <c r="AK123" i="33"/>
  <c r="AK124" i="33" s="1"/>
  <c r="BF123" i="33"/>
  <c r="BF124" i="33" s="1"/>
  <c r="AI123" i="33"/>
  <c r="AI124" i="33" s="1"/>
  <c r="AO123" i="33"/>
  <c r="AO124" i="33" s="1"/>
  <c r="X123" i="33"/>
  <c r="X124" i="33" s="1"/>
  <c r="AN123" i="33"/>
  <c r="AN124" i="33" s="1"/>
  <c r="Y123" i="33"/>
  <c r="Y124" i="33" s="1"/>
  <c r="S123" i="33"/>
  <c r="S124" i="33" s="1"/>
  <c r="AY123" i="33"/>
  <c r="AY124" i="33" s="1"/>
  <c r="CE123" i="33"/>
  <c r="CE124" i="33" s="1"/>
  <c r="BT123" i="33"/>
  <c r="BT124" i="33" s="1"/>
  <c r="BN123" i="33"/>
  <c r="BN124" i="33" s="1"/>
  <c r="CB123" i="33"/>
  <c r="CB124" i="33" s="1"/>
  <c r="CO123" i="33"/>
  <c r="CO124" i="33" s="1"/>
  <c r="CR123" i="33"/>
  <c r="CR124" i="33" s="1"/>
  <c r="CK123" i="33"/>
  <c r="CK124" i="33" s="1"/>
  <c r="BY123" i="33"/>
  <c r="BY124" i="33" s="1"/>
  <c r="BX123" i="33"/>
  <c r="BX124" i="33" s="1"/>
  <c r="BC123" i="33"/>
  <c r="BC124" i="33" s="1"/>
  <c r="BZ123" i="33"/>
  <c r="BZ124" i="33" s="1"/>
  <c r="CH123" i="33"/>
  <c r="CH124" i="33" s="1"/>
  <c r="T123" i="33"/>
  <c r="T124" i="33" s="1"/>
  <c r="V123" i="33"/>
  <c r="V124" i="33" s="1"/>
  <c r="CP123" i="33"/>
  <c r="CP124" i="33" s="1"/>
  <c r="AG123" i="33"/>
  <c r="AG124" i="33" s="1"/>
  <c r="AP123" i="33"/>
  <c r="AP124" i="33" s="1"/>
  <c r="CC123" i="33"/>
  <c r="CC124" i="33" s="1"/>
  <c r="AH123" i="33"/>
  <c r="AH124" i="33" s="1"/>
  <c r="AF123" i="33"/>
  <c r="AF124" i="33" s="1"/>
  <c r="AA123" i="33"/>
  <c r="AA124" i="33" s="1"/>
  <c r="BG123" i="33"/>
  <c r="BG124" i="33" s="1"/>
  <c r="CM123" i="33"/>
  <c r="CM124" i="33" s="1"/>
  <c r="CS123" i="33"/>
  <c r="CS124" i="33" s="1"/>
  <c r="CN123" i="33"/>
  <c r="CN124" i="33" s="1"/>
  <c r="AC123" i="33"/>
  <c r="AC124" i="33" s="1"/>
  <c r="AR123" i="33"/>
  <c r="AR124" i="33" s="1"/>
  <c r="AS123" i="33"/>
  <c r="AS124" i="33" s="1"/>
  <c r="Q123" i="33"/>
  <c r="BJ123" i="33"/>
  <c r="BJ124" i="33" s="1"/>
  <c r="AE123" i="33"/>
  <c r="AE124" i="33" s="1"/>
  <c r="BK123" i="33"/>
  <c r="BK124" i="33" s="1"/>
  <c r="CQ123" i="33"/>
  <c r="CQ124" i="33" s="1"/>
  <c r="U123" i="33"/>
  <c r="U124" i="33" s="1"/>
  <c r="AJ123" i="33"/>
  <c r="AJ124" i="33" s="1"/>
  <c r="CJ123" i="33"/>
  <c r="CJ124" i="33" s="1"/>
  <c r="AB123" i="33"/>
  <c r="AB124" i="33" s="1"/>
  <c r="CF123" i="33"/>
  <c r="CF124" i="33" s="1"/>
  <c r="BS123" i="33"/>
  <c r="BS124" i="33" s="1"/>
  <c r="BI123" i="33"/>
  <c r="BI124" i="33" s="1"/>
  <c r="CL123" i="33"/>
  <c r="CL124" i="33" s="1"/>
  <c r="Q124" i="33" l="1"/>
  <c r="O123" i="33"/>
  <c r="O124" i="33" l="1"/>
  <c r="BK125" i="33" l="1"/>
  <c r="BU125" i="33"/>
  <c r="CO125" i="33"/>
  <c r="BS125" i="33"/>
  <c r="W125" i="33"/>
  <c r="AX125" i="33"/>
  <c r="BV125" i="33"/>
  <c r="U125" i="33"/>
  <c r="AD125" i="33"/>
  <c r="CQ125" i="33"/>
  <c r="AY125" i="33"/>
  <c r="CD125" i="33"/>
  <c r="AN125" i="33"/>
  <c r="CK125" i="33"/>
  <c r="BA125" i="33"/>
  <c r="CA125" i="33"/>
  <c r="BJ125" i="33"/>
  <c r="AC125" i="33"/>
  <c r="BW125" i="33"/>
  <c r="CN125" i="33"/>
  <c r="AQ125" i="33"/>
  <c r="AB125" i="33"/>
  <c r="BG125" i="33"/>
  <c r="AT125" i="33"/>
  <c r="BC125" i="33"/>
  <c r="BX125" i="33"/>
  <c r="CF125" i="33"/>
  <c r="CJ125" i="33"/>
  <c r="BR125" i="33"/>
  <c r="AI125" i="33"/>
  <c r="BF125" i="33"/>
  <c r="AA125" i="33"/>
  <c r="BN125" i="33"/>
  <c r="BE125" i="33"/>
  <c r="T125" i="33"/>
  <c r="AO125" i="33"/>
  <c r="AU125" i="33"/>
  <c r="AL125" i="33"/>
  <c r="BP125" i="33"/>
  <c r="CI125" i="33"/>
  <c r="AM125" i="33"/>
  <c r="AJ125" i="33"/>
  <c r="BD125" i="33"/>
  <c r="Y125" i="33"/>
  <c r="CC125" i="33"/>
  <c r="BI125" i="33"/>
  <c r="AP125" i="33"/>
  <c r="CM125" i="33"/>
  <c r="BH125" i="33"/>
  <c r="AR125" i="33"/>
  <c r="AS125" i="33"/>
  <c r="BY125" i="33"/>
  <c r="AF125" i="33"/>
  <c r="BM125" i="33"/>
  <c r="BL125" i="33"/>
  <c r="AK125" i="33"/>
  <c r="S125" i="33"/>
  <c r="CL125" i="33"/>
  <c r="Z125" i="33"/>
  <c r="R125" i="33"/>
  <c r="BO125" i="33"/>
  <c r="CR125" i="33"/>
  <c r="AH125" i="33"/>
  <c r="CS125" i="33"/>
  <c r="CH125" i="33"/>
  <c r="BT125" i="33"/>
  <c r="AV125" i="33"/>
  <c r="CE125" i="33"/>
  <c r="BB125" i="33"/>
  <c r="BZ125" i="33"/>
  <c r="X125" i="33"/>
  <c r="CP125" i="33"/>
  <c r="V125" i="33"/>
  <c r="AG125" i="33"/>
  <c r="AE125" i="33"/>
  <c r="AZ125" i="33"/>
  <c r="CG125" i="33"/>
  <c r="CB125" i="33"/>
  <c r="BQ125" i="33"/>
  <c r="AW125" i="33"/>
  <c r="Q125" i="33"/>
  <c r="O125" i="33" l="1"/>
  <c r="M125" i="33"/>
  <c r="L125" i="33"/>
  <c r="L124" i="33"/>
  <c r="L126" i="33"/>
  <c r="L123" i="33"/>
  <c r="M123" i="33" l="1"/>
  <c r="D123" i="33" s="1"/>
  <c r="E123" i="33" l="1"/>
  <c r="F123" i="33"/>
  <c r="H128" i="33" l="1"/>
  <c r="H129" i="33" s="1"/>
  <c r="K128" i="33" l="1"/>
  <c r="H130" i="33"/>
  <c r="K129" i="33"/>
  <c r="H131" i="33" l="1"/>
  <c r="K131" i="33" s="1"/>
  <c r="K130" i="33"/>
  <c r="AV128" i="33" l="1"/>
  <c r="AV129" i="33" s="1"/>
  <c r="BH128" i="33"/>
  <c r="BH129" i="33" s="1"/>
  <c r="AZ128" i="33"/>
  <c r="AZ129" i="33" s="1"/>
  <c r="Z128" i="33"/>
  <c r="Z129" i="33" s="1"/>
  <c r="CA128" i="33"/>
  <c r="CA129" i="33" s="1"/>
  <c r="CG128" i="33"/>
  <c r="CG129" i="33" s="1"/>
  <c r="CD128" i="33"/>
  <c r="CD129" i="33" s="1"/>
  <c r="BO128" i="33"/>
  <c r="BO129" i="33" s="1"/>
  <c r="BS128" i="33"/>
  <c r="BS129" i="33" s="1"/>
  <c r="V128" i="33"/>
  <c r="V129" i="33" s="1"/>
  <c r="CE128" i="33"/>
  <c r="CE129" i="33" s="1"/>
  <c r="BW128" i="33"/>
  <c r="BW129" i="33" s="1"/>
  <c r="AF128" i="33"/>
  <c r="AF129" i="33" s="1"/>
  <c r="CN128" i="33"/>
  <c r="CN129" i="33" s="1"/>
  <c r="AP128" i="33"/>
  <c r="AP129" i="33" s="1"/>
  <c r="BC128" i="33"/>
  <c r="BC129" i="33" s="1"/>
  <c r="AD128" i="33"/>
  <c r="AD129" i="33" s="1"/>
  <c r="BY128" i="33"/>
  <c r="BY129" i="33" s="1"/>
  <c r="AA128" i="33"/>
  <c r="AA129" i="33" s="1"/>
  <c r="X128" i="33"/>
  <c r="X129" i="33" s="1"/>
  <c r="CM128" i="33"/>
  <c r="CM129" i="33" s="1"/>
  <c r="S128" i="33"/>
  <c r="S129" i="33" s="1"/>
  <c r="R128" i="33"/>
  <c r="R129" i="33" s="1"/>
  <c r="CL128" i="33"/>
  <c r="CL129" i="33" s="1"/>
  <c r="BX128" i="33"/>
  <c r="BX129" i="33" s="1"/>
  <c r="AC128" i="33"/>
  <c r="AC129" i="33" s="1"/>
  <c r="BT128" i="33"/>
  <c r="BT129" i="33" s="1"/>
  <c r="AX128" i="33"/>
  <c r="AX129" i="33" s="1"/>
  <c r="AB128" i="33"/>
  <c r="AB129" i="33" s="1"/>
  <c r="CS128" i="33"/>
  <c r="CS129" i="33" s="1"/>
  <c r="CQ128" i="33"/>
  <c r="CQ129" i="33" s="1"/>
  <c r="CC128" i="33"/>
  <c r="CC129" i="33" s="1"/>
  <c r="BN128" i="33"/>
  <c r="BN129" i="33" s="1"/>
  <c r="BJ128" i="33"/>
  <c r="BJ129" i="33" s="1"/>
  <c r="BV128" i="33"/>
  <c r="BV129" i="33" s="1"/>
  <c r="CO128" i="33"/>
  <c r="CO129" i="33" s="1"/>
  <c r="U128" i="33"/>
  <c r="U129" i="33" s="1"/>
  <c r="AT128" i="33"/>
  <c r="AT129" i="33" s="1"/>
  <c r="CI128" i="33"/>
  <c r="CI129" i="33" s="1"/>
  <c r="BB128" i="33"/>
  <c r="BB129" i="33" s="1"/>
  <c r="AW128" i="33"/>
  <c r="AW129" i="33" s="1"/>
  <c r="AE128" i="33"/>
  <c r="AE129" i="33" s="1"/>
  <c r="AK128" i="33"/>
  <c r="AK129" i="33" s="1"/>
  <c r="AY128" i="33"/>
  <c r="AY129" i="33" s="1"/>
  <c r="CB128" i="33"/>
  <c r="CB129" i="33" s="1"/>
  <c r="CF128" i="33"/>
  <c r="CF129" i="33" s="1"/>
  <c r="AL128" i="33"/>
  <c r="AL129" i="33" s="1"/>
  <c r="CJ128" i="33"/>
  <c r="CJ129" i="33" s="1"/>
  <c r="AS128" i="33"/>
  <c r="AS129" i="33" s="1"/>
  <c r="AI128" i="33"/>
  <c r="AI129" i="33" s="1"/>
  <c r="CH128" i="33"/>
  <c r="CH129" i="33" s="1"/>
  <c r="AQ128" i="33"/>
  <c r="AQ129" i="33" s="1"/>
  <c r="BP128" i="33"/>
  <c r="BP129" i="33" s="1"/>
  <c r="CR128" i="33"/>
  <c r="CR129" i="33" s="1"/>
  <c r="Y128" i="33"/>
  <c r="Y129" i="33" s="1"/>
  <c r="BA128" i="33"/>
  <c r="BA129" i="33" s="1"/>
  <c r="T128" i="33"/>
  <c r="T129" i="33" s="1"/>
  <c r="AU128" i="33"/>
  <c r="AU129" i="33" s="1"/>
  <c r="AG128" i="33"/>
  <c r="AG129" i="33" s="1"/>
  <c r="BI128" i="33"/>
  <c r="BI129" i="33" s="1"/>
  <c r="W128" i="33"/>
  <c r="W129" i="33" s="1"/>
  <c r="BQ128" i="33"/>
  <c r="BQ129" i="33" s="1"/>
  <c r="BF128" i="33"/>
  <c r="BF129" i="33" s="1"/>
  <c r="AN128" i="33"/>
  <c r="AN129" i="33" s="1"/>
  <c r="BE128" i="33"/>
  <c r="BE129" i="33" s="1"/>
  <c r="AM128" i="33"/>
  <c r="AM129" i="33" s="1"/>
  <c r="CP128" i="33"/>
  <c r="CP129" i="33" s="1"/>
  <c r="BG128" i="33"/>
  <c r="BG129" i="33" s="1"/>
  <c r="BM128" i="33"/>
  <c r="BM129" i="33" s="1"/>
  <c r="BR128" i="33"/>
  <c r="BR129" i="33" s="1"/>
  <c r="CK128" i="33"/>
  <c r="CK129" i="33" s="1"/>
  <c r="BZ128" i="33"/>
  <c r="BZ129" i="33" s="1"/>
  <c r="BK128" i="33"/>
  <c r="BK129" i="33" s="1"/>
  <c r="AJ128" i="33"/>
  <c r="AJ129" i="33" s="1"/>
  <c r="AO128" i="33"/>
  <c r="AO129" i="33" s="1"/>
  <c r="AR128" i="33"/>
  <c r="AR129" i="33" s="1"/>
  <c r="Q128" i="33"/>
  <c r="BL128" i="33"/>
  <c r="BL129" i="33" s="1"/>
  <c r="AH128" i="33"/>
  <c r="AH129" i="33" s="1"/>
  <c r="BU128" i="33"/>
  <c r="BU129" i="33" s="1"/>
  <c r="BD128" i="33"/>
  <c r="BD129" i="33" s="1"/>
  <c r="O128" i="33" l="1"/>
  <c r="Q129" i="33"/>
  <c r="O129" i="33" l="1"/>
  <c r="CA130" i="33" l="1"/>
  <c r="R130" i="33"/>
  <c r="CG130" i="33"/>
  <c r="Z130" i="33"/>
  <c r="AV130" i="33"/>
  <c r="BO130" i="33"/>
  <c r="BW130" i="33"/>
  <c r="AZ130" i="33"/>
  <c r="CN130" i="33"/>
  <c r="AD130" i="33"/>
  <c r="BS130" i="33"/>
  <c r="AA130" i="33"/>
  <c r="CM130" i="33"/>
  <c r="BC130" i="33"/>
  <c r="CE130" i="33"/>
  <c r="V130" i="33"/>
  <c r="CD130" i="33"/>
  <c r="S130" i="33"/>
  <c r="AF130" i="33"/>
  <c r="X130" i="33"/>
  <c r="AP130" i="33"/>
  <c r="BH130" i="33"/>
  <c r="BY130" i="33"/>
  <c r="AE130" i="33"/>
  <c r="CR130" i="33"/>
  <c r="BB130" i="33"/>
  <c r="CB130" i="33"/>
  <c r="BF130" i="33"/>
  <c r="AX130" i="33"/>
  <c r="BT130" i="33"/>
  <c r="CQ130" i="33"/>
  <c r="BL130" i="33"/>
  <c r="AO130" i="33"/>
  <c r="AI130" i="33"/>
  <c r="AG130" i="33"/>
  <c r="BM130" i="33"/>
  <c r="AN130" i="33"/>
  <c r="T130" i="33"/>
  <c r="AY130" i="33"/>
  <c r="AR130" i="33"/>
  <c r="BP130" i="33"/>
  <c r="AL130" i="33"/>
  <c r="BE130" i="33"/>
  <c r="CF130" i="33"/>
  <c r="CK130" i="33"/>
  <c r="U130" i="33"/>
  <c r="CI130" i="33"/>
  <c r="AC130" i="33"/>
  <c r="BX130" i="33"/>
  <c r="BN130" i="33"/>
  <c r="AT130" i="33"/>
  <c r="AB130" i="33"/>
  <c r="AM130" i="33"/>
  <c r="AH130" i="33"/>
  <c r="AS130" i="33"/>
  <c r="CL130" i="33"/>
  <c r="AQ130" i="33"/>
  <c r="BU130" i="33"/>
  <c r="AW130" i="33"/>
  <c r="AK130" i="33"/>
  <c r="BZ130" i="33"/>
  <c r="CO130" i="33"/>
  <c r="BA130" i="33"/>
  <c r="CS130" i="33"/>
  <c r="BR130" i="33"/>
  <c r="AJ130" i="33"/>
  <c r="BG130" i="33"/>
  <c r="BJ130" i="33"/>
  <c r="CP130" i="33"/>
  <c r="BD130" i="33"/>
  <c r="AU130" i="33"/>
  <c r="BI130" i="33"/>
  <c r="Y130" i="33"/>
  <c r="BK130" i="33"/>
  <c r="CH130" i="33"/>
  <c r="W130" i="33"/>
  <c r="CC130" i="33"/>
  <c r="BQ130" i="33"/>
  <c r="CJ130" i="33"/>
  <c r="BV130" i="33"/>
  <c r="Q130" i="33"/>
  <c r="M130" i="33" l="1"/>
  <c r="O130" i="33"/>
  <c r="L129" i="33"/>
  <c r="L128" i="33"/>
  <c r="L131" i="33"/>
  <c r="L130" i="33"/>
  <c r="M128" i="33" l="1"/>
  <c r="F128" i="33" l="1"/>
  <c r="D128" i="33"/>
  <c r="E128" i="33"/>
  <c r="H133" i="33" l="1"/>
  <c r="H134" i="33" l="1"/>
  <c r="K133" i="33"/>
  <c r="H135" i="33" l="1"/>
  <c r="K134" i="33"/>
  <c r="H136" i="33" l="1"/>
  <c r="K136" i="33" s="1"/>
  <c r="K135" i="33"/>
  <c r="AR133" i="33" l="1"/>
  <c r="AR134" i="33" s="1"/>
  <c r="BX133" i="33"/>
  <c r="BX134" i="33" s="1"/>
  <c r="AI133" i="33"/>
  <c r="AI134" i="33" s="1"/>
  <c r="AP133" i="33"/>
  <c r="AP134" i="33" s="1"/>
  <c r="AQ133" i="33"/>
  <c r="AQ134" i="33" s="1"/>
  <c r="AX133" i="33"/>
  <c r="AX134" i="33" s="1"/>
  <c r="BS133" i="33"/>
  <c r="BS134" i="33" s="1"/>
  <c r="AO133" i="33"/>
  <c r="AO134" i="33" s="1"/>
  <c r="AT133" i="33"/>
  <c r="AT134" i="33" s="1"/>
  <c r="AB133" i="33"/>
  <c r="AB134" i="33" s="1"/>
  <c r="CC133" i="33"/>
  <c r="CC134" i="33" s="1"/>
  <c r="CM133" i="33"/>
  <c r="CM134" i="33" s="1"/>
  <c r="CR133" i="33"/>
  <c r="CR134" i="33" s="1"/>
  <c r="CG133" i="33"/>
  <c r="CG134" i="33" s="1"/>
  <c r="V133" i="33"/>
  <c r="V134" i="33" s="1"/>
  <c r="Y133" i="33"/>
  <c r="Y134" i="33" s="1"/>
  <c r="BM133" i="33"/>
  <c r="BM134" i="33" s="1"/>
  <c r="AV133" i="33"/>
  <c r="AV134" i="33" s="1"/>
  <c r="CB133" i="33"/>
  <c r="CB134" i="33" s="1"/>
  <c r="BB133" i="33"/>
  <c r="BB134" i="33" s="1"/>
  <c r="AW133" i="33"/>
  <c r="AW134" i="33" s="1"/>
  <c r="BJ133" i="33"/>
  <c r="BJ134" i="33" s="1"/>
  <c r="BE133" i="33"/>
  <c r="BE134" i="33" s="1"/>
  <c r="CS133" i="33"/>
  <c r="CS134" i="33" s="1"/>
  <c r="AA133" i="33"/>
  <c r="AA134" i="33" s="1"/>
  <c r="BN133" i="33"/>
  <c r="BN134" i="33" s="1"/>
  <c r="CA133" i="33"/>
  <c r="CA134" i="33" s="1"/>
  <c r="X133" i="33"/>
  <c r="X134" i="33" s="1"/>
  <c r="BO133" i="33"/>
  <c r="BO134" i="33" s="1"/>
  <c r="BW133" i="33"/>
  <c r="BW134" i="33" s="1"/>
  <c r="AY133" i="33"/>
  <c r="AY134" i="33" s="1"/>
  <c r="CH133" i="33"/>
  <c r="CH134" i="33" s="1"/>
  <c r="CK133" i="33"/>
  <c r="CK134" i="33" s="1"/>
  <c r="AF133" i="33"/>
  <c r="AF134" i="33" s="1"/>
  <c r="R133" i="33"/>
  <c r="R134" i="33" s="1"/>
  <c r="S133" i="33"/>
  <c r="S134" i="33" s="1"/>
  <c r="Q133" i="33"/>
  <c r="AH133" i="33"/>
  <c r="AH134" i="33" s="1"/>
  <c r="T133" i="33"/>
  <c r="T134" i="33" s="1"/>
  <c r="AZ133" i="33"/>
  <c r="AZ134" i="33" s="1"/>
  <c r="CF133" i="33"/>
  <c r="CF134" i="33" s="1"/>
  <c r="BI133" i="33"/>
  <c r="BI134" i="33" s="1"/>
  <c r="BC133" i="33"/>
  <c r="BC134" i="33" s="1"/>
  <c r="BQ133" i="33"/>
  <c r="BQ134" i="33" s="1"/>
  <c r="BK133" i="33"/>
  <c r="BK134" i="33" s="1"/>
  <c r="U133" i="33"/>
  <c r="U134" i="33" s="1"/>
  <c r="BA133" i="33"/>
  <c r="BA134" i="33" s="1"/>
  <c r="AS133" i="33"/>
  <c r="AS134" i="33" s="1"/>
  <c r="AM133" i="33"/>
  <c r="AM134" i="33" s="1"/>
  <c r="BD133" i="33"/>
  <c r="BD134" i="33" s="1"/>
  <c r="CJ133" i="33"/>
  <c r="CJ134" i="33" s="1"/>
  <c r="BV133" i="33"/>
  <c r="BV134" i="33" s="1"/>
  <c r="BZ133" i="33"/>
  <c r="BZ134" i="33" s="1"/>
  <c r="CN133" i="33"/>
  <c r="CN134" i="33" s="1"/>
  <c r="BG133" i="33"/>
  <c r="BG134" i="33" s="1"/>
  <c r="BL133" i="33"/>
  <c r="BL134" i="33" s="1"/>
  <c r="CI133" i="33"/>
  <c r="CI134" i="33" s="1"/>
  <c r="Z133" i="33"/>
  <c r="Z134" i="33" s="1"/>
  <c r="BP133" i="33"/>
  <c r="BP134" i="33" s="1"/>
  <c r="AD133" i="33"/>
  <c r="AD134" i="33" s="1"/>
  <c r="CE133" i="33"/>
  <c r="CE134" i="33" s="1"/>
  <c r="AN133" i="33"/>
  <c r="AN134" i="33" s="1"/>
  <c r="BT133" i="33"/>
  <c r="BT134" i="33" s="1"/>
  <c r="AC133" i="33"/>
  <c r="AC134" i="33" s="1"/>
  <c r="W133" i="33"/>
  <c r="W134" i="33" s="1"/>
  <c r="AK133" i="33"/>
  <c r="AK134" i="33" s="1"/>
  <c r="AE133" i="33"/>
  <c r="AE134" i="33" s="1"/>
  <c r="BF133" i="33"/>
  <c r="BF134" i="33" s="1"/>
  <c r="AU133" i="33"/>
  <c r="AU134" i="33" s="1"/>
  <c r="AL133" i="33"/>
  <c r="AL134" i="33" s="1"/>
  <c r="BR133" i="33"/>
  <c r="BR134" i="33" s="1"/>
  <c r="BU133" i="33"/>
  <c r="BU134" i="33" s="1"/>
  <c r="CL133" i="33"/>
  <c r="CL134" i="33" s="1"/>
  <c r="CD133" i="33"/>
  <c r="CD134" i="33" s="1"/>
  <c r="BH133" i="33"/>
  <c r="BH134" i="33" s="1"/>
  <c r="CP133" i="33"/>
  <c r="CP134" i="33" s="1"/>
  <c r="BY133" i="33"/>
  <c r="BY134" i="33" s="1"/>
  <c r="CO133" i="33"/>
  <c r="CO134" i="33" s="1"/>
  <c r="CQ133" i="33"/>
  <c r="CQ134" i="33" s="1"/>
  <c r="AJ133" i="33"/>
  <c r="AJ134" i="33" s="1"/>
  <c r="AG133" i="33"/>
  <c r="AG134" i="33" s="1"/>
  <c r="Q134" i="33" l="1"/>
  <c r="O133" i="33"/>
  <c r="O134" i="33" l="1"/>
  <c r="BG135" i="33" l="1"/>
  <c r="AQ135" i="33"/>
  <c r="X135" i="33"/>
  <c r="AB135" i="33"/>
  <c r="AD135" i="33"/>
  <c r="BB135" i="33"/>
  <c r="AY135" i="33"/>
  <c r="AG135" i="33"/>
  <c r="AZ135" i="33"/>
  <c r="AH135" i="33"/>
  <c r="AP135" i="33"/>
  <c r="CB135" i="33"/>
  <c r="BZ135" i="33"/>
  <c r="AK135" i="33"/>
  <c r="BX135" i="33"/>
  <c r="CR135" i="33"/>
  <c r="AR135" i="33"/>
  <c r="AM135" i="33"/>
  <c r="CE135" i="33"/>
  <c r="AI135" i="33"/>
  <c r="BD135" i="33"/>
  <c r="CI135" i="33"/>
  <c r="AJ135" i="33"/>
  <c r="Y135" i="33"/>
  <c r="BP135" i="33"/>
  <c r="BV135" i="33"/>
  <c r="V135" i="33"/>
  <c r="AU135" i="33"/>
  <c r="AO135" i="33"/>
  <c r="CJ135" i="33"/>
  <c r="S135" i="33"/>
  <c r="AN135" i="33"/>
  <c r="BW135" i="33"/>
  <c r="CO135" i="33"/>
  <c r="W135" i="33"/>
  <c r="CH135" i="33"/>
  <c r="CG135" i="33"/>
  <c r="BH135" i="33"/>
  <c r="CC135" i="33"/>
  <c r="BO135" i="33"/>
  <c r="Z135" i="33"/>
  <c r="CQ135" i="33"/>
  <c r="CL135" i="33"/>
  <c r="U135" i="33"/>
  <c r="CS135" i="33"/>
  <c r="AE135" i="33"/>
  <c r="BF135" i="33"/>
  <c r="BA135" i="33"/>
  <c r="BJ135" i="33"/>
  <c r="AW135" i="33"/>
  <c r="BR135" i="33"/>
  <c r="BI135" i="33"/>
  <c r="CF135" i="33"/>
  <c r="BU135" i="33"/>
  <c r="CP135" i="33"/>
  <c r="T135" i="33"/>
  <c r="AF135" i="33"/>
  <c r="CK135" i="33"/>
  <c r="BT135" i="33"/>
  <c r="BC135" i="33"/>
  <c r="BN135" i="33"/>
  <c r="BL135" i="33"/>
  <c r="BE135" i="33"/>
  <c r="BQ135" i="33"/>
  <c r="R135" i="33"/>
  <c r="CN135" i="33"/>
  <c r="CM135" i="33"/>
  <c r="AV135" i="33"/>
  <c r="BY135" i="33"/>
  <c r="BM135" i="33"/>
  <c r="AS135" i="33"/>
  <c r="AL135" i="33"/>
  <c r="CA135" i="33"/>
  <c r="AX135" i="33"/>
  <c r="CD135" i="33"/>
  <c r="BK135" i="33"/>
  <c r="AT135" i="33"/>
  <c r="AC135" i="33"/>
  <c r="BS135" i="33"/>
  <c r="AA135" i="33"/>
  <c r="Q135" i="33"/>
  <c r="O135" i="33" l="1"/>
  <c r="M135" i="33"/>
  <c r="L133" i="33"/>
  <c r="L134" i="33"/>
  <c r="L135" i="33"/>
  <c r="L136" i="33"/>
  <c r="M133" i="33" l="1"/>
  <c r="F133" i="33" l="1"/>
  <c r="E133" i="33"/>
  <c r="D133" i="33"/>
  <c r="H138" i="33" l="1"/>
  <c r="H139" i="33" l="1"/>
  <c r="K138" i="33"/>
  <c r="H140" i="33" l="1"/>
  <c r="K139" i="33"/>
  <c r="H141" i="33" l="1"/>
  <c r="K141" i="33" s="1"/>
  <c r="K140" i="33"/>
  <c r="AQ138" i="33" l="1"/>
  <c r="AQ139" i="33" s="1"/>
  <c r="CI138" i="33"/>
  <c r="CI139" i="33" s="1"/>
  <c r="BM138" i="33"/>
  <c r="BM139" i="33" s="1"/>
  <c r="CK138" i="33"/>
  <c r="CK139" i="33" s="1"/>
  <c r="BG138" i="33"/>
  <c r="BG139" i="33" s="1"/>
  <c r="AB138" i="33"/>
  <c r="AB139" i="33" s="1"/>
  <c r="CN138" i="33"/>
  <c r="CN139" i="33" s="1"/>
  <c r="BR138" i="33"/>
  <c r="BR139" i="33" s="1"/>
  <c r="BY138" i="33"/>
  <c r="BY139" i="33" s="1"/>
  <c r="CE138" i="33"/>
  <c r="CE139" i="33" s="1"/>
  <c r="CF138" i="33"/>
  <c r="CF139" i="33" s="1"/>
  <c r="W138" i="33"/>
  <c r="W139" i="33" s="1"/>
  <c r="AC138" i="33"/>
  <c r="AC139" i="33" s="1"/>
  <c r="CA138" i="33"/>
  <c r="CA139" i="33" s="1"/>
  <c r="CC138" i="33"/>
  <c r="CC139" i="33" s="1"/>
  <c r="BQ138" i="33"/>
  <c r="BQ139" i="33" s="1"/>
  <c r="Z138" i="33"/>
  <c r="Z139" i="33" s="1"/>
  <c r="Y138" i="33"/>
  <c r="Y139" i="33" s="1"/>
  <c r="AX138" i="33"/>
  <c r="AX139" i="33" s="1"/>
  <c r="CP138" i="33"/>
  <c r="CP139" i="33" s="1"/>
  <c r="CD138" i="33"/>
  <c r="CD139" i="33" s="1"/>
  <c r="AN138" i="33"/>
  <c r="AN139" i="33" s="1"/>
  <c r="BD138" i="33"/>
  <c r="BD139" i="33" s="1"/>
  <c r="AJ138" i="33"/>
  <c r="AJ139" i="33" s="1"/>
  <c r="BK138" i="33"/>
  <c r="BK139" i="33" s="1"/>
  <c r="BN138" i="33"/>
  <c r="BN139" i="33" s="1"/>
  <c r="BF138" i="33"/>
  <c r="BF139" i="33" s="1"/>
  <c r="CH138" i="33"/>
  <c r="CH139" i="33" s="1"/>
  <c r="BS138" i="33"/>
  <c r="BS139" i="33" s="1"/>
  <c r="U138" i="33"/>
  <c r="U139" i="33" s="1"/>
  <c r="X138" i="33"/>
  <c r="X139" i="33" s="1"/>
  <c r="BV138" i="33"/>
  <c r="BV139" i="33" s="1"/>
  <c r="AK138" i="33"/>
  <c r="AK139" i="33" s="1"/>
  <c r="AA138" i="33"/>
  <c r="AA139" i="33" s="1"/>
  <c r="BB138" i="33"/>
  <c r="BB139" i="33" s="1"/>
  <c r="AD138" i="33"/>
  <c r="AD139" i="33" s="1"/>
  <c r="CL138" i="33"/>
  <c r="CL139" i="33" s="1"/>
  <c r="BP138" i="33"/>
  <c r="BP139" i="33" s="1"/>
  <c r="AF138" i="33"/>
  <c r="AF139" i="33" s="1"/>
  <c r="AP138" i="33"/>
  <c r="AP139" i="33" s="1"/>
  <c r="BE138" i="33"/>
  <c r="BE139" i="33" s="1"/>
  <c r="BO138" i="33"/>
  <c r="BO139" i="33" s="1"/>
  <c r="CQ138" i="33"/>
  <c r="CQ139" i="33" s="1"/>
  <c r="AG138" i="33"/>
  <c r="AG139" i="33" s="1"/>
  <c r="CG138" i="33"/>
  <c r="CG139" i="33" s="1"/>
  <c r="AS138" i="33"/>
  <c r="AS139" i="33" s="1"/>
  <c r="AV138" i="33"/>
  <c r="AV139" i="33" s="1"/>
  <c r="AM138" i="33"/>
  <c r="AM139" i="33" s="1"/>
  <c r="R138" i="33"/>
  <c r="R139" i="33" s="1"/>
  <c r="V138" i="33"/>
  <c r="V139" i="33" s="1"/>
  <c r="BX138" i="33"/>
  <c r="BX139" i="33" s="1"/>
  <c r="CB138" i="33"/>
  <c r="CB139" i="33" s="1"/>
  <c r="BJ138" i="33"/>
  <c r="BJ139" i="33" s="1"/>
  <c r="CM138" i="33"/>
  <c r="CM139" i="33" s="1"/>
  <c r="CS138" i="33"/>
  <c r="CS139" i="33" s="1"/>
  <c r="BW138" i="33"/>
  <c r="BW139" i="33" s="1"/>
  <c r="BH138" i="33"/>
  <c r="BH139" i="33" s="1"/>
  <c r="S138" i="33"/>
  <c r="S139" i="33" s="1"/>
  <c r="BT138" i="33"/>
  <c r="BT139" i="33" s="1"/>
  <c r="AW138" i="33"/>
  <c r="AW139" i="33" s="1"/>
  <c r="AY138" i="33"/>
  <c r="AY139" i="33" s="1"/>
  <c r="BI138" i="33"/>
  <c r="BI139" i="33" s="1"/>
  <c r="AT138" i="33"/>
  <c r="AT139" i="33" s="1"/>
  <c r="BZ138" i="33"/>
  <c r="BZ139" i="33" s="1"/>
  <c r="AZ138" i="33"/>
  <c r="AZ139" i="33" s="1"/>
  <c r="CO138" i="33"/>
  <c r="CO139" i="33" s="1"/>
  <c r="AL138" i="33"/>
  <c r="AL139" i="33" s="1"/>
  <c r="AO138" i="33"/>
  <c r="AO139" i="33" s="1"/>
  <c r="AI138" i="33"/>
  <c r="AI139" i="33" s="1"/>
  <c r="BA138" i="33"/>
  <c r="BA139" i="33" s="1"/>
  <c r="BL138" i="33"/>
  <c r="BL139" i="33" s="1"/>
  <c r="AU138" i="33"/>
  <c r="AU139" i="33" s="1"/>
  <c r="AE138" i="33"/>
  <c r="AE139" i="33" s="1"/>
  <c r="BC138" i="33"/>
  <c r="BC139" i="33" s="1"/>
  <c r="BU138" i="33"/>
  <c r="BU139" i="33" s="1"/>
  <c r="CR138" i="33"/>
  <c r="CR139" i="33" s="1"/>
  <c r="CJ138" i="33"/>
  <c r="CJ139" i="33" s="1"/>
  <c r="AH138" i="33"/>
  <c r="AH139" i="33" s="1"/>
  <c r="Q138" i="33"/>
  <c r="AR138" i="33"/>
  <c r="AR139" i="33" s="1"/>
  <c r="T138" i="33"/>
  <c r="T139" i="33" s="1"/>
  <c r="O138" i="33" l="1"/>
  <c r="Q139" i="33"/>
  <c r="O139" i="33" l="1"/>
  <c r="BG140" i="33" l="1"/>
  <c r="AB140" i="33"/>
  <c r="CA140" i="33"/>
  <c r="BM140" i="33"/>
  <c r="CC140" i="33"/>
  <c r="W140" i="33"/>
  <c r="BQ140" i="33"/>
  <c r="CK140" i="33"/>
  <c r="BR140" i="33"/>
  <c r="CF140" i="33"/>
  <c r="Y140" i="33"/>
  <c r="CI140" i="33"/>
  <c r="AC140" i="33"/>
  <c r="AQ140" i="33"/>
  <c r="CE140" i="33"/>
  <c r="BY140" i="33"/>
  <c r="Z140" i="33"/>
  <c r="CN140" i="33"/>
  <c r="BV140" i="33"/>
  <c r="CJ140" i="33"/>
  <c r="AM140" i="33"/>
  <c r="CR140" i="33"/>
  <c r="CQ140" i="33"/>
  <c r="BF140" i="33"/>
  <c r="BO140" i="33"/>
  <c r="AZ140" i="33"/>
  <c r="AW140" i="33"/>
  <c r="AA140" i="33"/>
  <c r="AF140" i="33"/>
  <c r="AY140" i="33"/>
  <c r="CB140" i="33"/>
  <c r="AU140" i="33"/>
  <c r="AG140" i="33"/>
  <c r="X140" i="33"/>
  <c r="R140" i="33"/>
  <c r="AP140" i="33"/>
  <c r="CD140" i="33"/>
  <c r="BI140" i="33"/>
  <c r="BU140" i="33"/>
  <c r="BK140" i="33"/>
  <c r="AS140" i="33"/>
  <c r="AL140" i="33"/>
  <c r="AT140" i="33"/>
  <c r="AN140" i="33"/>
  <c r="AH140" i="33"/>
  <c r="BN140" i="33"/>
  <c r="AR140" i="33"/>
  <c r="CM140" i="33"/>
  <c r="AE140" i="33"/>
  <c r="BL140" i="33"/>
  <c r="AI140" i="33"/>
  <c r="BS140" i="33"/>
  <c r="AO140" i="33"/>
  <c r="BB140" i="33"/>
  <c r="BH140" i="33"/>
  <c r="BW140" i="33"/>
  <c r="CG140" i="33"/>
  <c r="AV140" i="33"/>
  <c r="CS140" i="33"/>
  <c r="AK140" i="33"/>
  <c r="AJ140" i="33"/>
  <c r="CO140" i="33"/>
  <c r="BD140" i="33"/>
  <c r="BT140" i="33"/>
  <c r="T140" i="33"/>
  <c r="AX140" i="33"/>
  <c r="BX140" i="33"/>
  <c r="V140" i="33"/>
  <c r="CP140" i="33"/>
  <c r="BJ140" i="33"/>
  <c r="AD140" i="33"/>
  <c r="BE140" i="33"/>
  <c r="BC140" i="33"/>
  <c r="CL140" i="33"/>
  <c r="CH140" i="33"/>
  <c r="U140" i="33"/>
  <c r="BA140" i="33"/>
  <c r="S140" i="33"/>
  <c r="BZ140" i="33"/>
  <c r="BP140" i="33"/>
  <c r="Q140" i="33"/>
  <c r="M140" i="33" l="1"/>
  <c r="O140" i="33"/>
  <c r="L141" i="33"/>
  <c r="L138" i="33"/>
  <c r="L139" i="33"/>
  <c r="L140" i="33"/>
  <c r="M138" i="33" l="1"/>
  <c r="F138" i="33" l="1"/>
  <c r="E138" i="33"/>
  <c r="D138" i="33"/>
  <c r="H143" i="33" l="1"/>
  <c r="H161" i="33" l="1"/>
  <c r="H144" i="33"/>
  <c r="G13" i="33"/>
  <c r="R92" i="33"/>
  <c r="K143" i="33"/>
  <c r="E161" i="33" l="1"/>
  <c r="H162" i="33"/>
  <c r="H163" i="33" s="1"/>
  <c r="H164" i="33" s="1"/>
  <c r="B150" i="33"/>
  <c r="R93" i="33"/>
  <c r="H145" i="33"/>
  <c r="K144" i="33"/>
  <c r="B151" i="33" s="1"/>
  <c r="I157" i="33" l="1"/>
  <c r="C14" i="33"/>
  <c r="I156" i="33"/>
  <c r="B14" i="33"/>
  <c r="R94" i="33"/>
  <c r="H146" i="33"/>
  <c r="K145" i="33"/>
  <c r="R95" i="33" l="1"/>
  <c r="K146" i="33"/>
  <c r="BW143" i="33" s="1"/>
  <c r="BW144" i="33" s="1"/>
  <c r="B152" i="33"/>
  <c r="I161" i="33"/>
  <c r="I162" i="33"/>
  <c r="CH143" i="33" l="1"/>
  <c r="CH144" i="33" s="1"/>
  <c r="S143" i="33"/>
  <c r="S144" i="33" s="1"/>
  <c r="BE143" i="33"/>
  <c r="BE144" i="33" s="1"/>
  <c r="BY143" i="33"/>
  <c r="BY144" i="33" s="1"/>
  <c r="AA143" i="33"/>
  <c r="AA144" i="33" s="1"/>
  <c r="BI143" i="33"/>
  <c r="BI144" i="33" s="1"/>
  <c r="BQ143" i="33"/>
  <c r="BQ144" i="33" s="1"/>
  <c r="AD143" i="33"/>
  <c r="AD144" i="33" s="1"/>
  <c r="BP143" i="33"/>
  <c r="BP144" i="33" s="1"/>
  <c r="Y143" i="33"/>
  <c r="Y144" i="33" s="1"/>
  <c r="BH143" i="33"/>
  <c r="BH144" i="33" s="1"/>
  <c r="CL143" i="33"/>
  <c r="CL144" i="33" s="1"/>
  <c r="CR143" i="33"/>
  <c r="CR144" i="33" s="1"/>
  <c r="R143" i="33"/>
  <c r="R144" i="33" s="1"/>
  <c r="U143" i="33"/>
  <c r="U144" i="33" s="1"/>
  <c r="CC143" i="33"/>
  <c r="CC144" i="33" s="1"/>
  <c r="BZ143" i="33"/>
  <c r="BZ144" i="33" s="1"/>
  <c r="AM143" i="33"/>
  <c r="AM144" i="33" s="1"/>
  <c r="CO143" i="33"/>
  <c r="CO144" i="33" s="1"/>
  <c r="AV143" i="33"/>
  <c r="AV144" i="33" s="1"/>
  <c r="CJ143" i="33"/>
  <c r="CJ144" i="33" s="1"/>
  <c r="CQ143" i="33"/>
  <c r="CQ144" i="33" s="1"/>
  <c r="BL143" i="33"/>
  <c r="BL144" i="33" s="1"/>
  <c r="Q143" i="33"/>
  <c r="Q144" i="33" s="1"/>
  <c r="BK143" i="33"/>
  <c r="BK144" i="33" s="1"/>
  <c r="AR143" i="33"/>
  <c r="AR144" i="33" s="1"/>
  <c r="BF143" i="33"/>
  <c r="BF144" i="33" s="1"/>
  <c r="CN143" i="33"/>
  <c r="CN144" i="33" s="1"/>
  <c r="BA143" i="33"/>
  <c r="BA144" i="33" s="1"/>
  <c r="AC143" i="33"/>
  <c r="AC144" i="33" s="1"/>
  <c r="BT143" i="33"/>
  <c r="BT144" i="33" s="1"/>
  <c r="CF143" i="33"/>
  <c r="CF144" i="33" s="1"/>
  <c r="AY143" i="33"/>
  <c r="AY144" i="33" s="1"/>
  <c r="CI143" i="33"/>
  <c r="CI144" i="33" s="1"/>
  <c r="AZ143" i="33"/>
  <c r="AZ144" i="33" s="1"/>
  <c r="AK143" i="33"/>
  <c r="AK144" i="33" s="1"/>
  <c r="AE143" i="33"/>
  <c r="AE144" i="33" s="1"/>
  <c r="BU143" i="33"/>
  <c r="BU144" i="33" s="1"/>
  <c r="AO143" i="33"/>
  <c r="AO144" i="33" s="1"/>
  <c r="BG143" i="33"/>
  <c r="BG144" i="33" s="1"/>
  <c r="CB143" i="33"/>
  <c r="CB144" i="33" s="1"/>
  <c r="BV143" i="33"/>
  <c r="BV144" i="33" s="1"/>
  <c r="CM143" i="33"/>
  <c r="CM144" i="33" s="1"/>
  <c r="BJ143" i="33"/>
  <c r="BJ144" i="33" s="1"/>
  <c r="CS143" i="33"/>
  <c r="CS144" i="33" s="1"/>
  <c r="CG143" i="33"/>
  <c r="CG144" i="33" s="1"/>
  <c r="BB143" i="33"/>
  <c r="BB144" i="33" s="1"/>
  <c r="BR143" i="33"/>
  <c r="BR144" i="33" s="1"/>
  <c r="BX143" i="33"/>
  <c r="BX144" i="33" s="1"/>
  <c r="AG143" i="33"/>
  <c r="AG144" i="33" s="1"/>
  <c r="AX143" i="33"/>
  <c r="AX144" i="33" s="1"/>
  <c r="AJ143" i="33"/>
  <c r="AJ144" i="33" s="1"/>
  <c r="BC143" i="33"/>
  <c r="BC144" i="33" s="1"/>
  <c r="BN143" i="33"/>
  <c r="BN144" i="33" s="1"/>
  <c r="CE143" i="33"/>
  <c r="CE144" i="33" s="1"/>
  <c r="W143" i="33"/>
  <c r="W144" i="33" s="1"/>
  <c r="CD143" i="33"/>
  <c r="CD144" i="33" s="1"/>
  <c r="AF143" i="33"/>
  <c r="AF144" i="33" s="1"/>
  <c r="CP143" i="33"/>
  <c r="CP144" i="33" s="1"/>
  <c r="I167" i="33"/>
  <c r="D14" i="33"/>
  <c r="I158" i="33"/>
  <c r="B153" i="33"/>
  <c r="DF150" i="33" s="1"/>
  <c r="DF151" i="33" s="1"/>
  <c r="CK143" i="33"/>
  <c r="CK144" i="33" s="1"/>
  <c r="AU143" i="33"/>
  <c r="AU144" i="33" s="1"/>
  <c r="AL143" i="33"/>
  <c r="AL144" i="33" s="1"/>
  <c r="BS143" i="33"/>
  <c r="BS144" i="33" s="1"/>
  <c r="CA143" i="33"/>
  <c r="CA144" i="33" s="1"/>
  <c r="AS143" i="33"/>
  <c r="AS144" i="33" s="1"/>
  <c r="AT143" i="33"/>
  <c r="AT144" i="33" s="1"/>
  <c r="Z143" i="33"/>
  <c r="Z144" i="33" s="1"/>
  <c r="AN143" i="33"/>
  <c r="AN144" i="33" s="1"/>
  <c r="BO143" i="33"/>
  <c r="BO144" i="33" s="1"/>
  <c r="AH143" i="33"/>
  <c r="AH144" i="33" s="1"/>
  <c r="X143" i="33"/>
  <c r="X144" i="33" s="1"/>
  <c r="AW143" i="33"/>
  <c r="AW144" i="33" s="1"/>
  <c r="T143" i="33"/>
  <c r="T144" i="33" s="1"/>
  <c r="AQ143" i="33"/>
  <c r="AQ144" i="33" s="1"/>
  <c r="AI143" i="33"/>
  <c r="AI144" i="33" s="1"/>
  <c r="V143" i="33"/>
  <c r="V144" i="33" s="1"/>
  <c r="BM143" i="33"/>
  <c r="BM144" i="33" s="1"/>
  <c r="AP143" i="33"/>
  <c r="AP144" i="33" s="1"/>
  <c r="AB143" i="33"/>
  <c r="AB144" i="33" s="1"/>
  <c r="I166" i="33"/>
  <c r="BD143" i="33"/>
  <c r="BD144" i="33" s="1"/>
  <c r="AF150" i="33" l="1"/>
  <c r="AF151" i="33" s="1"/>
  <c r="CI150" i="33"/>
  <c r="CI151" i="33" s="1"/>
  <c r="BN150" i="33"/>
  <c r="BN151" i="33" s="1"/>
  <c r="CN150" i="33"/>
  <c r="CN151" i="33" s="1"/>
  <c r="BU150" i="33"/>
  <c r="BU151" i="33" s="1"/>
  <c r="AE150" i="33"/>
  <c r="AE151" i="33" s="1"/>
  <c r="AL150" i="33"/>
  <c r="AL151" i="33" s="1"/>
  <c r="AN150" i="33"/>
  <c r="AN151" i="33" s="1"/>
  <c r="CV150" i="33"/>
  <c r="CV151" i="33" s="1"/>
  <c r="AH150" i="33"/>
  <c r="AH151" i="33" s="1"/>
  <c r="BK150" i="33"/>
  <c r="BK151" i="33" s="1"/>
  <c r="CP150" i="33"/>
  <c r="CP151" i="33" s="1"/>
  <c r="AT150" i="33"/>
  <c r="AT151" i="33" s="1"/>
  <c r="AQ150" i="33"/>
  <c r="AQ151" i="33" s="1"/>
  <c r="CA150" i="33"/>
  <c r="CA151" i="33" s="1"/>
  <c r="BX150" i="33"/>
  <c r="BX151" i="33" s="1"/>
  <c r="BO150" i="33"/>
  <c r="BO151" i="33" s="1"/>
  <c r="BZ150" i="33"/>
  <c r="BZ151" i="33" s="1"/>
  <c r="CW150" i="33"/>
  <c r="CW151" i="33" s="1"/>
  <c r="DE150" i="33"/>
  <c r="DE151" i="33" s="1"/>
  <c r="BI150" i="33"/>
  <c r="BI151" i="33" s="1"/>
  <c r="AW150" i="33"/>
  <c r="AW151" i="33" s="1"/>
  <c r="DC150" i="33"/>
  <c r="DC151" i="33" s="1"/>
  <c r="AK150" i="33"/>
  <c r="AK151" i="33" s="1"/>
  <c r="DG150" i="33"/>
  <c r="DG151" i="33" s="1"/>
  <c r="DA150" i="33"/>
  <c r="DA151" i="33" s="1"/>
  <c r="CK150" i="33"/>
  <c r="CK151" i="33" s="1"/>
  <c r="AM150" i="33"/>
  <c r="AM151" i="33" s="1"/>
  <c r="CL150" i="33"/>
  <c r="CL151" i="33" s="1"/>
  <c r="CU150" i="33"/>
  <c r="CU151" i="33" s="1"/>
  <c r="O143" i="33"/>
  <c r="CH150" i="33"/>
  <c r="CH151" i="33" s="1"/>
  <c r="DB150" i="33"/>
  <c r="DB151" i="33" s="1"/>
  <c r="AS150" i="33"/>
  <c r="AS151" i="33" s="1"/>
  <c r="CD150" i="33"/>
  <c r="CD151" i="33" s="1"/>
  <c r="BW150" i="33"/>
  <c r="BW151" i="33" s="1"/>
  <c r="BL150" i="33"/>
  <c r="BL151" i="33" s="1"/>
  <c r="BD150" i="33"/>
  <c r="BD151" i="33" s="1"/>
  <c r="AG150" i="33"/>
  <c r="AG151" i="33" s="1"/>
  <c r="I171" i="33"/>
  <c r="CZ150" i="33"/>
  <c r="CZ151" i="33" s="1"/>
  <c r="BQ150" i="33"/>
  <c r="BQ151" i="33" s="1"/>
  <c r="CC150" i="33"/>
  <c r="CC151" i="33" s="1"/>
  <c r="BC150" i="33"/>
  <c r="BC151" i="33" s="1"/>
  <c r="CE150" i="33"/>
  <c r="CE151" i="33" s="1"/>
  <c r="BG150" i="33"/>
  <c r="BG151" i="33" s="1"/>
  <c r="CS150" i="33"/>
  <c r="CS151" i="33" s="1"/>
  <c r="AV150" i="33"/>
  <c r="AV151" i="33" s="1"/>
  <c r="AR150" i="33"/>
  <c r="AR151" i="33" s="1"/>
  <c r="I163" i="33"/>
  <c r="E14" i="33"/>
  <c r="I159" i="33"/>
  <c r="BY150" i="33"/>
  <c r="BY151" i="33" s="1"/>
  <c r="AY150" i="33"/>
  <c r="AY151" i="33" s="1"/>
  <c r="BP150" i="33"/>
  <c r="BP151" i="33" s="1"/>
  <c r="O144" i="33"/>
  <c r="BM145" i="33" s="1"/>
  <c r="BJ150" i="33"/>
  <c r="BJ151" i="33" s="1"/>
  <c r="AJ150" i="33"/>
  <c r="AJ151" i="33" s="1"/>
  <c r="BH150" i="33"/>
  <c r="BH151" i="33" s="1"/>
  <c r="BS150" i="33"/>
  <c r="BS151" i="33" s="1"/>
  <c r="CR150" i="33"/>
  <c r="CR151" i="33" s="1"/>
  <c r="BR150" i="33"/>
  <c r="BR151" i="33" s="1"/>
  <c r="BT150" i="33"/>
  <c r="BT151" i="33" s="1"/>
  <c r="CF150" i="33"/>
  <c r="CF151" i="33" s="1"/>
  <c r="AO150" i="33"/>
  <c r="AO151" i="33" s="1"/>
  <c r="CB150" i="33"/>
  <c r="CB151" i="33" s="1"/>
  <c r="AU150" i="33"/>
  <c r="AU151" i="33" s="1"/>
  <c r="AI150" i="33"/>
  <c r="AI151" i="33" s="1"/>
  <c r="BF150" i="33"/>
  <c r="BF151" i="33" s="1"/>
  <c r="BE150" i="33"/>
  <c r="BE151" i="33" s="1"/>
  <c r="AZ150" i="33"/>
  <c r="AZ151" i="33" s="1"/>
  <c r="DD150" i="33"/>
  <c r="DD151" i="33" s="1"/>
  <c r="CJ150" i="33"/>
  <c r="CJ151" i="33" s="1"/>
  <c r="CQ150" i="33"/>
  <c r="CQ151" i="33" s="1"/>
  <c r="CY150" i="33"/>
  <c r="CY151" i="33" s="1"/>
  <c r="CX150" i="33"/>
  <c r="CX151" i="33" s="1"/>
  <c r="CM150" i="33"/>
  <c r="CM151" i="33" s="1"/>
  <c r="AX150" i="33"/>
  <c r="AX151" i="33" s="1"/>
  <c r="BA150" i="33"/>
  <c r="BA151" i="33" s="1"/>
  <c r="CG150" i="33"/>
  <c r="CG151" i="33" s="1"/>
  <c r="CT150" i="33"/>
  <c r="CT151" i="33" s="1"/>
  <c r="BV150" i="33"/>
  <c r="BV151" i="33" s="1"/>
  <c r="BB150" i="33"/>
  <c r="BB151" i="33" s="1"/>
  <c r="AP150" i="33"/>
  <c r="AP151" i="33" s="1"/>
  <c r="BM150" i="33"/>
  <c r="BM151" i="33" s="1"/>
  <c r="CO150" i="33"/>
  <c r="CO151" i="33" s="1"/>
  <c r="I172" i="33"/>
  <c r="Q145" i="33" l="1"/>
  <c r="I176" i="33"/>
  <c r="I168" i="33"/>
  <c r="BW145" i="33"/>
  <c r="BR145" i="33"/>
  <c r="AZ145" i="33"/>
  <c r="CC145" i="33"/>
  <c r="AM145" i="33"/>
  <c r="AA145" i="33"/>
  <c r="BX145" i="33"/>
  <c r="BU145" i="33"/>
  <c r="CB145" i="33"/>
  <c r="BK145" i="33"/>
  <c r="CM145" i="33"/>
  <c r="BH145" i="33"/>
  <c r="CN145" i="33"/>
  <c r="AX145" i="33"/>
  <c r="BQ145" i="33"/>
  <c r="BP145" i="33"/>
  <c r="CS145" i="33"/>
  <c r="BA145" i="33"/>
  <c r="AJ145" i="33"/>
  <c r="BV145" i="33"/>
  <c r="Y145" i="33"/>
  <c r="CR145" i="33"/>
  <c r="BT145" i="33"/>
  <c r="BB145" i="33"/>
  <c r="AE145" i="33"/>
  <c r="AC145" i="33"/>
  <c r="CJ145" i="33"/>
  <c r="AY145" i="33"/>
  <c r="CE145" i="33"/>
  <c r="CG145" i="33"/>
  <c r="BC145" i="33"/>
  <c r="R145" i="33"/>
  <c r="BL145" i="33"/>
  <c r="CF145" i="33"/>
  <c r="AO145" i="33"/>
  <c r="W145" i="33"/>
  <c r="BI145" i="33"/>
  <c r="AD145" i="33"/>
  <c r="BZ145" i="33"/>
  <c r="CD145" i="33"/>
  <c r="BJ145" i="33"/>
  <c r="AK145" i="33"/>
  <c r="AV145" i="33"/>
  <c r="BE145" i="33"/>
  <c r="AF145" i="33"/>
  <c r="BY145" i="33"/>
  <c r="CI145" i="33"/>
  <c r="BN145" i="33"/>
  <c r="CO145" i="33"/>
  <c r="AR145" i="33"/>
  <c r="CL145" i="33"/>
  <c r="CP145" i="33"/>
  <c r="CQ145" i="33"/>
  <c r="S145" i="33"/>
  <c r="BG145" i="33"/>
  <c r="CH145" i="33"/>
  <c r="AG145" i="33"/>
  <c r="U145" i="33"/>
  <c r="BF145" i="33"/>
  <c r="AP145" i="33"/>
  <c r="BD145" i="33"/>
  <c r="AW145" i="33"/>
  <c r="I164" i="33"/>
  <c r="AC150" i="33"/>
  <c r="CK145" i="33"/>
  <c r="CA145" i="33"/>
  <c r="AU145" i="33"/>
  <c r="X145" i="33"/>
  <c r="BO145" i="33"/>
  <c r="AB145" i="33"/>
  <c r="AS145" i="33"/>
  <c r="AC151" i="33"/>
  <c r="CP152" i="33" s="1"/>
  <c r="AN145" i="33"/>
  <c r="AL145" i="33"/>
  <c r="BS145" i="33"/>
  <c r="Z145" i="33"/>
  <c r="I177" i="33"/>
  <c r="AH145" i="33"/>
  <c r="AT145" i="33"/>
  <c r="AI145" i="33"/>
  <c r="T145" i="33"/>
  <c r="AQ145" i="33"/>
  <c r="V145" i="33"/>
  <c r="AT152" i="33" l="1"/>
  <c r="AE152" i="33"/>
  <c r="BV152" i="33"/>
  <c r="CT152" i="33"/>
  <c r="AM152" i="33"/>
  <c r="CM152" i="33"/>
  <c r="CF152" i="33"/>
  <c r="BR152" i="33"/>
  <c r="AK152" i="33"/>
  <c r="AZ152" i="33"/>
  <c r="BP152" i="33"/>
  <c r="CQ152" i="33"/>
  <c r="AW152" i="33"/>
  <c r="DG152" i="33"/>
  <c r="BH152" i="33"/>
  <c r="BY152" i="33"/>
  <c r="BG152" i="33"/>
  <c r="BL152" i="33"/>
  <c r="BX152" i="33"/>
  <c r="AO152" i="33"/>
  <c r="I181" i="33"/>
  <c r="DC152" i="33"/>
  <c r="CJ152" i="33"/>
  <c r="CH152" i="33"/>
  <c r="BM152" i="33"/>
  <c r="CZ152" i="33"/>
  <c r="AG152" i="33"/>
  <c r="AS152" i="33"/>
  <c r="BI152" i="33"/>
  <c r="CU152" i="33"/>
  <c r="O145" i="33"/>
  <c r="M145" i="33"/>
  <c r="L144" i="33"/>
  <c r="P93" i="33" s="1"/>
  <c r="T93" i="33" s="1"/>
  <c r="L143" i="33"/>
  <c r="L145" i="33"/>
  <c r="P94" i="33" s="1"/>
  <c r="T94" i="33" s="1"/>
  <c r="L146" i="33"/>
  <c r="P95" i="33" s="1"/>
  <c r="T95" i="33" s="1"/>
  <c r="I173" i="33"/>
  <c r="DA152" i="33"/>
  <c r="BA152" i="33"/>
  <c r="BW152" i="33"/>
  <c r="BO152" i="33"/>
  <c r="CS152" i="33"/>
  <c r="BC152" i="33"/>
  <c r="AV152" i="33"/>
  <c r="AR152" i="33"/>
  <c r="AI152" i="33"/>
  <c r="DD152" i="33"/>
  <c r="CG152" i="33"/>
  <c r="AQ152" i="33"/>
  <c r="BJ152" i="33"/>
  <c r="CR152" i="33"/>
  <c r="I169" i="33"/>
  <c r="BE152" i="33"/>
  <c r="DE152" i="33"/>
  <c r="BD152" i="33"/>
  <c r="BB152" i="33"/>
  <c r="DF152" i="33"/>
  <c r="AL152" i="33"/>
  <c r="CI152" i="33"/>
  <c r="CV152" i="33"/>
  <c r="BU152" i="33"/>
  <c r="BN152" i="33"/>
  <c r="CN152" i="33"/>
  <c r="AH152" i="33"/>
  <c r="AN152" i="33"/>
  <c r="AF152" i="33"/>
  <c r="BK152" i="33"/>
  <c r="AP152" i="33"/>
  <c r="AX152" i="33"/>
  <c r="CB152" i="33"/>
  <c r="BS152" i="33"/>
  <c r="I182" i="33"/>
  <c r="CC152" i="33"/>
  <c r="CD152" i="33"/>
  <c r="CL152" i="33"/>
  <c r="AY152" i="33"/>
  <c r="CX152" i="33"/>
  <c r="CW152" i="33"/>
  <c r="BT152" i="33"/>
  <c r="CA152" i="33"/>
  <c r="BZ152" i="33"/>
  <c r="BQ152" i="33"/>
  <c r="DB152" i="33"/>
  <c r="BF152" i="33"/>
  <c r="CE152" i="33"/>
  <c r="CK152" i="33"/>
  <c r="CY152" i="33"/>
  <c r="AJ152" i="33"/>
  <c r="AU152" i="33"/>
  <c r="CO152" i="33"/>
  <c r="F152" i="33" l="1"/>
  <c r="F14" i="33" s="1"/>
  <c r="D152" i="33"/>
  <c r="L158" i="33" s="1"/>
  <c r="D153" i="33"/>
  <c r="L159" i="33" s="1"/>
  <c r="I174" i="33"/>
  <c r="D151" i="33"/>
  <c r="L157" i="33" s="1"/>
  <c r="I178" i="33"/>
  <c r="I186" i="33"/>
  <c r="D150" i="33"/>
  <c r="AC152" i="33"/>
  <c r="M143" i="33"/>
  <c r="P92" i="33"/>
  <c r="T92" i="33" s="1"/>
  <c r="I187" i="33"/>
  <c r="M158" i="33" l="1"/>
  <c r="F143" i="33"/>
  <c r="E143" i="33"/>
  <c r="D143" i="33"/>
  <c r="I179" i="33"/>
  <c r="I192" i="33"/>
  <c r="I183" i="33"/>
  <c r="V92" i="33" a="1"/>
  <c r="F150" i="33"/>
  <c r="H14" i="33" s="1"/>
  <c r="L156" i="33"/>
  <c r="I191" i="33"/>
  <c r="I188" i="33" l="1"/>
  <c r="I196" i="33"/>
  <c r="I197" i="33"/>
  <c r="I184" i="33"/>
  <c r="V95" i="33"/>
  <c r="V92" i="33"/>
  <c r="V93" i="33"/>
  <c r="V94" i="33"/>
  <c r="X92" i="33" l="1" a="1"/>
  <c r="Z93" i="33" s="1"/>
  <c r="J151" i="33" s="1"/>
  <c r="I201" i="33"/>
  <c r="I202" i="33"/>
  <c r="I189" i="33"/>
  <c r="I193" i="33"/>
  <c r="X94" i="33" l="1"/>
  <c r="H152" i="33" s="1"/>
  <c r="AA93" i="33"/>
  <c r="K151" i="33" s="1"/>
  <c r="AA95" i="33"/>
  <c r="K153" i="33" s="1"/>
  <c r="Z95" i="33"/>
  <c r="J153" i="33" s="1"/>
  <c r="Z94" i="33"/>
  <c r="J152" i="33" s="1"/>
  <c r="Y94" i="33"/>
  <c r="I152" i="33" s="1"/>
  <c r="AA92" i="33"/>
  <c r="K150" i="33" s="1"/>
  <c r="Z92" i="33"/>
  <c r="J150" i="33" s="1"/>
  <c r="X93" i="33"/>
  <c r="H151" i="33" s="1"/>
  <c r="Y93" i="33"/>
  <c r="I151" i="33" s="1"/>
  <c r="X92" i="33"/>
  <c r="H150" i="33" s="1"/>
  <c r="X95" i="33"/>
  <c r="H153" i="33" s="1"/>
  <c r="AA94" i="33"/>
  <c r="K152" i="33" s="1"/>
  <c r="Y95" i="33"/>
  <c r="I153" i="33" s="1"/>
  <c r="Y92" i="33"/>
  <c r="I150" i="33" s="1"/>
  <c r="I198" i="33"/>
  <c r="I194" i="33"/>
  <c r="M150" i="33" l="1" a="1"/>
  <c r="M151" i="33" s="1"/>
  <c r="I203" i="33"/>
  <c r="I199" i="33"/>
  <c r="M150" i="33" l="1"/>
  <c r="M153" i="33"/>
  <c r="M152" i="33"/>
  <c r="I204" i="33"/>
  <c r="N150" i="33" l="1"/>
  <c r="N153" i="33"/>
  <c r="N151" i="33"/>
  <c r="N152" i="33"/>
  <c r="J158" i="33" l="1"/>
  <c r="K158" i="33" s="1"/>
  <c r="J157" i="33"/>
  <c r="K157" i="33" s="1"/>
  <c r="J159" i="33"/>
  <c r="J164" i="33" s="1"/>
  <c r="K164" i="33" s="1"/>
  <c r="J156" i="33"/>
  <c r="J161" i="33" s="1"/>
  <c r="K156" i="33" l="1"/>
  <c r="J163" i="33"/>
  <c r="M156" i="33"/>
  <c r="J162" i="33"/>
  <c r="K162" i="33" s="1"/>
  <c r="J169" i="33"/>
  <c r="J174" i="33" s="1"/>
  <c r="K159" i="33"/>
  <c r="J168" i="33"/>
  <c r="K163" i="33"/>
  <c r="J166" i="33"/>
  <c r="K161" i="33"/>
  <c r="J167" i="33" l="1"/>
  <c r="J172" i="33" s="1"/>
  <c r="J179" i="33"/>
  <c r="J173" i="33"/>
  <c r="Q161" i="33"/>
  <c r="Y161" i="33"/>
  <c r="Y162" i="33" s="1"/>
  <c r="AG161" i="33"/>
  <c r="AG162" i="33" s="1"/>
  <c r="AO161" i="33"/>
  <c r="AO162" i="33" s="1"/>
  <c r="AW161" i="33"/>
  <c r="AW162" i="33" s="1"/>
  <c r="BE161" i="33"/>
  <c r="BE162" i="33" s="1"/>
  <c r="BM161" i="33"/>
  <c r="BM162" i="33" s="1"/>
  <c r="BU161" i="33"/>
  <c r="BU162" i="33" s="1"/>
  <c r="CC161" i="33"/>
  <c r="CC162" i="33" s="1"/>
  <c r="CK161" i="33"/>
  <c r="CK162" i="33" s="1"/>
  <c r="CS161" i="33"/>
  <c r="CS162" i="33" s="1"/>
  <c r="X161" i="33"/>
  <c r="X162" i="33" s="1"/>
  <c r="AH161" i="33"/>
  <c r="AH162" i="33" s="1"/>
  <c r="AQ161" i="33"/>
  <c r="AQ162" i="33" s="1"/>
  <c r="AZ161" i="33"/>
  <c r="AZ162" i="33" s="1"/>
  <c r="BI161" i="33"/>
  <c r="BI162" i="33" s="1"/>
  <c r="BR161" i="33"/>
  <c r="BR162" i="33" s="1"/>
  <c r="CA161" i="33"/>
  <c r="CA162" i="33" s="1"/>
  <c r="CJ161" i="33"/>
  <c r="CJ162" i="33" s="1"/>
  <c r="Z161" i="33"/>
  <c r="Z162" i="33" s="1"/>
  <c r="AI161" i="33"/>
  <c r="AI162" i="33" s="1"/>
  <c r="AR161" i="33"/>
  <c r="AR162" i="33" s="1"/>
  <c r="BA161" i="33"/>
  <c r="BA162" i="33" s="1"/>
  <c r="BJ161" i="33"/>
  <c r="BJ162" i="33" s="1"/>
  <c r="BS161" i="33"/>
  <c r="BS162" i="33" s="1"/>
  <c r="CB161" i="33"/>
  <c r="CB162" i="33" s="1"/>
  <c r="CL161" i="33"/>
  <c r="CL162" i="33" s="1"/>
  <c r="R161" i="33"/>
  <c r="R162" i="33" s="1"/>
  <c r="AA161" i="33"/>
  <c r="AA162" i="33" s="1"/>
  <c r="AJ161" i="33"/>
  <c r="AJ162" i="33" s="1"/>
  <c r="AS161" i="33"/>
  <c r="AS162" i="33" s="1"/>
  <c r="BB161" i="33"/>
  <c r="BB162" i="33" s="1"/>
  <c r="BK161" i="33"/>
  <c r="BK162" i="33" s="1"/>
  <c r="BT161" i="33"/>
  <c r="BT162" i="33" s="1"/>
  <c r="CD161" i="33"/>
  <c r="CD162" i="33" s="1"/>
  <c r="CM161" i="33"/>
  <c r="CM162" i="33" s="1"/>
  <c r="U161" i="33"/>
  <c r="U162" i="33" s="1"/>
  <c r="AD161" i="33"/>
  <c r="AD162" i="33" s="1"/>
  <c r="AM161" i="33"/>
  <c r="AM162" i="33" s="1"/>
  <c r="AV161" i="33"/>
  <c r="AV162" i="33" s="1"/>
  <c r="BF161" i="33"/>
  <c r="BF162" i="33" s="1"/>
  <c r="BO161" i="33"/>
  <c r="BO162" i="33" s="1"/>
  <c r="BX161" i="33"/>
  <c r="BX162" i="33" s="1"/>
  <c r="CG161" i="33"/>
  <c r="CG162" i="33" s="1"/>
  <c r="CP161" i="33"/>
  <c r="CP162" i="33" s="1"/>
  <c r="T161" i="33"/>
  <c r="T162" i="33" s="1"/>
  <c r="AL161" i="33"/>
  <c r="AL162" i="33" s="1"/>
  <c r="BD161" i="33"/>
  <c r="BD162" i="33" s="1"/>
  <c r="BW161" i="33"/>
  <c r="BW162" i="33" s="1"/>
  <c r="CO161" i="33"/>
  <c r="CO162" i="33" s="1"/>
  <c r="W161" i="33"/>
  <c r="W162" i="33" s="1"/>
  <c r="AP161" i="33"/>
  <c r="AP162" i="33" s="1"/>
  <c r="BH161" i="33"/>
  <c r="BH162" i="33" s="1"/>
  <c r="BZ161" i="33"/>
  <c r="BZ162" i="33" s="1"/>
  <c r="CR161" i="33"/>
  <c r="CR162" i="33" s="1"/>
  <c r="AB161" i="33"/>
  <c r="AB162" i="33" s="1"/>
  <c r="AT161" i="33"/>
  <c r="AT162" i="33" s="1"/>
  <c r="BL161" i="33"/>
  <c r="BL162" i="33" s="1"/>
  <c r="CE161" i="33"/>
  <c r="CE162" i="33" s="1"/>
  <c r="AE161" i="33"/>
  <c r="AE162" i="33" s="1"/>
  <c r="AX161" i="33"/>
  <c r="AX162" i="33" s="1"/>
  <c r="BP161" i="33"/>
  <c r="BP162" i="33" s="1"/>
  <c r="CH161" i="33"/>
  <c r="CH162" i="33" s="1"/>
  <c r="AF161" i="33"/>
  <c r="AF162" i="33" s="1"/>
  <c r="BQ161" i="33"/>
  <c r="BQ162" i="33" s="1"/>
  <c r="AK161" i="33"/>
  <c r="AK162" i="33" s="1"/>
  <c r="BV161" i="33"/>
  <c r="BV162" i="33" s="1"/>
  <c r="AN161" i="33"/>
  <c r="AN162" i="33" s="1"/>
  <c r="BY161" i="33"/>
  <c r="BY162" i="33" s="1"/>
  <c r="S161" i="33"/>
  <c r="S162" i="33" s="1"/>
  <c r="BC161" i="33"/>
  <c r="BC162" i="33" s="1"/>
  <c r="CN161" i="33"/>
  <c r="CN162" i="33" s="1"/>
  <c r="CI161" i="33"/>
  <c r="CI162" i="33" s="1"/>
  <c r="V161" i="33"/>
  <c r="V162" i="33" s="1"/>
  <c r="CQ161" i="33"/>
  <c r="CQ162" i="33" s="1"/>
  <c r="AU161" i="33"/>
  <c r="AU162" i="33" s="1"/>
  <c r="AY161" i="33"/>
  <c r="AY162" i="33" s="1"/>
  <c r="BN161" i="33"/>
  <c r="BN162" i="33" s="1"/>
  <c r="CF161" i="33"/>
  <c r="CF162" i="33" s="1"/>
  <c r="AC161" i="33"/>
  <c r="AC162" i="33" s="1"/>
  <c r="BG161" i="33"/>
  <c r="BG162" i="33" s="1"/>
  <c r="J171" i="33"/>
  <c r="J176" i="33" l="1"/>
  <c r="J178" i="33"/>
  <c r="O161" i="33"/>
  <c r="Q162" i="33"/>
  <c r="J184" i="33"/>
  <c r="J177" i="33"/>
  <c r="J183" i="33" l="1"/>
  <c r="O162" i="33"/>
  <c r="J182" i="33"/>
  <c r="J189" i="33"/>
  <c r="J181" i="33"/>
  <c r="J188" i="33" l="1"/>
  <c r="AV163" i="33"/>
  <c r="CR163" i="33"/>
  <c r="AB163" i="33"/>
  <c r="AX163" i="33"/>
  <c r="BD163" i="33"/>
  <c r="AE163" i="33"/>
  <c r="CO163" i="33"/>
  <c r="CE163" i="33"/>
  <c r="AP163" i="33"/>
  <c r="W163" i="33"/>
  <c r="CB163" i="33"/>
  <c r="Y163" i="33"/>
  <c r="BO163" i="33"/>
  <c r="CD163" i="33"/>
  <c r="BA163" i="33"/>
  <c r="AA163" i="33"/>
  <c r="R163" i="33"/>
  <c r="BF163" i="33"/>
  <c r="BK163" i="33"/>
  <c r="BQ163" i="33"/>
  <c r="CJ163" i="33"/>
  <c r="AW163" i="33"/>
  <c r="AO163" i="33"/>
  <c r="BB163" i="33"/>
  <c r="AL163" i="33"/>
  <c r="AK163" i="33"/>
  <c r="BN163" i="33"/>
  <c r="BH163" i="33"/>
  <c r="S163" i="33"/>
  <c r="CA163" i="33"/>
  <c r="BI163" i="33"/>
  <c r="T163" i="33"/>
  <c r="AD163" i="33"/>
  <c r="CI163" i="33"/>
  <c r="AT163" i="33"/>
  <c r="CK163" i="33"/>
  <c r="CC163" i="33"/>
  <c r="CF163" i="33"/>
  <c r="BE163" i="33"/>
  <c r="AQ163" i="33"/>
  <c r="BC163" i="33"/>
  <c r="AH163" i="33"/>
  <c r="X163" i="33"/>
  <c r="CN163" i="33"/>
  <c r="BY163" i="33"/>
  <c r="AN163" i="33"/>
  <c r="BV163" i="33"/>
  <c r="BL163" i="33"/>
  <c r="BJ163" i="33"/>
  <c r="AM163" i="33"/>
  <c r="BT163" i="33"/>
  <c r="BP163" i="33"/>
  <c r="CP163" i="33"/>
  <c r="V163" i="33"/>
  <c r="BZ163" i="33"/>
  <c r="CG163" i="33"/>
  <c r="BG163" i="33"/>
  <c r="BX163" i="33"/>
  <c r="AS163" i="33"/>
  <c r="U163" i="33"/>
  <c r="CM163" i="33"/>
  <c r="BU163" i="33"/>
  <c r="AR163" i="33"/>
  <c r="AJ163" i="33"/>
  <c r="CL163" i="33"/>
  <c r="AZ163" i="33"/>
  <c r="AI163" i="33"/>
  <c r="Z163" i="33"/>
  <c r="BR163" i="33"/>
  <c r="AY163" i="33"/>
  <c r="AU163" i="33"/>
  <c r="CS163" i="33"/>
  <c r="CH163" i="33"/>
  <c r="BW163" i="33"/>
  <c r="AF163" i="33"/>
  <c r="BM163" i="33"/>
  <c r="BS163" i="33"/>
  <c r="CQ163" i="33"/>
  <c r="AC163" i="33"/>
  <c r="AG163" i="33"/>
  <c r="J186" i="33"/>
  <c r="J194" i="33"/>
  <c r="J187" i="33"/>
  <c r="Q163" i="33"/>
  <c r="J199" i="33" l="1"/>
  <c r="J191" i="33"/>
  <c r="J192" i="33"/>
  <c r="O163" i="33"/>
  <c r="M163" i="33"/>
  <c r="L164" i="33"/>
  <c r="L162" i="33"/>
  <c r="L161" i="33"/>
  <c r="L163" i="33"/>
  <c r="J193" i="33"/>
  <c r="M161" i="33" l="1"/>
  <c r="F161" i="33" s="1"/>
  <c r="J196" i="33"/>
  <c r="J198" i="33"/>
  <c r="J197" i="33"/>
  <c r="J204" i="33"/>
  <c r="J202" i="33" l="1"/>
  <c r="J203" i="33"/>
  <c r="J201" i="33"/>
  <c r="H166" i="33"/>
  <c r="H167" i="33" l="1"/>
  <c r="K166" i="33"/>
  <c r="H168" i="33" l="1"/>
  <c r="K167" i="33"/>
  <c r="H169" i="33" l="1"/>
  <c r="K169" i="33" s="1"/>
  <c r="K168" i="33"/>
  <c r="AO166" i="33" l="1"/>
  <c r="AO167" i="33" s="1"/>
  <c r="AI166" i="33"/>
  <c r="AI167" i="33" s="1"/>
  <c r="BO166" i="33"/>
  <c r="BO167" i="33" s="1"/>
  <c r="BI166" i="33"/>
  <c r="BI167" i="33" s="1"/>
  <c r="BD166" i="33"/>
  <c r="BD167" i="33" s="1"/>
  <c r="AX166" i="33"/>
  <c r="AX167" i="33" s="1"/>
  <c r="CS166" i="33"/>
  <c r="CS167" i="33" s="1"/>
  <c r="CN166" i="33"/>
  <c r="CN167" i="33" s="1"/>
  <c r="CH166" i="33"/>
  <c r="CH167" i="33" s="1"/>
  <c r="BY166" i="33"/>
  <c r="BY167" i="33" s="1"/>
  <c r="BL166" i="33"/>
  <c r="BL167" i="33" s="1"/>
  <c r="CP166" i="33"/>
  <c r="CP167" i="33" s="1"/>
  <c r="AY166" i="33"/>
  <c r="AY167" i="33" s="1"/>
  <c r="CK166" i="33"/>
  <c r="CK167" i="33" s="1"/>
  <c r="AC166" i="33"/>
  <c r="AC167" i="33" s="1"/>
  <c r="Z166" i="33"/>
  <c r="Z167" i="33" s="1"/>
  <c r="AR166" i="33"/>
  <c r="AR167" i="33" s="1"/>
  <c r="CM166" i="33"/>
  <c r="CM167" i="33" s="1"/>
  <c r="BZ166" i="33"/>
  <c r="BZ167" i="33" s="1"/>
  <c r="AK166" i="33"/>
  <c r="AK167" i="33" s="1"/>
  <c r="AV166" i="33"/>
  <c r="AV167" i="33" s="1"/>
  <c r="BU166" i="33"/>
  <c r="BU167" i="33" s="1"/>
  <c r="AS166" i="33"/>
  <c r="AS167" i="33" s="1"/>
  <c r="AM166" i="33"/>
  <c r="AM167" i="33" s="1"/>
  <c r="BS166" i="33"/>
  <c r="BS167" i="33" s="1"/>
  <c r="BV166" i="33"/>
  <c r="BV167" i="33" s="1"/>
  <c r="BQ166" i="33"/>
  <c r="BQ167" i="33" s="1"/>
  <c r="BE166" i="33"/>
  <c r="BE167" i="33" s="1"/>
  <c r="T166" i="33"/>
  <c r="T167" i="33" s="1"/>
  <c r="BP166" i="33"/>
  <c r="BP167" i="33" s="1"/>
  <c r="AB166" i="33"/>
  <c r="AB167" i="33" s="1"/>
  <c r="CL166" i="33"/>
  <c r="CL167" i="33" s="1"/>
  <c r="AZ166" i="33"/>
  <c r="AZ167" i="33" s="1"/>
  <c r="CE166" i="33"/>
  <c r="CE167" i="33" s="1"/>
  <c r="BN166" i="33"/>
  <c r="BN167" i="33" s="1"/>
  <c r="W166" i="33"/>
  <c r="W167" i="33" s="1"/>
  <c r="AF166" i="33"/>
  <c r="AF167" i="33" s="1"/>
  <c r="AT166" i="33"/>
  <c r="AT167" i="33" s="1"/>
  <c r="BG166" i="33"/>
  <c r="BG167" i="33" s="1"/>
  <c r="AL166" i="33"/>
  <c r="AL167" i="33" s="1"/>
  <c r="AE166" i="33"/>
  <c r="AE167" i="33" s="1"/>
  <c r="AP166" i="33"/>
  <c r="AP167" i="33" s="1"/>
  <c r="BF166" i="33"/>
  <c r="BF167" i="33" s="1"/>
  <c r="Q166" i="33"/>
  <c r="AW166" i="33"/>
  <c r="AW167" i="33" s="1"/>
  <c r="AQ166" i="33"/>
  <c r="AQ167" i="33" s="1"/>
  <c r="BW166" i="33"/>
  <c r="BW167" i="33" s="1"/>
  <c r="CB166" i="33"/>
  <c r="CB167" i="33" s="1"/>
  <c r="CD166" i="33"/>
  <c r="CD167" i="33" s="1"/>
  <c r="BR166" i="33"/>
  <c r="BR167" i="33" s="1"/>
  <c r="AJ166" i="33"/>
  <c r="AJ167" i="33" s="1"/>
  <c r="CC166" i="33"/>
  <c r="CC167" i="33" s="1"/>
  <c r="CG166" i="33"/>
  <c r="CG167" i="33" s="1"/>
  <c r="BJ166" i="33"/>
  <c r="BJ167" i="33" s="1"/>
  <c r="S166" i="33"/>
  <c r="S167" i="33" s="1"/>
  <c r="R166" i="33"/>
  <c r="R167" i="33" s="1"/>
  <c r="CR166" i="33"/>
  <c r="CR167" i="33" s="1"/>
  <c r="CI166" i="33"/>
  <c r="CI167" i="33" s="1"/>
  <c r="V166" i="33"/>
  <c r="V167" i="33" s="1"/>
  <c r="AA166" i="33"/>
  <c r="AA167" i="33" s="1"/>
  <c r="AN166" i="33"/>
  <c r="AN167" i="33" s="1"/>
  <c r="BH166" i="33"/>
  <c r="BH167" i="33" s="1"/>
  <c r="BK166" i="33"/>
  <c r="BK167" i="33" s="1"/>
  <c r="CF166" i="33"/>
  <c r="CF167" i="33" s="1"/>
  <c r="U166" i="33"/>
  <c r="U167" i="33" s="1"/>
  <c r="BA166" i="33"/>
  <c r="BA167" i="33" s="1"/>
  <c r="AU166" i="33"/>
  <c r="AU167" i="33" s="1"/>
  <c r="CA166" i="33"/>
  <c r="CA167" i="33" s="1"/>
  <c r="CO166" i="33"/>
  <c r="CO167" i="33" s="1"/>
  <c r="CJ166" i="33"/>
  <c r="CJ167" i="33" s="1"/>
  <c r="BX166" i="33"/>
  <c r="BX167" i="33" s="1"/>
  <c r="Y166" i="33"/>
  <c r="Y167" i="33" s="1"/>
  <c r="X166" i="33"/>
  <c r="X167" i="33" s="1"/>
  <c r="AD166" i="33"/>
  <c r="AD167" i="33" s="1"/>
  <c r="BC166" i="33"/>
  <c r="BC167" i="33" s="1"/>
  <c r="BM166" i="33"/>
  <c r="BM167" i="33" s="1"/>
  <c r="AG166" i="33"/>
  <c r="AG167" i="33" s="1"/>
  <c r="AH166" i="33"/>
  <c r="AH167" i="33" s="1"/>
  <c r="BT166" i="33"/>
  <c r="BT167" i="33" s="1"/>
  <c r="CQ166" i="33"/>
  <c r="CQ167" i="33" s="1"/>
  <c r="BB166" i="33"/>
  <c r="BB167" i="33" s="1"/>
  <c r="Q167" i="33" l="1"/>
  <c r="O166" i="33"/>
  <c r="O167" i="33" l="1"/>
  <c r="BT168" i="33" l="1"/>
  <c r="BB168" i="33"/>
  <c r="AL168" i="33"/>
  <c r="AT168" i="33"/>
  <c r="BI168" i="33"/>
  <c r="BZ168" i="33"/>
  <c r="CO168" i="33"/>
  <c r="CP168" i="33"/>
  <c r="CM168" i="33"/>
  <c r="AW168" i="33"/>
  <c r="CH168" i="33"/>
  <c r="AO168" i="33"/>
  <c r="Z168" i="33"/>
  <c r="CI168" i="33"/>
  <c r="AQ168" i="33"/>
  <c r="BM168" i="33"/>
  <c r="BR168" i="33"/>
  <c r="CF168" i="33"/>
  <c r="AC168" i="33"/>
  <c r="CG168" i="33"/>
  <c r="BN168" i="33"/>
  <c r="BP168" i="33"/>
  <c r="CB168" i="33"/>
  <c r="BQ168" i="33"/>
  <c r="BV168" i="33"/>
  <c r="S168" i="33"/>
  <c r="U168" i="33"/>
  <c r="CL168" i="33"/>
  <c r="AX168" i="33"/>
  <c r="BC168" i="33"/>
  <c r="BL168" i="33"/>
  <c r="AF168" i="33"/>
  <c r="AD168" i="33"/>
  <c r="BY168" i="33"/>
  <c r="AY168" i="33"/>
  <c r="CJ168" i="33"/>
  <c r="T168" i="33"/>
  <c r="CA168" i="33"/>
  <c r="CR168" i="33"/>
  <c r="Y168" i="33"/>
  <c r="BG168" i="33"/>
  <c r="CD168" i="33"/>
  <c r="AA168" i="33"/>
  <c r="AP168" i="33"/>
  <c r="AZ168" i="33"/>
  <c r="R168" i="33"/>
  <c r="AS168" i="33"/>
  <c r="AE168" i="33"/>
  <c r="AM168" i="33"/>
  <c r="AN168" i="33"/>
  <c r="AU168" i="33"/>
  <c r="BO168" i="33"/>
  <c r="AV168" i="33"/>
  <c r="BA168" i="33"/>
  <c r="AI168" i="33"/>
  <c r="X168" i="33"/>
  <c r="CQ168" i="33"/>
  <c r="BX168" i="33"/>
  <c r="BW168" i="33"/>
  <c r="CN168" i="33"/>
  <c r="AJ168" i="33"/>
  <c r="CS168" i="33"/>
  <c r="BK168" i="33"/>
  <c r="W168" i="33"/>
  <c r="CE168" i="33"/>
  <c r="BD168" i="33"/>
  <c r="AK168" i="33"/>
  <c r="BE168" i="33"/>
  <c r="AG168" i="33"/>
  <c r="V168" i="33"/>
  <c r="CC168" i="33"/>
  <c r="CK168" i="33"/>
  <c r="BF168" i="33"/>
  <c r="BH168" i="33"/>
  <c r="AB168" i="33"/>
  <c r="BJ168" i="33"/>
  <c r="BS168" i="33"/>
  <c r="AH168" i="33"/>
  <c r="BU168" i="33"/>
  <c r="AR168" i="33"/>
  <c r="Q168" i="33"/>
  <c r="O168" i="33" l="1"/>
  <c r="M168" i="33"/>
  <c r="L166" i="33"/>
  <c r="L169" i="33"/>
  <c r="L167" i="33"/>
  <c r="L168" i="33"/>
  <c r="M166" i="33" l="1"/>
  <c r="F166" i="33" l="1"/>
  <c r="D166" i="33"/>
  <c r="E166" i="33"/>
  <c r="H171" i="33" l="1"/>
  <c r="H172" i="33" l="1"/>
  <c r="K171" i="33"/>
  <c r="H173" i="33" l="1"/>
  <c r="K172" i="33"/>
  <c r="H174" i="33" l="1"/>
  <c r="K174" i="33" s="1"/>
  <c r="K173" i="33"/>
  <c r="BP171" i="33" l="1"/>
  <c r="BP172" i="33" s="1"/>
  <c r="BB171" i="33"/>
  <c r="BB172" i="33" s="1"/>
  <c r="AG171" i="33"/>
  <c r="AG172" i="33" s="1"/>
  <c r="CS171" i="33"/>
  <c r="CS172" i="33" s="1"/>
  <c r="AF171" i="33"/>
  <c r="AF172" i="33" s="1"/>
  <c r="AU171" i="33"/>
  <c r="AU172" i="33" s="1"/>
  <c r="AE171" i="33"/>
  <c r="AE172" i="33" s="1"/>
  <c r="CI171" i="33"/>
  <c r="CI172" i="33" s="1"/>
  <c r="AN171" i="33"/>
  <c r="AN172" i="33" s="1"/>
  <c r="V171" i="33"/>
  <c r="V172" i="33" s="1"/>
  <c r="X171" i="33"/>
  <c r="X172" i="33" s="1"/>
  <c r="CP171" i="33"/>
  <c r="CP172" i="33" s="1"/>
  <c r="CB171" i="33"/>
  <c r="CB172" i="33" s="1"/>
  <c r="CM171" i="33"/>
  <c r="CM172" i="33" s="1"/>
  <c r="CC171" i="33"/>
  <c r="CC172" i="33" s="1"/>
  <c r="BA171" i="33"/>
  <c r="BA172" i="33" s="1"/>
  <c r="BX171" i="33"/>
  <c r="BX172" i="33" s="1"/>
  <c r="BJ171" i="33"/>
  <c r="BJ172" i="33" s="1"/>
  <c r="AO171" i="33"/>
  <c r="AO172" i="33" s="1"/>
  <c r="AC171" i="33"/>
  <c r="AC172" i="33" s="1"/>
  <c r="AS171" i="33"/>
  <c r="AS172" i="33" s="1"/>
  <c r="BG171" i="33"/>
  <c r="BG172" i="33" s="1"/>
  <c r="CJ171" i="33"/>
  <c r="CJ172" i="33" s="1"/>
  <c r="BD171" i="33"/>
  <c r="BD172" i="33" s="1"/>
  <c r="CQ171" i="33"/>
  <c r="CQ172" i="33" s="1"/>
  <c r="R171" i="33"/>
  <c r="R172" i="33" s="1"/>
  <c r="AB171" i="33"/>
  <c r="AB172" i="33" s="1"/>
  <c r="BZ171" i="33"/>
  <c r="BZ172" i="33" s="1"/>
  <c r="BC171" i="33"/>
  <c r="BC172" i="33" s="1"/>
  <c r="CG171" i="33"/>
  <c r="CG172" i="33" s="1"/>
  <c r="AJ171" i="33"/>
  <c r="AJ172" i="33" s="1"/>
  <c r="BO171" i="33"/>
  <c r="BO172" i="33" s="1"/>
  <c r="BN171" i="33"/>
  <c r="BN172" i="33" s="1"/>
  <c r="AD171" i="33"/>
  <c r="AD172" i="33" s="1"/>
  <c r="AK171" i="33"/>
  <c r="AK172" i="33" s="1"/>
  <c r="AZ171" i="33"/>
  <c r="AZ172" i="33" s="1"/>
  <c r="CO171" i="33"/>
  <c r="CO172" i="33" s="1"/>
  <c r="AM171" i="33"/>
  <c r="AM172" i="33" s="1"/>
  <c r="T171" i="33"/>
  <c r="T172" i="33" s="1"/>
  <c r="CF171" i="33"/>
  <c r="CF172" i="33" s="1"/>
  <c r="BR171" i="33"/>
  <c r="BR172" i="33" s="1"/>
  <c r="AW171" i="33"/>
  <c r="AW172" i="33" s="1"/>
  <c r="AP171" i="33"/>
  <c r="AP172" i="33" s="1"/>
  <c r="BF171" i="33"/>
  <c r="BF172" i="33" s="1"/>
  <c r="BT171" i="33"/>
  <c r="BT172" i="33" s="1"/>
  <c r="Z171" i="33"/>
  <c r="Z172" i="33" s="1"/>
  <c r="CD171" i="33"/>
  <c r="CD172" i="33" s="1"/>
  <c r="BI171" i="33"/>
  <c r="BI172" i="33" s="1"/>
  <c r="AV171" i="33"/>
  <c r="AV172" i="33" s="1"/>
  <c r="CN171" i="33"/>
  <c r="CN172" i="33" s="1"/>
  <c r="BE171" i="33"/>
  <c r="BE172" i="33" s="1"/>
  <c r="BS171" i="33"/>
  <c r="BS172" i="33" s="1"/>
  <c r="BL171" i="33"/>
  <c r="BL172" i="33" s="1"/>
  <c r="BM171" i="33"/>
  <c r="BM172" i="33" s="1"/>
  <c r="BY171" i="33"/>
  <c r="BY172" i="33" s="1"/>
  <c r="AR171" i="33"/>
  <c r="AR172" i="33" s="1"/>
  <c r="CR171" i="33"/>
  <c r="CR172" i="33" s="1"/>
  <c r="AI171" i="33"/>
  <c r="AI172" i="33" s="1"/>
  <c r="Q171" i="33"/>
  <c r="AX171" i="33"/>
  <c r="AX172" i="33" s="1"/>
  <c r="BH171" i="33"/>
  <c r="BH172" i="33" s="1"/>
  <c r="AT171" i="33"/>
  <c r="AT172" i="33" s="1"/>
  <c r="Y171" i="33"/>
  <c r="Y172" i="33" s="1"/>
  <c r="CK171" i="33"/>
  <c r="CK172" i="33" s="1"/>
  <c r="S171" i="33"/>
  <c r="S172" i="33" s="1"/>
  <c r="AH171" i="33"/>
  <c r="AH172" i="33" s="1"/>
  <c r="BK171" i="33"/>
  <c r="BK172" i="33" s="1"/>
  <c r="CA171" i="33"/>
  <c r="CA172" i="33" s="1"/>
  <c r="CL171" i="33"/>
  <c r="CL172" i="33" s="1"/>
  <c r="BQ171" i="33"/>
  <c r="BQ172" i="33" s="1"/>
  <c r="BW171" i="33"/>
  <c r="BW172" i="33" s="1"/>
  <c r="AQ171" i="33"/>
  <c r="AQ172" i="33" s="1"/>
  <c r="AY171" i="33"/>
  <c r="AY172" i="33" s="1"/>
  <c r="CH171" i="33"/>
  <c r="CH172" i="33" s="1"/>
  <c r="CE171" i="33"/>
  <c r="CE172" i="33" s="1"/>
  <c r="W171" i="33"/>
  <c r="W172" i="33" s="1"/>
  <c r="BU171" i="33"/>
  <c r="BU172" i="33" s="1"/>
  <c r="AA171" i="33"/>
  <c r="AA172" i="33" s="1"/>
  <c r="AL171" i="33"/>
  <c r="AL172" i="33" s="1"/>
  <c r="U171" i="33"/>
  <c r="U172" i="33" s="1"/>
  <c r="BV171" i="33"/>
  <c r="BV172" i="33" s="1"/>
  <c r="O171" i="33" l="1"/>
  <c r="Q172" i="33"/>
  <c r="O172" i="33" l="1"/>
  <c r="CG173" i="33" l="1"/>
  <c r="AN173" i="33"/>
  <c r="BN173" i="33"/>
  <c r="AZ173" i="33"/>
  <c r="AD173" i="33"/>
  <c r="CJ173" i="33"/>
  <c r="AV173" i="33"/>
  <c r="BD173" i="33"/>
  <c r="BU173" i="33"/>
  <c r="CE173" i="33"/>
  <c r="AO173" i="33"/>
  <c r="CL173" i="33"/>
  <c r="CH173" i="33"/>
  <c r="V173" i="33"/>
  <c r="AF173" i="33"/>
  <c r="BP173" i="33"/>
  <c r="AM173" i="33"/>
  <c r="CB173" i="33"/>
  <c r="AG173" i="33"/>
  <c r="BC173" i="33"/>
  <c r="AI173" i="33"/>
  <c r="AL173" i="33"/>
  <c r="CR173" i="33"/>
  <c r="AU173" i="33"/>
  <c r="CK173" i="33"/>
  <c r="CA173" i="33"/>
  <c r="Y173" i="33"/>
  <c r="W173" i="33"/>
  <c r="CN173" i="33"/>
  <c r="BR173" i="33"/>
  <c r="AR173" i="33"/>
  <c r="BE173" i="33"/>
  <c r="AX173" i="33"/>
  <c r="BI173" i="33"/>
  <c r="BF173" i="33"/>
  <c r="BQ173" i="33"/>
  <c r="U173" i="33"/>
  <c r="BA173" i="33"/>
  <c r="CO173" i="33"/>
  <c r="BK173" i="33"/>
  <c r="X173" i="33"/>
  <c r="BT173" i="33"/>
  <c r="AH173" i="33"/>
  <c r="BB173" i="33"/>
  <c r="AY173" i="33"/>
  <c r="AQ173" i="33"/>
  <c r="CI173" i="33"/>
  <c r="BW173" i="33"/>
  <c r="CD173" i="33"/>
  <c r="BL173" i="33"/>
  <c r="BS173" i="33"/>
  <c r="AW173" i="33"/>
  <c r="AS173" i="33"/>
  <c r="AP173" i="33"/>
  <c r="BM173" i="33"/>
  <c r="BV173" i="33"/>
  <c r="CF173" i="33"/>
  <c r="AT173" i="33"/>
  <c r="BZ173" i="33"/>
  <c r="AK173" i="33"/>
  <c r="Z173" i="33"/>
  <c r="AC173" i="33"/>
  <c r="R173" i="33"/>
  <c r="CM173" i="33"/>
  <c r="BX173" i="33"/>
  <c r="BY173" i="33"/>
  <c r="S173" i="33"/>
  <c r="BO173" i="33"/>
  <c r="CS173" i="33"/>
  <c r="AB173" i="33"/>
  <c r="BG173" i="33"/>
  <c r="CP173" i="33"/>
  <c r="BJ173" i="33"/>
  <c r="BH173" i="33"/>
  <c r="T173" i="33"/>
  <c r="AJ173" i="33"/>
  <c r="CC173" i="33"/>
  <c r="AE173" i="33"/>
  <c r="AA173" i="33"/>
  <c r="CQ173" i="33"/>
  <c r="Q173" i="33"/>
  <c r="O173" i="33" l="1"/>
  <c r="M173" i="33"/>
  <c r="L172" i="33"/>
  <c r="L171" i="33"/>
  <c r="L174" i="33"/>
  <c r="L173" i="33"/>
  <c r="M171" i="33" l="1"/>
  <c r="F171" i="33" l="1"/>
  <c r="D171" i="33"/>
  <c r="E171" i="33"/>
  <c r="H176" i="33" l="1"/>
  <c r="H177" i="33" l="1"/>
  <c r="K176" i="33"/>
  <c r="H178" i="33" l="1"/>
  <c r="K177" i="33"/>
  <c r="H179" i="33" l="1"/>
  <c r="K179" i="33" s="1"/>
  <c r="K178" i="33"/>
  <c r="AR176" i="33" l="1"/>
  <c r="AR177" i="33" s="1"/>
  <c r="BX176" i="33"/>
  <c r="BX177" i="33" s="1"/>
  <c r="AK176" i="33"/>
  <c r="AK177" i="33" s="1"/>
  <c r="AS176" i="33"/>
  <c r="AS177" i="33" s="1"/>
  <c r="BG176" i="33"/>
  <c r="BG177" i="33" s="1"/>
  <c r="BB176" i="33"/>
  <c r="BB177" i="33" s="1"/>
  <c r="CE176" i="33"/>
  <c r="CE177" i="33" s="1"/>
  <c r="AL176" i="33"/>
  <c r="AL177" i="33" s="1"/>
  <c r="BW176" i="33"/>
  <c r="BW177" i="33" s="1"/>
  <c r="CN176" i="33"/>
  <c r="CN177" i="33" s="1"/>
  <c r="AC176" i="33"/>
  <c r="AC177" i="33" s="1"/>
  <c r="AF176" i="33"/>
  <c r="AF177" i="33" s="1"/>
  <c r="V176" i="33"/>
  <c r="V177" i="33" s="1"/>
  <c r="BN176" i="33"/>
  <c r="BN177" i="33" s="1"/>
  <c r="Z176" i="33"/>
  <c r="Z177" i="33" s="1"/>
  <c r="BE176" i="33"/>
  <c r="BE177" i="33" s="1"/>
  <c r="AV176" i="33"/>
  <c r="AV177" i="33" s="1"/>
  <c r="CB176" i="33"/>
  <c r="CB177" i="33" s="1"/>
  <c r="AX176" i="33"/>
  <c r="AX177" i="33" s="1"/>
  <c r="BF176" i="33"/>
  <c r="BF177" i="33" s="1"/>
  <c r="BM176" i="33"/>
  <c r="BM177" i="33" s="1"/>
  <c r="BO176" i="33"/>
  <c r="BO177" i="33" s="1"/>
  <c r="AD176" i="33"/>
  <c r="AD177" i="33" s="1"/>
  <c r="AW176" i="33"/>
  <c r="AW177" i="33" s="1"/>
  <c r="CG176" i="33"/>
  <c r="CG177" i="33" s="1"/>
  <c r="CK176" i="33"/>
  <c r="CK177" i="33" s="1"/>
  <c r="X176" i="33"/>
  <c r="X177" i="33" s="1"/>
  <c r="CJ176" i="33"/>
  <c r="CJ177" i="33" s="1"/>
  <c r="BQ176" i="33"/>
  <c r="BQ177" i="33" s="1"/>
  <c r="CM176" i="33"/>
  <c r="CM177" i="33" s="1"/>
  <c r="CI176" i="33"/>
  <c r="CI177" i="33" s="1"/>
  <c r="CD176" i="33"/>
  <c r="CD177" i="33" s="1"/>
  <c r="CP176" i="33"/>
  <c r="CP177" i="33" s="1"/>
  <c r="BL176" i="33"/>
  <c r="BL177" i="33" s="1"/>
  <c r="AA176" i="33"/>
  <c r="AA177" i="33" s="1"/>
  <c r="BV176" i="33"/>
  <c r="BV177" i="33" s="1"/>
  <c r="R176" i="33"/>
  <c r="R177" i="33" s="1"/>
  <c r="BC176" i="33"/>
  <c r="BC177" i="33" s="1"/>
  <c r="T176" i="33"/>
  <c r="T177" i="33" s="1"/>
  <c r="AZ176" i="33"/>
  <c r="AZ177" i="33" s="1"/>
  <c r="CF176" i="33"/>
  <c r="CF177" i="33" s="1"/>
  <c r="BK176" i="33"/>
  <c r="BK177" i="33" s="1"/>
  <c r="BS176" i="33"/>
  <c r="BS177" i="33" s="1"/>
  <c r="BZ176" i="33"/>
  <c r="BZ177" i="33" s="1"/>
  <c r="BU176" i="33"/>
  <c r="BU177" i="33" s="1"/>
  <c r="AQ176" i="33"/>
  <c r="AQ177" i="33" s="1"/>
  <c r="BJ176" i="33"/>
  <c r="BJ177" i="33" s="1"/>
  <c r="BI176" i="33"/>
  <c r="BI177" i="33" s="1"/>
  <c r="BA176" i="33"/>
  <c r="BA177" i="33" s="1"/>
  <c r="BD176" i="33"/>
  <c r="BD177" i="33" s="1"/>
  <c r="BY176" i="33"/>
  <c r="BY177" i="33" s="1"/>
  <c r="CC176" i="33"/>
  <c r="CC177" i="33" s="1"/>
  <c r="AB176" i="33"/>
  <c r="AB177" i="33" s="1"/>
  <c r="CS176" i="33"/>
  <c r="CS177" i="33" s="1"/>
  <c r="AU176" i="33"/>
  <c r="AU177" i="33" s="1"/>
  <c r="CR176" i="33"/>
  <c r="CR177" i="33" s="1"/>
  <c r="S176" i="33"/>
  <c r="S177" i="33" s="1"/>
  <c r="BP176" i="33"/>
  <c r="BP177" i="33" s="1"/>
  <c r="AG176" i="33"/>
  <c r="AG177" i="33" s="1"/>
  <c r="Y176" i="33"/>
  <c r="Y177" i="33" s="1"/>
  <c r="AN176" i="33"/>
  <c r="AN177" i="33" s="1"/>
  <c r="BT176" i="33"/>
  <c r="BT177" i="33" s="1"/>
  <c r="AE176" i="33"/>
  <c r="AE177" i="33" s="1"/>
  <c r="AM176" i="33"/>
  <c r="AM177" i="33" s="1"/>
  <c r="AT176" i="33"/>
  <c r="AT177" i="33" s="1"/>
  <c r="AO176" i="33"/>
  <c r="AO177" i="33" s="1"/>
  <c r="CO176" i="33"/>
  <c r="CO177" i="33" s="1"/>
  <c r="BR176" i="33"/>
  <c r="BR177" i="33" s="1"/>
  <c r="AY176" i="33"/>
  <c r="AY177" i="33" s="1"/>
  <c r="U176" i="33"/>
  <c r="U177" i="33" s="1"/>
  <c r="Q176" i="33"/>
  <c r="AH176" i="33"/>
  <c r="AH177" i="33" s="1"/>
  <c r="CH176" i="33"/>
  <c r="CH177" i="33" s="1"/>
  <c r="BH176" i="33"/>
  <c r="BH177" i="33" s="1"/>
  <c r="CL176" i="33"/>
  <c r="CL177" i="33" s="1"/>
  <c r="W176" i="33"/>
  <c r="W177" i="33" s="1"/>
  <c r="CQ176" i="33"/>
  <c r="CQ177" i="33" s="1"/>
  <c r="AP176" i="33"/>
  <c r="AP177" i="33" s="1"/>
  <c r="AJ176" i="33"/>
  <c r="AJ177" i="33" s="1"/>
  <c r="AI176" i="33"/>
  <c r="AI177" i="33" s="1"/>
  <c r="CA176" i="33"/>
  <c r="CA177" i="33" s="1"/>
  <c r="Q177" i="33" l="1"/>
  <c r="O176" i="33"/>
  <c r="O177" i="33" l="1"/>
  <c r="BG178" i="33" l="1"/>
  <c r="BI178" i="33"/>
  <c r="AP178" i="33"/>
  <c r="BF178" i="33"/>
  <c r="X178" i="33"/>
  <c r="CM178" i="33"/>
  <c r="AF178" i="33"/>
  <c r="CB178" i="33"/>
  <c r="AB178" i="33"/>
  <c r="BW178" i="33"/>
  <c r="V178" i="33"/>
  <c r="AN178" i="33"/>
  <c r="AE178" i="33"/>
  <c r="BE178" i="33"/>
  <c r="AG178" i="33"/>
  <c r="CI178" i="33"/>
  <c r="AL178" i="33"/>
  <c r="T178" i="33"/>
  <c r="CP178" i="33"/>
  <c r="CC178" i="33"/>
  <c r="BZ178" i="33"/>
  <c r="R178" i="33"/>
  <c r="AA178" i="33"/>
  <c r="BN178" i="33"/>
  <c r="CH178" i="33"/>
  <c r="AZ178" i="33"/>
  <c r="AQ178" i="33"/>
  <c r="AS178" i="33"/>
  <c r="AX178" i="33"/>
  <c r="CQ178" i="33"/>
  <c r="BH178" i="33"/>
  <c r="CN178" i="33"/>
  <c r="AR178" i="33"/>
  <c r="BQ178" i="33"/>
  <c r="BT178" i="33"/>
  <c r="W178" i="33"/>
  <c r="AH178" i="33"/>
  <c r="Y178" i="33"/>
  <c r="AU178" i="33"/>
  <c r="BL178" i="33"/>
  <c r="CR178" i="33"/>
  <c r="CJ178" i="33"/>
  <c r="BJ178" i="33"/>
  <c r="S178" i="33"/>
  <c r="CD178" i="33"/>
  <c r="BB178" i="33"/>
  <c r="CL178" i="33"/>
  <c r="AC178" i="33"/>
  <c r="BU178" i="33"/>
  <c r="AO178" i="33"/>
  <c r="BX178" i="33"/>
  <c r="CA178" i="33"/>
  <c r="Z178" i="33"/>
  <c r="AW178" i="33"/>
  <c r="CO178" i="33"/>
  <c r="BP178" i="33"/>
  <c r="AI178" i="33"/>
  <c r="BM178" i="33"/>
  <c r="BD178" i="33"/>
  <c r="BO178" i="33"/>
  <c r="BY178" i="33"/>
  <c r="U178" i="33"/>
  <c r="AM178" i="33"/>
  <c r="BS178" i="33"/>
  <c r="BC178" i="33"/>
  <c r="AD178" i="33"/>
  <c r="CS178" i="33"/>
  <c r="AV178" i="33"/>
  <c r="CF178" i="33"/>
  <c r="AK178" i="33"/>
  <c r="AT178" i="33"/>
  <c r="AJ178" i="33"/>
  <c r="BA178" i="33"/>
  <c r="BR178" i="33"/>
  <c r="BK178" i="33"/>
  <c r="AY178" i="33"/>
  <c r="CE178" i="33"/>
  <c r="CG178" i="33"/>
  <c r="BV178" i="33"/>
  <c r="CK178" i="33"/>
  <c r="Q178" i="33"/>
  <c r="M178" i="33" l="1"/>
  <c r="O178" i="33"/>
  <c r="L176" i="33"/>
  <c r="L177" i="33"/>
  <c r="L178" i="33"/>
  <c r="L179" i="33"/>
  <c r="M176" i="33" l="1"/>
  <c r="F176" i="33" l="1"/>
  <c r="D176" i="33"/>
  <c r="E176" i="33"/>
  <c r="H181" i="33" l="1"/>
  <c r="H182" i="33" l="1"/>
  <c r="K181" i="33"/>
  <c r="H183" i="33" l="1"/>
  <c r="K182" i="33"/>
  <c r="H184" i="33" l="1"/>
  <c r="K184" i="33" s="1"/>
  <c r="K183" i="33"/>
  <c r="BR181" i="33" l="1"/>
  <c r="BR182" i="33" s="1"/>
  <c r="BD181" i="33"/>
  <c r="BD182" i="33" s="1"/>
  <c r="AE181" i="33"/>
  <c r="AE182" i="33" s="1"/>
  <c r="AH181" i="33"/>
  <c r="AH182" i="33" s="1"/>
  <c r="AS181" i="33"/>
  <c r="AS182" i="33" s="1"/>
  <c r="BG181" i="33"/>
  <c r="BG182" i="33" s="1"/>
  <c r="AC181" i="33"/>
  <c r="AC182" i="33" s="1"/>
  <c r="R181" i="33"/>
  <c r="R182" i="33" s="1"/>
  <c r="AJ181" i="33"/>
  <c r="AJ182" i="33" s="1"/>
  <c r="BP181" i="33"/>
  <c r="BP182" i="33" s="1"/>
  <c r="CI181" i="33"/>
  <c r="CI182" i="33" s="1"/>
  <c r="AU181" i="33"/>
  <c r="AU182" i="33" s="1"/>
  <c r="CQ181" i="33"/>
  <c r="CQ182" i="33" s="1"/>
  <c r="BW181" i="33"/>
  <c r="BW182" i="33" s="1"/>
  <c r="AV181" i="33"/>
  <c r="AV182" i="33" s="1"/>
  <c r="AW181" i="33"/>
  <c r="AW182" i="33" s="1"/>
  <c r="AQ181" i="33"/>
  <c r="AQ182" i="33" s="1"/>
  <c r="BZ181" i="33"/>
  <c r="BZ182" i="33" s="1"/>
  <c r="BL181" i="33"/>
  <c r="BL182" i="33" s="1"/>
  <c r="AP181" i="33"/>
  <c r="AP182" i="33" s="1"/>
  <c r="AR181" i="33"/>
  <c r="AR182" i="33" s="1"/>
  <c r="BE181" i="33"/>
  <c r="BE182" i="33" s="1"/>
  <c r="BQ181" i="33"/>
  <c r="BQ182" i="33" s="1"/>
  <c r="AY181" i="33"/>
  <c r="AY182" i="33" s="1"/>
  <c r="AO181" i="33"/>
  <c r="AO182" i="33" s="1"/>
  <c r="CA181" i="33"/>
  <c r="CA182" i="33" s="1"/>
  <c r="BF181" i="33"/>
  <c r="BF182" i="33" s="1"/>
  <c r="AD181" i="33"/>
  <c r="AD182" i="33" s="1"/>
  <c r="CB181" i="33"/>
  <c r="CB182" i="33" s="1"/>
  <c r="BN181" i="33"/>
  <c r="BN182" i="33" s="1"/>
  <c r="CM181" i="33"/>
  <c r="CM182" i="33" s="1"/>
  <c r="CE181" i="33"/>
  <c r="CE182" i="33" s="1"/>
  <c r="AA181" i="33"/>
  <c r="AA182" i="33" s="1"/>
  <c r="BH181" i="33"/>
  <c r="BH182" i="33" s="1"/>
  <c r="S181" i="33"/>
  <c r="S182" i="33" s="1"/>
  <c r="BS181" i="33"/>
  <c r="BS182" i="33" s="1"/>
  <c r="BJ181" i="33"/>
  <c r="BJ182" i="33" s="1"/>
  <c r="AI181" i="33"/>
  <c r="AI182" i="33" s="1"/>
  <c r="BM181" i="33"/>
  <c r="BM182" i="33" s="1"/>
  <c r="V181" i="33"/>
  <c r="V182" i="33" s="1"/>
  <c r="CH181" i="33"/>
  <c r="CH182" i="33" s="1"/>
  <c r="BT181" i="33"/>
  <c r="BT182" i="33" s="1"/>
  <c r="AZ181" i="33"/>
  <c r="AZ182" i="33" s="1"/>
  <c r="BC181" i="33"/>
  <c r="BC182" i="33" s="1"/>
  <c r="BO181" i="33"/>
  <c r="BO182" i="33" s="1"/>
  <c r="CC181" i="33"/>
  <c r="CC182" i="33" s="1"/>
  <c r="BU181" i="33"/>
  <c r="BU182" i="33" s="1"/>
  <c r="BI181" i="33"/>
  <c r="BI182" i="33" s="1"/>
  <c r="AM181" i="33"/>
  <c r="AM182" i="33" s="1"/>
  <c r="CG181" i="33"/>
  <c r="CG182" i="33" s="1"/>
  <c r="CP181" i="33"/>
  <c r="CP182" i="33" s="1"/>
  <c r="BK181" i="33"/>
  <c r="BK182" i="33" s="1"/>
  <c r="BY181" i="33"/>
  <c r="BY182" i="33" s="1"/>
  <c r="CO181" i="33"/>
  <c r="CO182" i="33" s="1"/>
  <c r="CD181" i="33"/>
  <c r="CD182" i="33" s="1"/>
  <c r="BA181" i="33"/>
  <c r="BA182" i="33" s="1"/>
  <c r="AN181" i="33"/>
  <c r="AN182" i="33" s="1"/>
  <c r="AK181" i="33"/>
  <c r="AK182" i="33" s="1"/>
  <c r="Z181" i="33"/>
  <c r="Z182" i="33" s="1"/>
  <c r="W181" i="33"/>
  <c r="W182" i="33" s="1"/>
  <c r="CN181" i="33"/>
  <c r="CN182" i="33" s="1"/>
  <c r="AL181" i="33"/>
  <c r="AL182" i="33" s="1"/>
  <c r="X181" i="33"/>
  <c r="X182" i="33" s="1"/>
  <c r="CJ181" i="33"/>
  <c r="CJ182" i="33" s="1"/>
  <c r="BV181" i="33"/>
  <c r="BV182" i="33" s="1"/>
  <c r="BX181" i="33"/>
  <c r="BX182" i="33" s="1"/>
  <c r="CK181" i="33"/>
  <c r="CK182" i="33" s="1"/>
  <c r="AB181" i="33"/>
  <c r="AB182" i="33" s="1"/>
  <c r="AG181" i="33"/>
  <c r="AG182" i="33" s="1"/>
  <c r="Q181" i="33"/>
  <c r="CL181" i="33"/>
  <c r="CL182" i="33" s="1"/>
  <c r="AT181" i="33"/>
  <c r="AT182" i="33" s="1"/>
  <c r="AF181" i="33"/>
  <c r="AF182" i="33" s="1"/>
  <c r="CR181" i="33"/>
  <c r="CR182" i="33" s="1"/>
  <c r="CF181" i="33"/>
  <c r="CF182" i="33" s="1"/>
  <c r="AX181" i="33"/>
  <c r="AX182" i="33" s="1"/>
  <c r="BB181" i="33"/>
  <c r="BB182" i="33" s="1"/>
  <c r="Y181" i="33"/>
  <c r="Y182" i="33" s="1"/>
  <c r="U181" i="33"/>
  <c r="U182" i="33" s="1"/>
  <c r="T181" i="33"/>
  <c r="T182" i="33" s="1"/>
  <c r="CS181" i="33"/>
  <c r="CS182" i="33" s="1"/>
  <c r="O181" i="33" l="1"/>
  <c r="Q182" i="33"/>
  <c r="O182" i="33" l="1"/>
  <c r="CJ183" i="33" l="1"/>
  <c r="BW183" i="33"/>
  <c r="CB183" i="33"/>
  <c r="AV183" i="33"/>
  <c r="CF183" i="33"/>
  <c r="CI183" i="33"/>
  <c r="CE183" i="33"/>
  <c r="BG183" i="33"/>
  <c r="AR183" i="33"/>
  <c r="CO183" i="33"/>
  <c r="CK183" i="33"/>
  <c r="AE183" i="33"/>
  <c r="BN183" i="33"/>
  <c r="AK183" i="33"/>
  <c r="T183" i="33"/>
  <c r="BV183" i="33"/>
  <c r="BR183" i="33"/>
  <c r="AG183" i="33"/>
  <c r="AX183" i="33"/>
  <c r="BK183" i="33"/>
  <c r="R183" i="33"/>
  <c r="BC183" i="33"/>
  <c r="AP183" i="33"/>
  <c r="AA183" i="33"/>
  <c r="U183" i="33"/>
  <c r="BF183" i="33"/>
  <c r="BZ183" i="33"/>
  <c r="BE183" i="33"/>
  <c r="AU183" i="33"/>
  <c r="BP183" i="33"/>
  <c r="AQ183" i="33"/>
  <c r="BD183" i="33"/>
  <c r="AJ183" i="33"/>
  <c r="CL183" i="33"/>
  <c r="BB183" i="33"/>
  <c r="CQ183" i="33"/>
  <c r="AI183" i="33"/>
  <c r="Z183" i="33"/>
  <c r="AT183" i="33"/>
  <c r="AB183" i="33"/>
  <c r="CG183" i="33"/>
  <c r="BI183" i="33"/>
  <c r="AN183" i="33"/>
  <c r="BM183" i="33"/>
  <c r="AS183" i="33"/>
  <c r="CP183" i="33"/>
  <c r="V183" i="33"/>
  <c r="BT183" i="33"/>
  <c r="AM183" i="33"/>
  <c r="CD183" i="33"/>
  <c r="CM183" i="33"/>
  <c r="BO183" i="33"/>
  <c r="AC183" i="33"/>
  <c r="Y183" i="33"/>
  <c r="BJ183" i="33"/>
  <c r="BL183" i="33"/>
  <c r="CR183" i="33"/>
  <c r="CS183" i="33"/>
  <c r="BX183" i="33"/>
  <c r="AF183" i="33"/>
  <c r="BQ183" i="33"/>
  <c r="CN183" i="33"/>
  <c r="BA183" i="33"/>
  <c r="W183" i="33"/>
  <c r="AZ183" i="33"/>
  <c r="AW183" i="33"/>
  <c r="BS183" i="33"/>
  <c r="BH183" i="33"/>
  <c r="X183" i="33"/>
  <c r="CH183" i="33"/>
  <c r="AL183" i="33"/>
  <c r="BY183" i="33"/>
  <c r="AY183" i="33"/>
  <c r="S183" i="33"/>
  <c r="CA183" i="33"/>
  <c r="CC183" i="33"/>
  <c r="AD183" i="33"/>
  <c r="AH183" i="33"/>
  <c r="AO183" i="33"/>
  <c r="BU183" i="33"/>
  <c r="Q183" i="33"/>
  <c r="O183" i="33" l="1"/>
  <c r="M183" i="33"/>
  <c r="L181" i="33"/>
  <c r="L183" i="33"/>
  <c r="L184" i="33"/>
  <c r="L182" i="33"/>
  <c r="M181" i="33" l="1"/>
  <c r="F181" i="33" l="1"/>
  <c r="D181" i="33"/>
  <c r="E181" i="33"/>
  <c r="H186" i="33" l="1"/>
  <c r="H187" i="33" l="1"/>
  <c r="K186" i="33"/>
  <c r="H188" i="33" l="1"/>
  <c r="K187" i="33"/>
  <c r="H189" i="33" l="1"/>
  <c r="K189" i="33" s="1"/>
  <c r="K188" i="33"/>
  <c r="BX186" i="33" l="1"/>
  <c r="BX187" i="33" s="1"/>
  <c r="BN186" i="33"/>
  <c r="BN187" i="33" s="1"/>
  <c r="BU186" i="33"/>
  <c r="BU187" i="33" s="1"/>
  <c r="AC186" i="33"/>
  <c r="AC187" i="33" s="1"/>
  <c r="S186" i="33"/>
  <c r="S187" i="33" s="1"/>
  <c r="AI186" i="33"/>
  <c r="AI187" i="33" s="1"/>
  <c r="Z186" i="33"/>
  <c r="Z187" i="33" s="1"/>
  <c r="BZ186" i="33"/>
  <c r="BZ187" i="33" s="1"/>
  <c r="BQ186" i="33"/>
  <c r="BQ187" i="33" s="1"/>
  <c r="BS186" i="33"/>
  <c r="BS187" i="33" s="1"/>
  <c r="AG186" i="33"/>
  <c r="AG187" i="33" s="1"/>
  <c r="CO186" i="33"/>
  <c r="CO187" i="33" s="1"/>
  <c r="AK186" i="33"/>
  <c r="AK187" i="33" s="1"/>
  <c r="BV186" i="33"/>
  <c r="BV187" i="33" s="1"/>
  <c r="V186" i="33"/>
  <c r="V187" i="33" s="1"/>
  <c r="CJ186" i="33"/>
  <c r="CJ187" i="33" s="1"/>
  <c r="W186" i="33"/>
  <c r="W187" i="33" s="1"/>
  <c r="BM186" i="33"/>
  <c r="BM187" i="33" s="1"/>
  <c r="CC186" i="33"/>
  <c r="CC187" i="33" s="1"/>
  <c r="BO186" i="33"/>
  <c r="BO187" i="33" s="1"/>
  <c r="BW186" i="33"/>
  <c r="BW187" i="33" s="1"/>
  <c r="AP186" i="33"/>
  <c r="AP187" i="33" s="1"/>
  <c r="CD186" i="33"/>
  <c r="CD187" i="33" s="1"/>
  <c r="AF186" i="33"/>
  <c r="AF187" i="33" s="1"/>
  <c r="AQ186" i="33"/>
  <c r="AQ187" i="33" s="1"/>
  <c r="R186" i="33"/>
  <c r="R187" i="33" s="1"/>
  <c r="AL186" i="33"/>
  <c r="AL187" i="33" s="1"/>
  <c r="CR186" i="33"/>
  <c r="CR187" i="33" s="1"/>
  <c r="AM186" i="33"/>
  <c r="AM187" i="33" s="1"/>
  <c r="AB186" i="33"/>
  <c r="AB187" i="33" s="1"/>
  <c r="CK186" i="33"/>
  <c r="CK187" i="33" s="1"/>
  <c r="BG186" i="33"/>
  <c r="BG187" i="33" s="1"/>
  <c r="AE186" i="33"/>
  <c r="AE187" i="33" s="1"/>
  <c r="CE186" i="33"/>
  <c r="CE187" i="33" s="1"/>
  <c r="BC186" i="33"/>
  <c r="BC187" i="33" s="1"/>
  <c r="CL186" i="33"/>
  <c r="CL187" i="33" s="1"/>
  <c r="CI186" i="33"/>
  <c r="CI187" i="33" s="1"/>
  <c r="AJ186" i="33"/>
  <c r="AJ187" i="33" s="1"/>
  <c r="BB186" i="33"/>
  <c r="BB187" i="33" s="1"/>
  <c r="AZ186" i="33"/>
  <c r="AZ187" i="33" s="1"/>
  <c r="U186" i="33"/>
  <c r="U187" i="33" s="1"/>
  <c r="BJ186" i="33"/>
  <c r="BJ187" i="33" s="1"/>
  <c r="BP186" i="33"/>
  <c r="BP187" i="33" s="1"/>
  <c r="CS186" i="33"/>
  <c r="CS187" i="33" s="1"/>
  <c r="AV186" i="33"/>
  <c r="AV187" i="33" s="1"/>
  <c r="AD186" i="33"/>
  <c r="AD187" i="33" s="1"/>
  <c r="AU186" i="33"/>
  <c r="AU187" i="33" s="1"/>
  <c r="AX186" i="33"/>
  <c r="AX187" i="33" s="1"/>
  <c r="CG186" i="33"/>
  <c r="CG187" i="33" s="1"/>
  <c r="CP186" i="33"/>
  <c r="CP187" i="33" s="1"/>
  <c r="AS186" i="33"/>
  <c r="AS187" i="33" s="1"/>
  <c r="BL186" i="33"/>
  <c r="BL187" i="33" s="1"/>
  <c r="BT186" i="33"/>
  <c r="BT187" i="33" s="1"/>
  <c r="AA186" i="33"/>
  <c r="AA187" i="33" s="1"/>
  <c r="CH186" i="33"/>
  <c r="CH187" i="33" s="1"/>
  <c r="AN186" i="33"/>
  <c r="AN187" i="33" s="1"/>
  <c r="Y186" i="33"/>
  <c r="Y187" i="33" s="1"/>
  <c r="AW186" i="33"/>
  <c r="AW187" i="33" s="1"/>
  <c r="AH186" i="33"/>
  <c r="AH187" i="33" s="1"/>
  <c r="BF186" i="33"/>
  <c r="BF187" i="33" s="1"/>
  <c r="BI186" i="33"/>
  <c r="BI187" i="33" s="1"/>
  <c r="AT186" i="33"/>
  <c r="AT187" i="33" s="1"/>
  <c r="BH186" i="33"/>
  <c r="BH187" i="33" s="1"/>
  <c r="BD186" i="33"/>
  <c r="BD187" i="33" s="1"/>
  <c r="CN186" i="33"/>
  <c r="CN187" i="33" s="1"/>
  <c r="AR186" i="33"/>
  <c r="AR187" i="33" s="1"/>
  <c r="X186" i="33"/>
  <c r="X187" i="33" s="1"/>
  <c r="BA186" i="33"/>
  <c r="BA187" i="33" s="1"/>
  <c r="AO186" i="33"/>
  <c r="AO187" i="33" s="1"/>
  <c r="BK186" i="33"/>
  <c r="BK187" i="33" s="1"/>
  <c r="CM186" i="33"/>
  <c r="CM187" i="33" s="1"/>
  <c r="BE186" i="33"/>
  <c r="BE187" i="33" s="1"/>
  <c r="Q186" i="33"/>
  <c r="CQ186" i="33"/>
  <c r="CQ187" i="33" s="1"/>
  <c r="BY186" i="33"/>
  <c r="BY187" i="33" s="1"/>
  <c r="CA186" i="33"/>
  <c r="CA187" i="33" s="1"/>
  <c r="CB186" i="33"/>
  <c r="CB187" i="33" s="1"/>
  <c r="BR186" i="33"/>
  <c r="BR187" i="33" s="1"/>
  <c r="AY186" i="33"/>
  <c r="AY187" i="33" s="1"/>
  <c r="CF186" i="33"/>
  <c r="CF187" i="33" s="1"/>
  <c r="T186" i="33"/>
  <c r="T187" i="33" s="1"/>
  <c r="Q187" i="33" l="1"/>
  <c r="O186" i="33"/>
  <c r="O187" i="33" l="1"/>
  <c r="AC188" i="33" l="1"/>
  <c r="BV188" i="33"/>
  <c r="AI188" i="33"/>
  <c r="S188" i="33"/>
  <c r="CD188" i="33"/>
  <c r="BS188" i="33"/>
  <c r="BW188" i="33"/>
  <c r="BN188" i="33"/>
  <c r="V188" i="33"/>
  <c r="BZ188" i="33"/>
  <c r="BM188" i="33"/>
  <c r="CO188" i="33"/>
  <c r="BU188" i="33"/>
  <c r="Z188" i="33"/>
  <c r="AG188" i="33"/>
  <c r="W188" i="33"/>
  <c r="AP188" i="33"/>
  <c r="BO188" i="33"/>
  <c r="BX188" i="33"/>
  <c r="CC188" i="33"/>
  <c r="CJ188" i="33"/>
  <c r="BQ188" i="33"/>
  <c r="AK188" i="33"/>
  <c r="AF188" i="33"/>
  <c r="BY188" i="33"/>
  <c r="CM188" i="33"/>
  <c r="CS188" i="33"/>
  <c r="BR188" i="33"/>
  <c r="BA188" i="33"/>
  <c r="CI188" i="33"/>
  <c r="Y188" i="33"/>
  <c r="CH188" i="33"/>
  <c r="AT188" i="33"/>
  <c r="U188" i="33"/>
  <c r="CF188" i="33"/>
  <c r="CE188" i="33"/>
  <c r="BD188" i="33"/>
  <c r="CK188" i="33"/>
  <c r="AL188" i="33"/>
  <c r="BT188" i="33"/>
  <c r="BL188" i="33"/>
  <c r="CA188" i="33"/>
  <c r="R188" i="33"/>
  <c r="AS188" i="33"/>
  <c r="CN188" i="33"/>
  <c r="BP188" i="33"/>
  <c r="BH188" i="33"/>
  <c r="X188" i="33"/>
  <c r="BK188" i="33"/>
  <c r="CL188" i="33"/>
  <c r="AQ188" i="33"/>
  <c r="CQ188" i="33"/>
  <c r="AW188" i="33"/>
  <c r="BC188" i="33"/>
  <c r="AH188" i="33"/>
  <c r="AN188" i="33"/>
  <c r="AO188" i="33"/>
  <c r="AZ188" i="33"/>
  <c r="AJ188" i="33"/>
  <c r="T188" i="33"/>
  <c r="AX188" i="33"/>
  <c r="BF188" i="33"/>
  <c r="AY188" i="33"/>
  <c r="BG188" i="33"/>
  <c r="CP188" i="33"/>
  <c r="CG188" i="33"/>
  <c r="BE188" i="33"/>
  <c r="AU188" i="33"/>
  <c r="AR188" i="33"/>
  <c r="AA188" i="33"/>
  <c r="CB188" i="33"/>
  <c r="BJ188" i="33"/>
  <c r="BB188" i="33"/>
  <c r="AD188" i="33"/>
  <c r="AE188" i="33"/>
  <c r="AM188" i="33"/>
  <c r="BI188" i="33"/>
  <c r="AB188" i="33"/>
  <c r="CR188" i="33"/>
  <c r="AV188" i="33"/>
  <c r="Q188" i="33"/>
  <c r="O188" i="33" l="1"/>
  <c r="M188" i="33"/>
  <c r="L187" i="33"/>
  <c r="L189" i="33"/>
  <c r="L186" i="33"/>
  <c r="L188" i="33"/>
  <c r="M186" i="33" l="1"/>
  <c r="F186" i="33" l="1"/>
  <c r="D186" i="33"/>
  <c r="E186" i="33"/>
  <c r="H191" i="33" l="1"/>
  <c r="H192" i="33" l="1"/>
  <c r="K191" i="33"/>
  <c r="H193" i="33" l="1"/>
  <c r="K192" i="33"/>
  <c r="H194" i="33" l="1"/>
  <c r="K194" i="33" s="1"/>
  <c r="K193" i="33"/>
  <c r="BP191" i="33" l="1"/>
  <c r="BP192" i="33" s="1"/>
  <c r="BB191" i="33"/>
  <c r="BB192" i="33" s="1"/>
  <c r="AM191" i="33"/>
  <c r="AM192" i="33" s="1"/>
  <c r="Q191" i="33"/>
  <c r="CC191" i="33"/>
  <c r="CC192" i="33" s="1"/>
  <c r="S191" i="33"/>
  <c r="S192" i="33" s="1"/>
  <c r="BF191" i="33"/>
  <c r="BF192" i="33" s="1"/>
  <c r="AS191" i="33"/>
  <c r="AS192" i="33" s="1"/>
  <c r="BI191" i="33"/>
  <c r="BI192" i="33" s="1"/>
  <c r="CH191" i="33"/>
  <c r="CH192" i="33" s="1"/>
  <c r="CE191" i="33"/>
  <c r="CE192" i="33" s="1"/>
  <c r="AR191" i="33"/>
  <c r="AR192" i="33" s="1"/>
  <c r="BE191" i="33"/>
  <c r="BE192" i="33" s="1"/>
  <c r="CR191" i="33"/>
  <c r="CR192" i="33" s="1"/>
  <c r="CI191" i="33"/>
  <c r="CI192" i="33" s="1"/>
  <c r="CM191" i="33"/>
  <c r="CM192" i="33" s="1"/>
  <c r="BX191" i="33"/>
  <c r="BX192" i="33" s="1"/>
  <c r="BJ191" i="33"/>
  <c r="BJ192" i="33" s="1"/>
  <c r="AU191" i="33"/>
  <c r="AU192" i="33" s="1"/>
  <c r="Y191" i="33"/>
  <c r="Y192" i="33" s="1"/>
  <c r="CK191" i="33"/>
  <c r="CK192" i="33" s="1"/>
  <c r="AI191" i="33"/>
  <c r="AI192" i="33" s="1"/>
  <c r="CG191" i="33"/>
  <c r="CG192" i="33" s="1"/>
  <c r="CL191" i="33"/>
  <c r="CL192" i="33" s="1"/>
  <c r="CB191" i="33"/>
  <c r="CB192" i="33" s="1"/>
  <c r="BL191" i="33"/>
  <c r="BL192" i="33" s="1"/>
  <c r="AB191" i="33"/>
  <c r="AB192" i="33" s="1"/>
  <c r="BZ191" i="33"/>
  <c r="BZ192" i="33" s="1"/>
  <c r="BK191" i="33"/>
  <c r="BK192" i="33" s="1"/>
  <c r="R191" i="33"/>
  <c r="R192" i="33" s="1"/>
  <c r="CJ191" i="33"/>
  <c r="CJ192" i="33" s="1"/>
  <c r="BS191" i="33"/>
  <c r="BS192" i="33" s="1"/>
  <c r="BG191" i="33"/>
  <c r="BG192" i="33" s="1"/>
  <c r="AD191" i="33"/>
  <c r="AD192" i="33" s="1"/>
  <c r="AX191" i="33"/>
  <c r="AX192" i="33" s="1"/>
  <c r="AN191" i="33"/>
  <c r="AN192" i="33" s="1"/>
  <c r="W191" i="33"/>
  <c r="W192" i="33" s="1"/>
  <c r="AK191" i="33"/>
  <c r="AK192" i="33" s="1"/>
  <c r="T191" i="33"/>
  <c r="T192" i="33" s="1"/>
  <c r="CF191" i="33"/>
  <c r="CF192" i="33" s="1"/>
  <c r="BR191" i="33"/>
  <c r="BR192" i="33" s="1"/>
  <c r="BC191" i="33"/>
  <c r="BC192" i="33" s="1"/>
  <c r="AG191" i="33"/>
  <c r="AG192" i="33" s="1"/>
  <c r="CS191" i="33"/>
  <c r="CS192" i="33" s="1"/>
  <c r="AY191" i="33"/>
  <c r="AY192" i="33" s="1"/>
  <c r="AA191" i="33"/>
  <c r="AA192" i="33" s="1"/>
  <c r="AC191" i="33"/>
  <c r="AC192" i="33" s="1"/>
  <c r="X191" i="33"/>
  <c r="X192" i="33" s="1"/>
  <c r="BY191" i="33"/>
  <c r="BY192" i="33" s="1"/>
  <c r="CN191" i="33"/>
  <c r="CN192" i="33" s="1"/>
  <c r="AO191" i="33"/>
  <c r="AO192" i="33" s="1"/>
  <c r="AQ191" i="33"/>
  <c r="AQ192" i="33" s="1"/>
  <c r="AJ191" i="33"/>
  <c r="AJ192" i="33" s="1"/>
  <c r="AW191" i="33"/>
  <c r="AW192" i="33" s="1"/>
  <c r="CO191" i="33"/>
  <c r="CO192" i="33" s="1"/>
  <c r="CP191" i="33"/>
  <c r="CP192" i="33" s="1"/>
  <c r="U191" i="33"/>
  <c r="U192" i="33" s="1"/>
  <c r="AZ191" i="33"/>
  <c r="AZ192" i="33" s="1"/>
  <c r="BN191" i="33"/>
  <c r="BN192" i="33" s="1"/>
  <c r="AF191" i="33"/>
  <c r="AF192" i="33" s="1"/>
  <c r="BH191" i="33"/>
  <c r="BH192" i="33" s="1"/>
  <c r="AT191" i="33"/>
  <c r="AT192" i="33" s="1"/>
  <c r="AE191" i="33"/>
  <c r="AE192" i="33" s="1"/>
  <c r="CQ191" i="33"/>
  <c r="CQ192" i="33" s="1"/>
  <c r="BU191" i="33"/>
  <c r="BU192" i="33" s="1"/>
  <c r="CD191" i="33"/>
  <c r="CD192" i="33" s="1"/>
  <c r="BA191" i="33"/>
  <c r="BA192" i="33" s="1"/>
  <c r="Z191" i="33"/>
  <c r="Z192" i="33" s="1"/>
  <c r="AP191" i="33"/>
  <c r="AP192" i="33" s="1"/>
  <c r="BD191" i="33"/>
  <c r="BD192" i="33" s="1"/>
  <c r="BQ191" i="33"/>
  <c r="BQ192" i="33" s="1"/>
  <c r="BV191" i="33"/>
  <c r="BV192" i="33" s="1"/>
  <c r="BO191" i="33"/>
  <c r="BO192" i="33" s="1"/>
  <c r="V191" i="33"/>
  <c r="V192" i="33" s="1"/>
  <c r="AH191" i="33"/>
  <c r="AH192" i="33" s="1"/>
  <c r="AV191" i="33"/>
  <c r="AV192" i="33" s="1"/>
  <c r="CA191" i="33"/>
  <c r="CA192" i="33" s="1"/>
  <c r="BW191" i="33"/>
  <c r="BW192" i="33" s="1"/>
  <c r="AL191" i="33"/>
  <c r="AL192" i="33" s="1"/>
  <c r="BM191" i="33"/>
  <c r="BM192" i="33" s="1"/>
  <c r="BT191" i="33"/>
  <c r="BT192" i="33" s="1"/>
  <c r="O191" i="33" l="1"/>
  <c r="Q192" i="33"/>
  <c r="O192" i="33" l="1"/>
  <c r="AR193" i="33" l="1"/>
  <c r="AC193" i="33"/>
  <c r="BU193" i="33"/>
  <c r="BS193" i="33"/>
  <c r="AI193" i="33"/>
  <c r="AH193" i="33"/>
  <c r="CE193" i="33"/>
  <c r="BK193" i="33"/>
  <c r="V193" i="33"/>
  <c r="CH193" i="33"/>
  <c r="CK193" i="33"/>
  <c r="BP193" i="33"/>
  <c r="AT193" i="33"/>
  <c r="CM193" i="33"/>
  <c r="BN193" i="33"/>
  <c r="AF193" i="33"/>
  <c r="AE193" i="33"/>
  <c r="BV193" i="33"/>
  <c r="CC193" i="33"/>
  <c r="CJ193" i="33"/>
  <c r="CN193" i="33"/>
  <c r="BY193" i="33"/>
  <c r="CQ193" i="33"/>
  <c r="Z193" i="33"/>
  <c r="BD193" i="33"/>
  <c r="BC193" i="33"/>
  <c r="BG193" i="33"/>
  <c r="CP193" i="33"/>
  <c r="AQ193" i="33"/>
  <c r="AK193" i="33"/>
  <c r="AD193" i="33"/>
  <c r="CB193" i="33"/>
  <c r="CI193" i="33"/>
  <c r="BR193" i="33"/>
  <c r="CL193" i="33"/>
  <c r="AP193" i="33"/>
  <c r="BA193" i="33"/>
  <c r="AM193" i="33"/>
  <c r="AV193" i="33"/>
  <c r="CD193" i="33"/>
  <c r="BB193" i="33"/>
  <c r="BO193" i="33"/>
  <c r="BM193" i="33"/>
  <c r="W193" i="33"/>
  <c r="CO193" i="33"/>
  <c r="AZ193" i="33"/>
  <c r="U193" i="33"/>
  <c r="R193" i="33"/>
  <c r="AS193" i="33"/>
  <c r="AO193" i="33"/>
  <c r="CS193" i="33"/>
  <c r="CG193" i="33"/>
  <c r="CA193" i="33"/>
  <c r="BQ193" i="33"/>
  <c r="AG193" i="33"/>
  <c r="BZ193" i="33"/>
  <c r="BW193" i="33"/>
  <c r="AY193" i="33"/>
  <c r="T193" i="33"/>
  <c r="AX193" i="33"/>
  <c r="Y193" i="33"/>
  <c r="AA193" i="33"/>
  <c r="BE193" i="33"/>
  <c r="X193" i="33"/>
  <c r="BF193" i="33"/>
  <c r="AN193" i="33"/>
  <c r="AB193" i="33"/>
  <c r="CR193" i="33"/>
  <c r="BL193" i="33"/>
  <c r="S193" i="33"/>
  <c r="BX193" i="33"/>
  <c r="AL193" i="33"/>
  <c r="BT193" i="33"/>
  <c r="CF193" i="33"/>
  <c r="AW193" i="33"/>
  <c r="AU193" i="33"/>
  <c r="BH193" i="33"/>
  <c r="BJ193" i="33"/>
  <c r="AJ193" i="33"/>
  <c r="BI193" i="33"/>
  <c r="Q193" i="33"/>
  <c r="O193" i="33" l="1"/>
  <c r="M193" i="33"/>
  <c r="L192" i="33"/>
  <c r="L193" i="33"/>
  <c r="L194" i="33"/>
  <c r="L191" i="33"/>
  <c r="M191" i="33" l="1"/>
  <c r="F191" i="33" s="1"/>
  <c r="D191" i="33" l="1"/>
  <c r="E191" i="33"/>
  <c r="H196" i="33" l="1"/>
  <c r="H197" i="33" s="1"/>
  <c r="K196" i="33" l="1"/>
  <c r="H198" i="33"/>
  <c r="K197" i="33"/>
  <c r="H199" i="33" l="1"/>
  <c r="K199" i="33" s="1"/>
  <c r="K198" i="33"/>
  <c r="AQ196" i="33" l="1"/>
  <c r="AQ197" i="33" s="1"/>
  <c r="BW196" i="33"/>
  <c r="BW197" i="33" s="1"/>
  <c r="AB196" i="33"/>
  <c r="AB197" i="33" s="1"/>
  <c r="BH196" i="33"/>
  <c r="BH197" i="33" s="1"/>
  <c r="CN196" i="33"/>
  <c r="CN197" i="33" s="1"/>
  <c r="BQ196" i="33"/>
  <c r="BQ197" i="33" s="1"/>
  <c r="AG196" i="33"/>
  <c r="AG197" i="33" s="1"/>
  <c r="AP196" i="33"/>
  <c r="AP197" i="33" s="1"/>
  <c r="BE196" i="33"/>
  <c r="BE197" i="33" s="1"/>
  <c r="AR196" i="33"/>
  <c r="AR197" i="33" s="1"/>
  <c r="CH196" i="33"/>
  <c r="CH197" i="33" s="1"/>
  <c r="AE196" i="33"/>
  <c r="AE197" i="33" s="1"/>
  <c r="AD196" i="33"/>
  <c r="AD197" i="33" s="1"/>
  <c r="BO196" i="33"/>
  <c r="BO197" i="33" s="1"/>
  <c r="Q196" i="33"/>
  <c r="AU196" i="33"/>
  <c r="AU197" i="33" s="1"/>
  <c r="CA196" i="33"/>
  <c r="CA197" i="33" s="1"/>
  <c r="AF196" i="33"/>
  <c r="AF197" i="33" s="1"/>
  <c r="BL196" i="33"/>
  <c r="BL197" i="33" s="1"/>
  <c r="CR196" i="33"/>
  <c r="CR197" i="33" s="1"/>
  <c r="BY196" i="33"/>
  <c r="BY197" i="33" s="1"/>
  <c r="BJ196" i="33"/>
  <c r="BJ197" i="33" s="1"/>
  <c r="AO196" i="33"/>
  <c r="AO197" i="33" s="1"/>
  <c r="R196" i="33"/>
  <c r="R197" i="33" s="1"/>
  <c r="BF196" i="33"/>
  <c r="BF197" i="33" s="1"/>
  <c r="W196" i="33"/>
  <c r="W197" i="33" s="1"/>
  <c r="CI196" i="33"/>
  <c r="CI197" i="33" s="1"/>
  <c r="BT196" i="33"/>
  <c r="BT197" i="33" s="1"/>
  <c r="CO196" i="33"/>
  <c r="CO197" i="33" s="1"/>
  <c r="AA196" i="33"/>
  <c r="AA197" i="33" s="1"/>
  <c r="BX196" i="33"/>
  <c r="BX197" i="33" s="1"/>
  <c r="BM196" i="33"/>
  <c r="BM197" i="33" s="1"/>
  <c r="BK196" i="33"/>
  <c r="BK197" i="33" s="1"/>
  <c r="CB196" i="33"/>
  <c r="CB197" i="33" s="1"/>
  <c r="BU196" i="33"/>
  <c r="BU197" i="33" s="1"/>
  <c r="T196" i="33"/>
  <c r="T197" i="33" s="1"/>
  <c r="CF196" i="33"/>
  <c r="CF197" i="33" s="1"/>
  <c r="CC196" i="33"/>
  <c r="CC197" i="33" s="1"/>
  <c r="S196" i="33"/>
  <c r="S197" i="33" s="1"/>
  <c r="AY196" i="33"/>
  <c r="AY197" i="33" s="1"/>
  <c r="CE196" i="33"/>
  <c r="CE197" i="33" s="1"/>
  <c r="AJ196" i="33"/>
  <c r="AJ197" i="33" s="1"/>
  <c r="BP196" i="33"/>
  <c r="BP197" i="33" s="1"/>
  <c r="U196" i="33"/>
  <c r="U197" i="33" s="1"/>
  <c r="CG196" i="33"/>
  <c r="CG197" i="33" s="1"/>
  <c r="BR196" i="33"/>
  <c r="BR197" i="33" s="1"/>
  <c r="AW196" i="33"/>
  <c r="AW197" i="33" s="1"/>
  <c r="AH196" i="33"/>
  <c r="AH197" i="33" s="1"/>
  <c r="CL196" i="33"/>
  <c r="CL197" i="33" s="1"/>
  <c r="BC196" i="33"/>
  <c r="BC197" i="33" s="1"/>
  <c r="AN196" i="33"/>
  <c r="AN197" i="33" s="1"/>
  <c r="AC196" i="33"/>
  <c r="AC197" i="33" s="1"/>
  <c r="AX196" i="33"/>
  <c r="AX197" i="33" s="1"/>
  <c r="CM196" i="33"/>
  <c r="CM197" i="33" s="1"/>
  <c r="AK196" i="33"/>
  <c r="AK197" i="33" s="1"/>
  <c r="BN196" i="33"/>
  <c r="BN197" i="33" s="1"/>
  <c r="AV196" i="33"/>
  <c r="AV197" i="33" s="1"/>
  <c r="CP196" i="33"/>
  <c r="CP197" i="33" s="1"/>
  <c r="AI196" i="33"/>
  <c r="AI197" i="33" s="1"/>
  <c r="BA196" i="33"/>
  <c r="BA197" i="33" s="1"/>
  <c r="Z196" i="33"/>
  <c r="Z197" i="33" s="1"/>
  <c r="AM196" i="33"/>
  <c r="AM197" i="33" s="1"/>
  <c r="BS196" i="33"/>
  <c r="BS197" i="33" s="1"/>
  <c r="X196" i="33"/>
  <c r="X197" i="33" s="1"/>
  <c r="BD196" i="33"/>
  <c r="BD197" i="33" s="1"/>
  <c r="CJ196" i="33"/>
  <c r="CJ197" i="33" s="1"/>
  <c r="BI196" i="33"/>
  <c r="BI197" i="33" s="1"/>
  <c r="AT196" i="33"/>
  <c r="AT197" i="33" s="1"/>
  <c r="Y196" i="33"/>
  <c r="Y197" i="33" s="1"/>
  <c r="CK196" i="33"/>
  <c r="CK197" i="33" s="1"/>
  <c r="BV196" i="33"/>
  <c r="BV197" i="33" s="1"/>
  <c r="BB196" i="33"/>
  <c r="BB197" i="33" s="1"/>
  <c r="CS196" i="33"/>
  <c r="CS197" i="33" s="1"/>
  <c r="BZ196" i="33"/>
  <c r="BZ197" i="33" s="1"/>
  <c r="BG196" i="33"/>
  <c r="BG197" i="33" s="1"/>
  <c r="V196" i="33"/>
  <c r="V197" i="33" s="1"/>
  <c r="CQ196" i="33"/>
  <c r="CQ197" i="33" s="1"/>
  <c r="AS196" i="33"/>
  <c r="AS197" i="33" s="1"/>
  <c r="CD196" i="33"/>
  <c r="CD197" i="33" s="1"/>
  <c r="AZ196" i="33"/>
  <c r="AZ197" i="33" s="1"/>
  <c r="AL196" i="33"/>
  <c r="AL197" i="33" s="1"/>
  <c r="Q197" i="33" l="1"/>
  <c r="O196" i="33"/>
  <c r="O197" i="33" l="1"/>
  <c r="Q198" i="33" s="1"/>
  <c r="BN198" i="33" l="1"/>
  <c r="Z198" i="33"/>
  <c r="AE198" i="33"/>
  <c r="AA198" i="33"/>
  <c r="AN198" i="33"/>
  <c r="AH198" i="33"/>
  <c r="AD198" i="33"/>
  <c r="W198" i="33"/>
  <c r="AO198" i="33"/>
  <c r="CS198" i="33"/>
  <c r="BE198" i="33"/>
  <c r="AC198" i="33"/>
  <c r="BX198" i="33"/>
  <c r="CL198" i="33"/>
  <c r="CD198" i="33"/>
  <c r="CK198" i="33"/>
  <c r="Y198" i="33"/>
  <c r="AW198" i="33"/>
  <c r="CC198" i="33"/>
  <c r="CF198" i="33"/>
  <c r="BT198" i="33"/>
  <c r="AB198" i="33"/>
  <c r="AP198" i="33"/>
  <c r="AM198" i="33"/>
  <c r="CB198" i="33"/>
  <c r="R198" i="33"/>
  <c r="CO198" i="33"/>
  <c r="BH198" i="33"/>
  <c r="CQ198" i="33"/>
  <c r="BP198" i="33"/>
  <c r="AU198" i="33"/>
  <c r="BA198" i="33"/>
  <c r="AF198" i="33"/>
  <c r="AS198" i="33"/>
  <c r="BD198" i="33"/>
  <c r="AQ198" i="33"/>
  <c r="BR198" i="33"/>
  <c r="BM198" i="33"/>
  <c r="BW198" i="33"/>
  <c r="CE198" i="33"/>
  <c r="BG198" i="33"/>
  <c r="BC198" i="33"/>
  <c r="BK198" i="33"/>
  <c r="AG198" i="33"/>
  <c r="BQ198" i="33"/>
  <c r="CN198" i="33"/>
  <c r="CR198" i="33"/>
  <c r="AX198" i="33"/>
  <c r="CA198" i="33"/>
  <c r="BV198" i="33"/>
  <c r="V198" i="33"/>
  <c r="X198" i="33"/>
  <c r="CG198" i="33"/>
  <c r="BU198" i="33"/>
  <c r="AK198" i="33"/>
  <c r="BZ198" i="33"/>
  <c r="AR198" i="33"/>
  <c r="AV198" i="33"/>
  <c r="CI198" i="33"/>
  <c r="CJ198" i="33"/>
  <c r="U198" i="33"/>
  <c r="BL198" i="33"/>
  <c r="BB198" i="33"/>
  <c r="T198" i="33"/>
  <c r="CH198" i="33"/>
  <c r="AY198" i="33"/>
  <c r="CM198" i="33"/>
  <c r="BI198" i="33"/>
  <c r="AJ198" i="33"/>
  <c r="BF198" i="33"/>
  <c r="AI198" i="33"/>
  <c r="BS198" i="33"/>
  <c r="S198" i="33"/>
  <c r="BY198" i="33"/>
  <c r="BJ198" i="33"/>
  <c r="AT198" i="33"/>
  <c r="CP198" i="33"/>
  <c r="BO198" i="33"/>
  <c r="AZ198" i="33"/>
  <c r="AL198" i="33"/>
  <c r="L198" i="33" l="1"/>
  <c r="L199" i="33"/>
  <c r="O198" i="33"/>
  <c r="L197" i="33"/>
  <c r="L196" i="33"/>
  <c r="M198" i="33"/>
  <c r="M196" i="33" l="1"/>
  <c r="F196" i="33" l="1"/>
  <c r="E196" i="33"/>
  <c r="D196" i="33"/>
  <c r="H201" i="33" l="1"/>
  <c r="H219" i="33" l="1"/>
  <c r="R150" i="33"/>
  <c r="H202" i="33"/>
  <c r="G14" i="33"/>
  <c r="K201" i="33"/>
  <c r="B208" i="33" l="1"/>
  <c r="H203" i="33"/>
  <c r="R151" i="33"/>
  <c r="K202" i="33"/>
  <c r="B209" i="33" s="1"/>
  <c r="H220" i="33"/>
  <c r="H221" i="33" s="1"/>
  <c r="H222" i="33" s="1"/>
  <c r="E219" i="33"/>
  <c r="H204" i="33" l="1"/>
  <c r="R152" i="33"/>
  <c r="K203" i="33"/>
  <c r="I215" i="33"/>
  <c r="C15" i="33"/>
  <c r="B15" i="33"/>
  <c r="I214" i="33"/>
  <c r="I219" i="33" l="1"/>
  <c r="R153" i="33"/>
  <c r="K204" i="33"/>
  <c r="AK201" i="33" s="1"/>
  <c r="AK202" i="33" s="1"/>
  <c r="I220" i="33"/>
  <c r="B210" i="33"/>
  <c r="AC201" i="33" l="1"/>
  <c r="AC202" i="33" s="1"/>
  <c r="AV201" i="33"/>
  <c r="AV202" i="33" s="1"/>
  <c r="CO201" i="33"/>
  <c r="CO202" i="33" s="1"/>
  <c r="AA201" i="33"/>
  <c r="AA202" i="33" s="1"/>
  <c r="T201" i="33"/>
  <c r="T202" i="33" s="1"/>
  <c r="BW201" i="33"/>
  <c r="BW202" i="33" s="1"/>
  <c r="CL201" i="33"/>
  <c r="CL202" i="33" s="1"/>
  <c r="AT201" i="33"/>
  <c r="AT202" i="33" s="1"/>
  <c r="Z201" i="33"/>
  <c r="Z202" i="33" s="1"/>
  <c r="AS201" i="33"/>
  <c r="AS202" i="33" s="1"/>
  <c r="BL201" i="33"/>
  <c r="BL202" i="33" s="1"/>
  <c r="BH201" i="33"/>
  <c r="BH202" i="33" s="1"/>
  <c r="CH201" i="33"/>
  <c r="CH202" i="33" s="1"/>
  <c r="BG201" i="33"/>
  <c r="BG202" i="33" s="1"/>
  <c r="AN201" i="33"/>
  <c r="AN202" i="33" s="1"/>
  <c r="D15" i="33"/>
  <c r="I216" i="33"/>
  <c r="BK201" i="33"/>
  <c r="BK202" i="33" s="1"/>
  <c r="CE201" i="33"/>
  <c r="CE202" i="33" s="1"/>
  <c r="AP201" i="33"/>
  <c r="AP202" i="33" s="1"/>
  <c r="BI201" i="33"/>
  <c r="BI202" i="33" s="1"/>
  <c r="BR201" i="33"/>
  <c r="BR202" i="33" s="1"/>
  <c r="S201" i="33"/>
  <c r="S202" i="33" s="1"/>
  <c r="BC201" i="33"/>
  <c r="BC202" i="33" s="1"/>
  <c r="AD201" i="33"/>
  <c r="AD202" i="33" s="1"/>
  <c r="CA201" i="33"/>
  <c r="CA202" i="33" s="1"/>
  <c r="CJ201" i="33"/>
  <c r="CJ202" i="33" s="1"/>
  <c r="B211" i="33"/>
  <c r="CD208" i="33" s="1"/>
  <c r="CD209" i="33" s="1"/>
  <c r="BS201" i="33"/>
  <c r="BS202" i="33" s="1"/>
  <c r="AZ201" i="33"/>
  <c r="AZ202" i="33" s="1"/>
  <c r="CN201" i="33"/>
  <c r="CN202" i="33" s="1"/>
  <c r="AI201" i="33"/>
  <c r="AI202" i="33" s="1"/>
  <c r="CS201" i="33"/>
  <c r="CS202" i="33" s="1"/>
  <c r="AU201" i="33"/>
  <c r="AU202" i="33" s="1"/>
  <c r="AX201" i="33"/>
  <c r="AX202" i="33" s="1"/>
  <c r="BX201" i="33"/>
  <c r="BX202" i="33" s="1"/>
  <c r="Y201" i="33"/>
  <c r="Y202" i="33" s="1"/>
  <c r="CF201" i="33"/>
  <c r="CF202" i="33" s="1"/>
  <c r="R201" i="33"/>
  <c r="R202" i="33" s="1"/>
  <c r="AR201" i="33"/>
  <c r="AR202" i="33" s="1"/>
  <c r="BE201" i="33"/>
  <c r="BE202" i="33" s="1"/>
  <c r="CM201" i="33"/>
  <c r="CM202" i="33" s="1"/>
  <c r="AB201" i="33"/>
  <c r="AB202" i="33" s="1"/>
  <c r="X201" i="33"/>
  <c r="X202" i="33" s="1"/>
  <c r="W201" i="33"/>
  <c r="W202" i="33" s="1"/>
  <c r="BU201" i="33"/>
  <c r="BU202" i="33" s="1"/>
  <c r="BO201" i="33"/>
  <c r="BO202" i="33" s="1"/>
  <c r="BD201" i="33"/>
  <c r="BD202" i="33" s="1"/>
  <c r="BA201" i="33"/>
  <c r="BA202" i="33" s="1"/>
  <c r="CD201" i="33"/>
  <c r="CD202" i="33" s="1"/>
  <c r="AM201" i="33"/>
  <c r="AM202" i="33" s="1"/>
  <c r="BB201" i="33"/>
  <c r="BB202" i="33" s="1"/>
  <c r="V201" i="33"/>
  <c r="V202" i="33" s="1"/>
  <c r="CR201" i="33"/>
  <c r="CR202" i="33" s="1"/>
  <c r="I224" i="33"/>
  <c r="AW201" i="33"/>
  <c r="AW202" i="33" s="1"/>
  <c r="AG201" i="33"/>
  <c r="AG202" i="33" s="1"/>
  <c r="CC201" i="33"/>
  <c r="CC202" i="33" s="1"/>
  <c r="CK201" i="33"/>
  <c r="CK202" i="33" s="1"/>
  <c r="AF201" i="33"/>
  <c r="AF202" i="33" s="1"/>
  <c r="BN201" i="33"/>
  <c r="BN202" i="33" s="1"/>
  <c r="BJ201" i="33"/>
  <c r="BJ202" i="33" s="1"/>
  <c r="AJ201" i="33"/>
  <c r="AJ202" i="33" s="1"/>
  <c r="BY201" i="33"/>
  <c r="BY202" i="33" s="1"/>
  <c r="AQ201" i="33"/>
  <c r="AQ202" i="33" s="1"/>
  <c r="CG201" i="33"/>
  <c r="CG202" i="33" s="1"/>
  <c r="U201" i="33"/>
  <c r="U202" i="33" s="1"/>
  <c r="BT201" i="33"/>
  <c r="BT202" i="33" s="1"/>
  <c r="AE201" i="33"/>
  <c r="AE202" i="33" s="1"/>
  <c r="CI201" i="33"/>
  <c r="CI202" i="33" s="1"/>
  <c r="BZ201" i="33"/>
  <c r="BZ202" i="33" s="1"/>
  <c r="CP201" i="33"/>
  <c r="CP202" i="33" s="1"/>
  <c r="I225" i="33"/>
  <c r="AY201" i="33"/>
  <c r="AY202" i="33" s="1"/>
  <c r="CB201" i="33"/>
  <c r="CB202" i="33" s="1"/>
  <c r="BQ201" i="33"/>
  <c r="BQ202" i="33" s="1"/>
  <c r="AL201" i="33"/>
  <c r="AL202" i="33" s="1"/>
  <c r="BF201" i="33"/>
  <c r="BF202" i="33" s="1"/>
  <c r="BM201" i="33"/>
  <c r="BM202" i="33" s="1"/>
  <c r="AO201" i="33"/>
  <c r="AO202" i="33" s="1"/>
  <c r="AH201" i="33"/>
  <c r="AH202" i="33" s="1"/>
  <c r="BV201" i="33"/>
  <c r="BV202" i="33" s="1"/>
  <c r="CQ201" i="33"/>
  <c r="CQ202" i="33" s="1"/>
  <c r="Q201" i="33"/>
  <c r="BP201" i="33"/>
  <c r="BP202" i="33" s="1"/>
  <c r="CJ208" i="33" l="1"/>
  <c r="CJ209" i="33" s="1"/>
  <c r="BX208" i="33"/>
  <c r="BX209" i="33" s="1"/>
  <c r="BA208" i="33"/>
  <c r="BA209" i="33" s="1"/>
  <c r="AS208" i="33"/>
  <c r="AS209" i="33" s="1"/>
  <c r="CX208" i="33"/>
  <c r="CX209" i="33" s="1"/>
  <c r="AI208" i="33"/>
  <c r="AI209" i="33" s="1"/>
  <c r="AF208" i="33"/>
  <c r="AF209" i="33" s="1"/>
  <c r="DC208" i="33"/>
  <c r="DC209" i="33" s="1"/>
  <c r="BJ208" i="33"/>
  <c r="BJ209" i="33" s="1"/>
  <c r="CG208" i="33"/>
  <c r="CG209" i="33" s="1"/>
  <c r="I229" i="33"/>
  <c r="BV208" i="33"/>
  <c r="BV209" i="33" s="1"/>
  <c r="CK208" i="33"/>
  <c r="CK209" i="33" s="1"/>
  <c r="AW208" i="33"/>
  <c r="AW209" i="33" s="1"/>
  <c r="AN208" i="33"/>
  <c r="AN209" i="33" s="1"/>
  <c r="CF208" i="33"/>
  <c r="CF209" i="33" s="1"/>
  <c r="AO208" i="33"/>
  <c r="AO209" i="33" s="1"/>
  <c r="BY208" i="33"/>
  <c r="BY209" i="33" s="1"/>
  <c r="BQ208" i="33"/>
  <c r="BQ209" i="33" s="1"/>
  <c r="AH208" i="33"/>
  <c r="AH209" i="33" s="1"/>
  <c r="AQ208" i="33"/>
  <c r="AQ209" i="33" s="1"/>
  <c r="BO208" i="33"/>
  <c r="BO209" i="33" s="1"/>
  <c r="DG208" i="33"/>
  <c r="DG209" i="33" s="1"/>
  <c r="BT208" i="33"/>
  <c r="BT209" i="33" s="1"/>
  <c r="DE208" i="33"/>
  <c r="DE209" i="33" s="1"/>
  <c r="AK208" i="33"/>
  <c r="AK209" i="33" s="1"/>
  <c r="AR208" i="33"/>
  <c r="AR209" i="33" s="1"/>
  <c r="BG208" i="33"/>
  <c r="BG209" i="33" s="1"/>
  <c r="BN208" i="33"/>
  <c r="BN209" i="33" s="1"/>
  <c r="DD208" i="33"/>
  <c r="DD209" i="33" s="1"/>
  <c r="E15" i="33"/>
  <c r="I217" i="33"/>
  <c r="AU208" i="33"/>
  <c r="AU209" i="33" s="1"/>
  <c r="CO208" i="33"/>
  <c r="CO209" i="33" s="1"/>
  <c r="BM208" i="33"/>
  <c r="BM209" i="33" s="1"/>
  <c r="BR208" i="33"/>
  <c r="BR209" i="33" s="1"/>
  <c r="BW208" i="33"/>
  <c r="BW209" i="33" s="1"/>
  <c r="CS208" i="33"/>
  <c r="CS209" i="33" s="1"/>
  <c r="CB208" i="33"/>
  <c r="CB209" i="33" s="1"/>
  <c r="AG208" i="33"/>
  <c r="AG209" i="33" s="1"/>
  <c r="CI208" i="33"/>
  <c r="CI209" i="33" s="1"/>
  <c r="BZ208" i="33"/>
  <c r="BZ209" i="33" s="1"/>
  <c r="CN208" i="33"/>
  <c r="CN209" i="33" s="1"/>
  <c r="BD208" i="33"/>
  <c r="BD209" i="33" s="1"/>
  <c r="CC208" i="33"/>
  <c r="CC209" i="33" s="1"/>
  <c r="CR208" i="33"/>
  <c r="CR209" i="33" s="1"/>
  <c r="CV208" i="33"/>
  <c r="CV209" i="33" s="1"/>
  <c r="CQ208" i="33"/>
  <c r="CQ209" i="33" s="1"/>
  <c r="CE208" i="33"/>
  <c r="CE209" i="33" s="1"/>
  <c r="AJ208" i="33"/>
  <c r="AJ209" i="33" s="1"/>
  <c r="DF208" i="33"/>
  <c r="DF209" i="33" s="1"/>
  <c r="I221" i="33"/>
  <c r="I230" i="33"/>
  <c r="AV208" i="33"/>
  <c r="AV209" i="33" s="1"/>
  <c r="BE208" i="33"/>
  <c r="BE209" i="33" s="1"/>
  <c r="AL208" i="33"/>
  <c r="AL209" i="33" s="1"/>
  <c r="DB208" i="33"/>
  <c r="DB209" i="33" s="1"/>
  <c r="BK208" i="33"/>
  <c r="BK209" i="33" s="1"/>
  <c r="BH208" i="33"/>
  <c r="BH209" i="33" s="1"/>
  <c r="BU208" i="33"/>
  <c r="BU209" i="33" s="1"/>
  <c r="BL208" i="33"/>
  <c r="BL209" i="33" s="1"/>
  <c r="CW208" i="33"/>
  <c r="CW209" i="33" s="1"/>
  <c r="AY208" i="33"/>
  <c r="AY209" i="33" s="1"/>
  <c r="CY208" i="33"/>
  <c r="CY209" i="33" s="1"/>
  <c r="AX208" i="33"/>
  <c r="AX209" i="33" s="1"/>
  <c r="AP208" i="33"/>
  <c r="AP209" i="33" s="1"/>
  <c r="AE208" i="33"/>
  <c r="BS208" i="33"/>
  <c r="BS209" i="33" s="1"/>
  <c r="CL208" i="33"/>
  <c r="CL209" i="33" s="1"/>
  <c r="AT208" i="33"/>
  <c r="AT209" i="33" s="1"/>
  <c r="CH208" i="33"/>
  <c r="CH209" i="33" s="1"/>
  <c r="CZ208" i="33"/>
  <c r="CZ209" i="33" s="1"/>
  <c r="CT208" i="33"/>
  <c r="CT209" i="33" s="1"/>
  <c r="BF208" i="33"/>
  <c r="BF209" i="33" s="1"/>
  <c r="O201" i="33"/>
  <c r="Q202" i="33"/>
  <c r="CU208" i="33"/>
  <c r="CU209" i="33" s="1"/>
  <c r="CM208" i="33"/>
  <c r="CM209" i="33" s="1"/>
  <c r="CA208" i="33"/>
  <c r="CA209" i="33" s="1"/>
  <c r="BC208" i="33"/>
  <c r="BC209" i="33" s="1"/>
  <c r="AM208" i="33"/>
  <c r="AM209" i="33" s="1"/>
  <c r="CP208" i="33"/>
  <c r="CP209" i="33" s="1"/>
  <c r="DA208" i="33"/>
  <c r="DA209" i="33" s="1"/>
  <c r="BB208" i="33"/>
  <c r="BB209" i="33" s="1"/>
  <c r="AZ208" i="33"/>
  <c r="AZ209" i="33" s="1"/>
  <c r="BI208" i="33"/>
  <c r="BI209" i="33" s="1"/>
  <c r="BP208" i="33"/>
  <c r="BP209" i="33" s="1"/>
  <c r="I235" i="33" l="1"/>
  <c r="AC208" i="33"/>
  <c r="AE209" i="33"/>
  <c r="I222" i="33"/>
  <c r="I234" i="33"/>
  <c r="I226" i="33"/>
  <c r="O202" i="33"/>
  <c r="Q203" i="33" s="1"/>
  <c r="I227" i="33" l="1"/>
  <c r="AK203" i="33"/>
  <c r="AC203" i="33"/>
  <c r="CO203" i="33"/>
  <c r="AA203" i="33"/>
  <c r="T203" i="33"/>
  <c r="AV203" i="33"/>
  <c r="AF203" i="33"/>
  <c r="AT203" i="33"/>
  <c r="BR203" i="33"/>
  <c r="Z203" i="33"/>
  <c r="AU203" i="33"/>
  <c r="BB203" i="33"/>
  <c r="AJ203" i="33"/>
  <c r="CG203" i="33"/>
  <c r="AD203" i="33"/>
  <c r="CN203" i="33"/>
  <c r="BZ203" i="33"/>
  <c r="CB203" i="33"/>
  <c r="CR203" i="33"/>
  <c r="AH203" i="33"/>
  <c r="AO203" i="33"/>
  <c r="BM203" i="33"/>
  <c r="CJ203" i="33"/>
  <c r="BI203" i="33"/>
  <c r="AW203" i="33"/>
  <c r="BL203" i="33"/>
  <c r="X203" i="33"/>
  <c r="CK203" i="33"/>
  <c r="AP203" i="33"/>
  <c r="BO203" i="33"/>
  <c r="AZ203" i="33"/>
  <c r="V203" i="33"/>
  <c r="BY203" i="33"/>
  <c r="CH203" i="33"/>
  <c r="CS203" i="33"/>
  <c r="AB203" i="33"/>
  <c r="BU203" i="33"/>
  <c r="U203" i="33"/>
  <c r="AN203" i="33"/>
  <c r="CC203" i="33"/>
  <c r="AM203" i="33"/>
  <c r="BF203" i="33"/>
  <c r="CE203" i="33"/>
  <c r="BA203" i="33"/>
  <c r="CQ203" i="33"/>
  <c r="BQ203" i="33"/>
  <c r="CF203" i="33"/>
  <c r="CL203" i="33"/>
  <c r="BX203" i="33"/>
  <c r="CP203" i="33"/>
  <c r="BE203" i="33"/>
  <c r="CI203" i="33"/>
  <c r="BC203" i="33"/>
  <c r="AE203" i="33"/>
  <c r="BJ203" i="33"/>
  <c r="AS203" i="33"/>
  <c r="CM203" i="33"/>
  <c r="AY203" i="33"/>
  <c r="AI203" i="33"/>
  <c r="S203" i="33"/>
  <c r="W203" i="33"/>
  <c r="R203" i="33"/>
  <c r="AG203" i="33"/>
  <c r="BH203" i="33"/>
  <c r="BT203" i="33"/>
  <c r="BG203" i="33"/>
  <c r="BP203" i="33"/>
  <c r="CA203" i="33"/>
  <c r="BD203" i="33"/>
  <c r="Y203" i="33"/>
  <c r="CD203" i="33"/>
  <c r="BN203" i="33"/>
  <c r="AQ203" i="33"/>
  <c r="AL203" i="33"/>
  <c r="BK203" i="33"/>
  <c r="BW203" i="33"/>
  <c r="AR203" i="33"/>
  <c r="BV203" i="33"/>
  <c r="BS203" i="33"/>
  <c r="AX203" i="33"/>
  <c r="I231" i="33"/>
  <c r="AC209" i="33"/>
  <c r="I240" i="33"/>
  <c r="I239" i="33"/>
  <c r="L201" i="33" l="1"/>
  <c r="P150" i="33" s="1"/>
  <c r="T150" i="33" s="1"/>
  <c r="L203" i="33"/>
  <c r="P152" i="33" s="1"/>
  <c r="T152" i="33" s="1"/>
  <c r="L204" i="33"/>
  <c r="P153" i="33" s="1"/>
  <c r="T153" i="33" s="1"/>
  <c r="O203" i="33"/>
  <c r="CD210" i="33"/>
  <c r="DC210" i="33"/>
  <c r="CG210" i="33"/>
  <c r="CX210" i="33"/>
  <c r="BX210" i="33"/>
  <c r="CJ210" i="33"/>
  <c r="AF210" i="33"/>
  <c r="BJ210" i="33"/>
  <c r="AS210" i="33"/>
  <c r="AI210" i="33"/>
  <c r="BA210" i="33"/>
  <c r="BF210" i="33"/>
  <c r="CB210" i="33"/>
  <c r="CC210" i="33"/>
  <c r="CR210" i="33"/>
  <c r="AJ210" i="33"/>
  <c r="CE210" i="33"/>
  <c r="DF210" i="33"/>
  <c r="BT210" i="33"/>
  <c r="CI210" i="33"/>
  <c r="AT210" i="33"/>
  <c r="AU210" i="33"/>
  <c r="CN210" i="33"/>
  <c r="CF210" i="33"/>
  <c r="CU210" i="33"/>
  <c r="DB210" i="33"/>
  <c r="AR210" i="33"/>
  <c r="BR210" i="33"/>
  <c r="AN210" i="33"/>
  <c r="CV210" i="33"/>
  <c r="BC210" i="33"/>
  <c r="CO210" i="33"/>
  <c r="AP210" i="33"/>
  <c r="AV210" i="33"/>
  <c r="CQ210" i="33"/>
  <c r="BG210" i="33"/>
  <c r="CS210" i="33"/>
  <c r="AL210" i="33"/>
  <c r="AO210" i="33"/>
  <c r="DG210" i="33"/>
  <c r="DE210" i="33"/>
  <c r="AZ210" i="33"/>
  <c r="DD210" i="33"/>
  <c r="CW210" i="33"/>
  <c r="AQ210" i="33"/>
  <c r="BD210" i="33"/>
  <c r="BI210" i="33"/>
  <c r="BP210" i="33"/>
  <c r="BO210" i="33"/>
  <c r="CK210" i="33"/>
  <c r="BW210" i="33"/>
  <c r="CM210" i="33"/>
  <c r="CZ210" i="33"/>
  <c r="AM210" i="33"/>
  <c r="BH210" i="33"/>
  <c r="BK210" i="33"/>
  <c r="CL210" i="33"/>
  <c r="BE210" i="33"/>
  <c r="BZ210" i="33"/>
  <c r="AW210" i="33"/>
  <c r="CP210" i="33"/>
  <c r="AH210" i="33"/>
  <c r="BY210" i="33"/>
  <c r="CH210" i="33"/>
  <c r="BU210" i="33"/>
  <c r="BL210" i="33"/>
  <c r="AG210" i="33"/>
  <c r="BS210" i="33"/>
  <c r="BV210" i="33"/>
  <c r="CA210" i="33"/>
  <c r="CY210" i="33"/>
  <c r="DA210" i="33"/>
  <c r="AY210" i="33"/>
  <c r="BM210" i="33"/>
  <c r="AK210" i="33"/>
  <c r="AX210" i="33"/>
  <c r="BN210" i="33"/>
  <c r="BQ210" i="33"/>
  <c r="CT210" i="33"/>
  <c r="BB210" i="33"/>
  <c r="M203" i="33"/>
  <c r="I236" i="33"/>
  <c r="AE210" i="33"/>
  <c r="I244" i="33"/>
  <c r="L202" i="33"/>
  <c r="P151" i="33" s="1"/>
  <c r="T151" i="33" s="1"/>
  <c r="I232" i="33"/>
  <c r="I245" i="33"/>
  <c r="I249" i="33" l="1"/>
  <c r="I237" i="33"/>
  <c r="AC210" i="33"/>
  <c r="F210" i="33"/>
  <c r="D208" i="33"/>
  <c r="D210" i="33"/>
  <c r="L216" i="33" s="1"/>
  <c r="D209" i="33"/>
  <c r="L215" i="33" s="1"/>
  <c r="D211" i="33"/>
  <c r="L217" i="33" s="1"/>
  <c r="I241" i="33"/>
  <c r="M201" i="33"/>
  <c r="I250" i="33"/>
  <c r="V150" i="33" a="1"/>
  <c r="M216" i="33" l="1"/>
  <c r="F15" i="33"/>
  <c r="F208" i="33"/>
  <c r="H15" i="33" s="1"/>
  <c r="L214" i="33"/>
  <c r="F201" i="33"/>
  <c r="D201" i="33"/>
  <c r="E201" i="33"/>
  <c r="I242" i="33"/>
  <c r="I246" i="33"/>
  <c r="I255" i="33"/>
  <c r="V151" i="33"/>
  <c r="V152" i="33"/>
  <c r="V153" i="33"/>
  <c r="V150" i="33"/>
  <c r="I254" i="33"/>
  <c r="I260" i="33" l="1"/>
  <c r="I247" i="33"/>
  <c r="I259" i="33"/>
  <c r="I251" i="33"/>
  <c r="X150" i="33" a="1"/>
  <c r="I252" i="33" l="1"/>
  <c r="AA150" i="33"/>
  <c r="K208" i="33" s="1"/>
  <c r="AA151" i="33"/>
  <c r="K209" i="33" s="1"/>
  <c r="AA152" i="33"/>
  <c r="K210" i="33" s="1"/>
  <c r="AA153" i="33"/>
  <c r="K211" i="33" s="1"/>
  <c r="X150" i="33"/>
  <c r="H208" i="33" s="1"/>
  <c r="X151" i="33"/>
  <c r="H209" i="33" s="1"/>
  <c r="X152" i="33"/>
  <c r="H210" i="33" s="1"/>
  <c r="X153" i="33"/>
  <c r="H211" i="33" s="1"/>
  <c r="Z150" i="33"/>
  <c r="J208" i="33" s="1"/>
  <c r="Y153" i="33"/>
  <c r="I211" i="33" s="1"/>
  <c r="Y151" i="33"/>
  <c r="I209" i="33" s="1"/>
  <c r="Z152" i="33"/>
  <c r="J210" i="33" s="1"/>
  <c r="Z153" i="33"/>
  <c r="J211" i="33" s="1"/>
  <c r="Z151" i="33"/>
  <c r="J209" i="33" s="1"/>
  <c r="Y152" i="33"/>
  <c r="I210" i="33" s="1"/>
  <c r="Y150" i="33"/>
  <c r="I208" i="33" s="1"/>
  <c r="I256" i="33"/>
  <c r="M208" i="33" l="1" a="1"/>
  <c r="I257" i="33"/>
  <c r="I261" i="33"/>
  <c r="I262" i="33" l="1"/>
  <c r="M210" i="33"/>
  <c r="M209" i="33"/>
  <c r="M211" i="33"/>
  <c r="M208" i="33"/>
  <c r="N208" i="33" l="1"/>
  <c r="N211" i="33"/>
  <c r="N209" i="33"/>
  <c r="N210" i="33"/>
  <c r="J216" i="33" l="1"/>
  <c r="J221" i="33" s="1"/>
  <c r="J217" i="33"/>
  <c r="J222" i="33" s="1"/>
  <c r="J214" i="33"/>
  <c r="J215" i="33"/>
  <c r="K216" i="33" l="1"/>
  <c r="K217" i="33"/>
  <c r="J219" i="33"/>
  <c r="K214" i="33"/>
  <c r="M214" i="33"/>
  <c r="J226" i="33"/>
  <c r="K221" i="33"/>
  <c r="J220" i="33"/>
  <c r="K215" i="33"/>
  <c r="J227" i="33"/>
  <c r="K222" i="33"/>
  <c r="J224" i="33" l="1"/>
  <c r="K219" i="33"/>
  <c r="J232" i="33"/>
  <c r="J225" i="33"/>
  <c r="K220" i="33"/>
  <c r="J231" i="33"/>
  <c r="J229" i="33" l="1"/>
  <c r="J236" i="33"/>
  <c r="J237" i="33"/>
  <c r="J230" i="33"/>
  <c r="R219" i="33"/>
  <c r="R220" i="33" s="1"/>
  <c r="Z219" i="33"/>
  <c r="Z220" i="33" s="1"/>
  <c r="AH219" i="33"/>
  <c r="AH220" i="33" s="1"/>
  <c r="AP219" i="33"/>
  <c r="AP220" i="33" s="1"/>
  <c r="AX219" i="33"/>
  <c r="AX220" i="33" s="1"/>
  <c r="BF219" i="33"/>
  <c r="BF220" i="33" s="1"/>
  <c r="BN219" i="33"/>
  <c r="BN220" i="33" s="1"/>
  <c r="BV219" i="33"/>
  <c r="BV220" i="33" s="1"/>
  <c r="CD219" i="33"/>
  <c r="CD220" i="33" s="1"/>
  <c r="CL219" i="33"/>
  <c r="CL220" i="33" s="1"/>
  <c r="T219" i="33"/>
  <c r="T220" i="33" s="1"/>
  <c r="AB219" i="33"/>
  <c r="AB220" i="33" s="1"/>
  <c r="AJ219" i="33"/>
  <c r="AJ220" i="33" s="1"/>
  <c r="AR219" i="33"/>
  <c r="AR220" i="33" s="1"/>
  <c r="AZ219" i="33"/>
  <c r="AZ220" i="33" s="1"/>
  <c r="BH219" i="33"/>
  <c r="BH220" i="33" s="1"/>
  <c r="BP219" i="33"/>
  <c r="BP220" i="33" s="1"/>
  <c r="BX219" i="33"/>
  <c r="BX220" i="33" s="1"/>
  <c r="CF219" i="33"/>
  <c r="CF220" i="33" s="1"/>
  <c r="CN219" i="33"/>
  <c r="CN220" i="33" s="1"/>
  <c r="Q219" i="33"/>
  <c r="AC219" i="33"/>
  <c r="AC220" i="33" s="1"/>
  <c r="AM219" i="33"/>
  <c r="AM220" i="33" s="1"/>
  <c r="AW219" i="33"/>
  <c r="AW220" i="33" s="1"/>
  <c r="BI219" i="33"/>
  <c r="BI220" i="33" s="1"/>
  <c r="BS219" i="33"/>
  <c r="BS220" i="33" s="1"/>
  <c r="CC219" i="33"/>
  <c r="CC220" i="33" s="1"/>
  <c r="CO219" i="33"/>
  <c r="CO220" i="33" s="1"/>
  <c r="S219" i="33"/>
  <c r="S220" i="33" s="1"/>
  <c r="AD219" i="33"/>
  <c r="AD220" i="33" s="1"/>
  <c r="AN219" i="33"/>
  <c r="AN220" i="33" s="1"/>
  <c r="AY219" i="33"/>
  <c r="AY220" i="33" s="1"/>
  <c r="BJ219" i="33"/>
  <c r="BJ220" i="33" s="1"/>
  <c r="BT219" i="33"/>
  <c r="BT220" i="33" s="1"/>
  <c r="CE219" i="33"/>
  <c r="CE220" i="33" s="1"/>
  <c r="CP219" i="33"/>
  <c r="CP220" i="33" s="1"/>
  <c r="X219" i="33"/>
  <c r="X220" i="33" s="1"/>
  <c r="AI219" i="33"/>
  <c r="AI220" i="33" s="1"/>
  <c r="AT219" i="33"/>
  <c r="AT220" i="33" s="1"/>
  <c r="BD219" i="33"/>
  <c r="BD220" i="33" s="1"/>
  <c r="BO219" i="33"/>
  <c r="BO220" i="33" s="1"/>
  <c r="BZ219" i="33"/>
  <c r="BZ220" i="33" s="1"/>
  <c r="CJ219" i="33"/>
  <c r="CJ220" i="33" s="1"/>
  <c r="U219" i="33"/>
  <c r="U220" i="33" s="1"/>
  <c r="AK219" i="33"/>
  <c r="AK220" i="33" s="1"/>
  <c r="BB219" i="33"/>
  <c r="BB220" i="33" s="1"/>
  <c r="BR219" i="33"/>
  <c r="BR220" i="33" s="1"/>
  <c r="CI219" i="33"/>
  <c r="CI220" i="33" s="1"/>
  <c r="V219" i="33"/>
  <c r="V220" i="33" s="1"/>
  <c r="AL219" i="33"/>
  <c r="AL220" i="33" s="1"/>
  <c r="BC219" i="33"/>
  <c r="BC220" i="33" s="1"/>
  <c r="BU219" i="33"/>
  <c r="BU220" i="33" s="1"/>
  <c r="CK219" i="33"/>
  <c r="CK220" i="33" s="1"/>
  <c r="Y219" i="33"/>
  <c r="Y220" i="33" s="1"/>
  <c r="AQ219" i="33"/>
  <c r="AQ220" i="33" s="1"/>
  <c r="BG219" i="33"/>
  <c r="BG220" i="33" s="1"/>
  <c r="BY219" i="33"/>
  <c r="BY220" i="33" s="1"/>
  <c r="CQ219" i="33"/>
  <c r="CQ220" i="33" s="1"/>
  <c r="AA219" i="33"/>
  <c r="AA220" i="33" s="1"/>
  <c r="AS219" i="33"/>
  <c r="AS220" i="33" s="1"/>
  <c r="BK219" i="33"/>
  <c r="BK220" i="33" s="1"/>
  <c r="CA219" i="33"/>
  <c r="CA220" i="33" s="1"/>
  <c r="CR219" i="33"/>
  <c r="CR220" i="33" s="1"/>
  <c r="AF219" i="33"/>
  <c r="AF220" i="33" s="1"/>
  <c r="BM219" i="33"/>
  <c r="BM220" i="33" s="1"/>
  <c r="AG219" i="33"/>
  <c r="AG220" i="33" s="1"/>
  <c r="BQ219" i="33"/>
  <c r="BQ220" i="33" s="1"/>
  <c r="AV219" i="33"/>
  <c r="AV220" i="33" s="1"/>
  <c r="CG219" i="33"/>
  <c r="CG220" i="33" s="1"/>
  <c r="AE219" i="33"/>
  <c r="AE220" i="33" s="1"/>
  <c r="CH219" i="33"/>
  <c r="CH220" i="33" s="1"/>
  <c r="AO219" i="33"/>
  <c r="AO220" i="33" s="1"/>
  <c r="CM219" i="33"/>
  <c r="CM220" i="33" s="1"/>
  <c r="BA219" i="33"/>
  <c r="BA220" i="33" s="1"/>
  <c r="BL219" i="33"/>
  <c r="BL220" i="33" s="1"/>
  <c r="W219" i="33"/>
  <c r="W220" i="33" s="1"/>
  <c r="AU219" i="33"/>
  <c r="AU220" i="33" s="1"/>
  <c r="BE219" i="33"/>
  <c r="BE220" i="33" s="1"/>
  <c r="CB219" i="33"/>
  <c r="CB220" i="33" s="1"/>
  <c r="CS219" i="33"/>
  <c r="CS220" i="33" s="1"/>
  <c r="BW219" i="33"/>
  <c r="BW220" i="33" s="1"/>
  <c r="O219" i="33" l="1"/>
  <c r="Q220" i="33"/>
  <c r="J242" i="33"/>
  <c r="J241" i="33"/>
  <c r="J235" i="33"/>
  <c r="J234" i="33"/>
  <c r="O220" i="33" l="1"/>
  <c r="J246" i="33"/>
  <c r="J240" i="33"/>
  <c r="J247" i="33"/>
  <c r="J239" i="33"/>
  <c r="AO221" i="33" l="1"/>
  <c r="AC221" i="33"/>
  <c r="X221" i="33"/>
  <c r="CS221" i="33"/>
  <c r="AS221" i="33"/>
  <c r="CJ221" i="33"/>
  <c r="BG221" i="33"/>
  <c r="BU221" i="33"/>
  <c r="BZ221" i="33"/>
  <c r="CH221" i="33"/>
  <c r="BY221" i="33"/>
  <c r="CP221" i="33"/>
  <c r="BT221" i="33"/>
  <c r="V221" i="33"/>
  <c r="CN221" i="33"/>
  <c r="BO221" i="33"/>
  <c r="AU221" i="33"/>
  <c r="CF221" i="33"/>
  <c r="BX221" i="33"/>
  <c r="AM221" i="33"/>
  <c r="AN221" i="33"/>
  <c r="AZ221" i="33"/>
  <c r="AX221" i="33"/>
  <c r="AE221" i="33"/>
  <c r="BP221" i="33"/>
  <c r="BB221" i="33"/>
  <c r="CM221" i="33"/>
  <c r="AK221" i="33"/>
  <c r="BC221" i="33"/>
  <c r="AY221" i="33"/>
  <c r="BD221" i="33"/>
  <c r="AR221" i="33"/>
  <c r="S221" i="33"/>
  <c r="CI221" i="33"/>
  <c r="U221" i="33"/>
  <c r="CE221" i="33"/>
  <c r="AW221" i="33"/>
  <c r="AT221" i="33"/>
  <c r="BS221" i="33"/>
  <c r="CR221" i="33"/>
  <c r="AB221" i="33"/>
  <c r="AP221" i="33"/>
  <c r="BJ221" i="33"/>
  <c r="CG221" i="33"/>
  <c r="T221" i="33"/>
  <c r="CL221" i="33"/>
  <c r="CA221" i="33"/>
  <c r="BE221" i="33"/>
  <c r="BQ221" i="33"/>
  <c r="Z221" i="33"/>
  <c r="AI221" i="33"/>
  <c r="AA221" i="33"/>
  <c r="AF221" i="33"/>
  <c r="AL221" i="33"/>
  <c r="R221" i="33"/>
  <c r="BV221" i="33"/>
  <c r="BF221" i="33"/>
  <c r="BH221" i="33"/>
  <c r="CO221" i="33"/>
  <c r="CC221" i="33"/>
  <c r="CB221" i="33"/>
  <c r="BN221" i="33"/>
  <c r="AQ221" i="33"/>
  <c r="BR221" i="33"/>
  <c r="AJ221" i="33"/>
  <c r="BL221" i="33"/>
  <c r="BA221" i="33"/>
  <c r="BI221" i="33"/>
  <c r="BK221" i="33"/>
  <c r="AH221" i="33"/>
  <c r="BW221" i="33"/>
  <c r="CK221" i="33"/>
  <c r="CD221" i="33"/>
  <c r="W221" i="33"/>
  <c r="AV221" i="33"/>
  <c r="BM221" i="33"/>
  <c r="AG221" i="33"/>
  <c r="Y221" i="33"/>
  <c r="CQ221" i="33"/>
  <c r="AD221" i="33"/>
  <c r="J252" i="33"/>
  <c r="J245" i="33"/>
  <c r="J251" i="33"/>
  <c r="J244" i="33"/>
  <c r="Q221" i="33"/>
  <c r="J249" i="33" l="1"/>
  <c r="J256" i="33"/>
  <c r="J250" i="33"/>
  <c r="O221" i="33"/>
  <c r="M221" i="33"/>
  <c r="L220" i="33"/>
  <c r="L219" i="33"/>
  <c r="L221" i="33"/>
  <c r="L222" i="33"/>
  <c r="J257" i="33"/>
  <c r="J262" i="33" l="1"/>
  <c r="J255" i="33"/>
  <c r="J261" i="33"/>
  <c r="M219" i="33"/>
  <c r="F219" i="33" s="1"/>
  <c r="J254" i="33"/>
  <c r="J259" i="33" l="1"/>
  <c r="H224" i="33"/>
  <c r="J260" i="33"/>
  <c r="H225" i="33" l="1"/>
  <c r="K224" i="33"/>
  <c r="H226" i="33" l="1"/>
  <c r="K225" i="33"/>
  <c r="H227" i="33" l="1"/>
  <c r="K227" i="33" s="1"/>
  <c r="K226" i="33"/>
  <c r="AW224" i="33" l="1"/>
  <c r="AW225" i="33" s="1"/>
  <c r="CM224" i="33"/>
  <c r="CM225" i="33" s="1"/>
  <c r="AJ224" i="33"/>
  <c r="AJ225" i="33" s="1"/>
  <c r="BL224" i="33"/>
  <c r="BL225" i="33" s="1"/>
  <c r="BF224" i="33"/>
  <c r="BF225" i="33" s="1"/>
  <c r="CG224" i="33"/>
  <c r="CG225" i="33" s="1"/>
  <c r="BJ224" i="33"/>
  <c r="BJ225" i="33" s="1"/>
  <c r="BS224" i="33"/>
  <c r="BS225" i="33" s="1"/>
  <c r="BK224" i="33"/>
  <c r="BK225" i="33" s="1"/>
  <c r="BC224" i="33"/>
  <c r="BC225" i="33" s="1"/>
  <c r="U224" i="33"/>
  <c r="U225" i="33" s="1"/>
  <c r="AL224" i="33"/>
  <c r="AL225" i="33" s="1"/>
  <c r="AO224" i="33"/>
  <c r="AO225" i="33" s="1"/>
  <c r="BE224" i="33"/>
  <c r="BE225" i="33" s="1"/>
  <c r="T224" i="33"/>
  <c r="T225" i="33" s="1"/>
  <c r="AV224" i="33"/>
  <c r="AV225" i="33" s="1"/>
  <c r="BB224" i="33"/>
  <c r="BB225" i="33" s="1"/>
  <c r="CS224" i="33"/>
  <c r="CS225" i="33" s="1"/>
  <c r="AZ224" i="33"/>
  <c r="AZ225" i="33" s="1"/>
  <c r="BU224" i="33"/>
  <c r="BU225" i="33" s="1"/>
  <c r="CE224" i="33"/>
  <c r="CE225" i="33" s="1"/>
  <c r="S224" i="33"/>
  <c r="S225" i="33" s="1"/>
  <c r="CK224" i="33"/>
  <c r="CK225" i="33" s="1"/>
  <c r="CP224" i="33"/>
  <c r="CP225" i="33" s="1"/>
  <c r="W224" i="33"/>
  <c r="W225" i="33" s="1"/>
  <c r="BI224" i="33"/>
  <c r="BI225" i="33" s="1"/>
  <c r="V224" i="33"/>
  <c r="V225" i="33" s="1"/>
  <c r="AR224" i="33"/>
  <c r="AR225" i="33" s="1"/>
  <c r="CL224" i="33"/>
  <c r="CL225" i="33" s="1"/>
  <c r="BV224" i="33"/>
  <c r="BV225" i="33" s="1"/>
  <c r="BT224" i="33"/>
  <c r="BT225" i="33" s="1"/>
  <c r="BW224" i="33"/>
  <c r="BW225" i="33" s="1"/>
  <c r="AF224" i="33"/>
  <c r="AF225" i="33" s="1"/>
  <c r="AK224" i="33"/>
  <c r="AK225" i="33" s="1"/>
  <c r="CN224" i="33"/>
  <c r="CN225" i="33" s="1"/>
  <c r="AC224" i="33"/>
  <c r="AC225" i="33" s="1"/>
  <c r="AQ224" i="33"/>
  <c r="AQ225" i="33" s="1"/>
  <c r="BY224" i="33"/>
  <c r="BY225" i="33" s="1"/>
  <c r="AS224" i="33"/>
  <c r="AS225" i="33" s="1"/>
  <c r="Q224" i="33"/>
  <c r="BG224" i="33"/>
  <c r="BG225" i="33" s="1"/>
  <c r="AB224" i="33"/>
  <c r="AB225" i="33" s="1"/>
  <c r="BP224" i="33"/>
  <c r="BP225" i="33" s="1"/>
  <c r="CD224" i="33"/>
  <c r="CD225" i="33" s="1"/>
  <c r="CO224" i="33"/>
  <c r="CO225" i="33" s="1"/>
  <c r="AT224" i="33"/>
  <c r="AT225" i="33" s="1"/>
  <c r="AN224" i="33"/>
  <c r="AN225" i="33" s="1"/>
  <c r="BA224" i="33"/>
  <c r="BA225" i="33" s="1"/>
  <c r="BN224" i="33"/>
  <c r="BN225" i="33" s="1"/>
  <c r="CI224" i="33"/>
  <c r="CI225" i="33" s="1"/>
  <c r="BM224" i="33"/>
  <c r="BM225" i="33" s="1"/>
  <c r="CF224" i="33"/>
  <c r="CF225" i="33" s="1"/>
  <c r="Y224" i="33"/>
  <c r="Y225" i="33" s="1"/>
  <c r="BQ224" i="33"/>
  <c r="BQ225" i="33" s="1"/>
  <c r="Z224" i="33"/>
  <c r="Z225" i="33" s="1"/>
  <c r="AM224" i="33"/>
  <c r="AM225" i="33" s="1"/>
  <c r="CQ224" i="33"/>
  <c r="CQ225" i="33" s="1"/>
  <c r="CC224" i="33"/>
  <c r="CC225" i="33" s="1"/>
  <c r="AI224" i="33"/>
  <c r="AI225" i="33" s="1"/>
  <c r="CH224" i="33"/>
  <c r="CH225" i="33" s="1"/>
  <c r="AX224" i="33"/>
  <c r="AX225" i="33" s="1"/>
  <c r="CA224" i="33"/>
  <c r="CA225" i="33" s="1"/>
  <c r="AA224" i="33"/>
  <c r="AA225" i="33" s="1"/>
  <c r="BR224" i="33"/>
  <c r="BR225" i="33" s="1"/>
  <c r="BH224" i="33"/>
  <c r="BH225" i="33" s="1"/>
  <c r="AD224" i="33"/>
  <c r="AD225" i="33" s="1"/>
  <c r="X224" i="33"/>
  <c r="X225" i="33" s="1"/>
  <c r="AH224" i="33"/>
  <c r="AH225" i="33" s="1"/>
  <c r="CJ224" i="33"/>
  <c r="CJ225" i="33" s="1"/>
  <c r="CB224" i="33"/>
  <c r="CB225" i="33" s="1"/>
  <c r="CR224" i="33"/>
  <c r="CR225" i="33" s="1"/>
  <c r="AE224" i="33"/>
  <c r="AE225" i="33" s="1"/>
  <c r="AG224" i="33"/>
  <c r="AG225" i="33" s="1"/>
  <c r="BX224" i="33"/>
  <c r="BX225" i="33" s="1"/>
  <c r="AP224" i="33"/>
  <c r="AP225" i="33" s="1"/>
  <c r="BZ224" i="33"/>
  <c r="BZ225" i="33" s="1"/>
  <c r="AU224" i="33"/>
  <c r="AU225" i="33" s="1"/>
  <c r="BO224" i="33"/>
  <c r="BO225" i="33" s="1"/>
  <c r="R224" i="33"/>
  <c r="R225" i="33" s="1"/>
  <c r="BD224" i="33"/>
  <c r="BD225" i="33" s="1"/>
  <c r="AY224" i="33"/>
  <c r="AY225" i="33" s="1"/>
  <c r="Q225" i="33" l="1"/>
  <c r="O224" i="33"/>
  <c r="O225" i="33" l="1"/>
  <c r="BR226" i="33" l="1"/>
  <c r="CL226" i="33"/>
  <c r="BD226" i="33"/>
  <c r="CO226" i="33"/>
  <c r="CN226" i="33"/>
  <c r="Z226" i="33"/>
  <c r="CF226" i="33"/>
  <c r="CS226" i="33"/>
  <c r="CK226" i="33"/>
  <c r="AG226" i="33"/>
  <c r="BK226" i="33"/>
  <c r="AC226" i="33"/>
  <c r="U226" i="33"/>
  <c r="S226" i="33"/>
  <c r="AR226" i="33"/>
  <c r="X226" i="33"/>
  <c r="AB226" i="33"/>
  <c r="BE226" i="33"/>
  <c r="BM226" i="33"/>
  <c r="AK226" i="33"/>
  <c r="W226" i="33"/>
  <c r="AU226" i="33"/>
  <c r="BI226" i="33"/>
  <c r="CP226" i="33"/>
  <c r="AH226" i="33"/>
  <c r="BA226" i="33"/>
  <c r="CE226" i="33"/>
  <c r="V226" i="33"/>
  <c r="BT226" i="33"/>
  <c r="BX226" i="33"/>
  <c r="BC226" i="33"/>
  <c r="CB226" i="33"/>
  <c r="BH226" i="33"/>
  <c r="AW226" i="33"/>
  <c r="CQ226" i="33"/>
  <c r="AP226" i="33"/>
  <c r="AE226" i="33"/>
  <c r="BJ226" i="33"/>
  <c r="AJ226" i="33"/>
  <c r="AX226" i="33"/>
  <c r="BU226" i="33"/>
  <c r="AM226" i="33"/>
  <c r="AO226" i="33"/>
  <c r="AL226" i="33"/>
  <c r="BW226" i="33"/>
  <c r="AV226" i="33"/>
  <c r="BL226" i="33"/>
  <c r="BF226" i="33"/>
  <c r="BB226" i="33"/>
  <c r="CR226" i="33"/>
  <c r="CD226" i="33"/>
  <c r="BS226" i="33"/>
  <c r="CH226" i="33"/>
  <c r="AZ226" i="33"/>
  <c r="BO226" i="33"/>
  <c r="AD226" i="33"/>
  <c r="CM226" i="33"/>
  <c r="BY226" i="33"/>
  <c r="AT226" i="33"/>
  <c r="BN226" i="33"/>
  <c r="T226" i="33"/>
  <c r="CG226" i="33"/>
  <c r="BG226" i="33"/>
  <c r="CA226" i="33"/>
  <c r="CJ226" i="33"/>
  <c r="AF226" i="33"/>
  <c r="BV226" i="33"/>
  <c r="AQ226" i="33"/>
  <c r="BZ226" i="33"/>
  <c r="Y226" i="33"/>
  <c r="R226" i="33"/>
  <c r="AY226" i="33"/>
  <c r="AS226" i="33"/>
  <c r="AN226" i="33"/>
  <c r="CC226" i="33"/>
  <c r="CI226" i="33"/>
  <c r="BQ226" i="33"/>
  <c r="AI226" i="33"/>
  <c r="BP226" i="33"/>
  <c r="AA226" i="33"/>
  <c r="Q226" i="33"/>
  <c r="M226" i="33" l="1"/>
  <c r="O226" i="33"/>
  <c r="L226" i="33"/>
  <c r="L227" i="33"/>
  <c r="L224" i="33"/>
  <c r="L225" i="33"/>
  <c r="M224" i="33" l="1"/>
  <c r="F224" i="33" l="1"/>
  <c r="D224" i="33"/>
  <c r="E224" i="33"/>
  <c r="H229" i="33" l="1"/>
  <c r="H230" i="33" s="1"/>
  <c r="K229" i="33" l="1"/>
  <c r="H231" i="33"/>
  <c r="K230" i="33"/>
  <c r="H232" i="33" l="1"/>
  <c r="K232" i="33" s="1"/>
  <c r="K231" i="33"/>
  <c r="AA229" i="33" l="1"/>
  <c r="AA230" i="33" s="1"/>
  <c r="CQ229" i="33"/>
  <c r="CQ230" i="33" s="1"/>
  <c r="CB229" i="33"/>
  <c r="CB230" i="33" s="1"/>
  <c r="BP229" i="33"/>
  <c r="BP230" i="33" s="1"/>
  <c r="BZ229" i="33"/>
  <c r="BZ230" i="33" s="1"/>
  <c r="AC229" i="33"/>
  <c r="AC230" i="33" s="1"/>
  <c r="BM229" i="33"/>
  <c r="BM230" i="33" s="1"/>
  <c r="BW229" i="33"/>
  <c r="BW230" i="33" s="1"/>
  <c r="AW229" i="33"/>
  <c r="AW230" i="33" s="1"/>
  <c r="BU229" i="33"/>
  <c r="BU230" i="33" s="1"/>
  <c r="CS229" i="33"/>
  <c r="CS230" i="33" s="1"/>
  <c r="CA229" i="33"/>
  <c r="CA230" i="33" s="1"/>
  <c r="AZ229" i="33"/>
  <c r="AZ230" i="33" s="1"/>
  <c r="AM229" i="33"/>
  <c r="AM230" i="33" s="1"/>
  <c r="BH229" i="33"/>
  <c r="BH230" i="33" s="1"/>
  <c r="AR229" i="33"/>
  <c r="AR230" i="33" s="1"/>
  <c r="AJ229" i="33"/>
  <c r="AJ230" i="33" s="1"/>
  <c r="S229" i="33"/>
  <c r="S230" i="33" s="1"/>
  <c r="CJ229" i="33"/>
  <c r="CJ230" i="33" s="1"/>
  <c r="BX229" i="33"/>
  <c r="BX230" i="33" s="1"/>
  <c r="CM229" i="33"/>
  <c r="CM230" i="33" s="1"/>
  <c r="AQ229" i="33"/>
  <c r="AQ230" i="33" s="1"/>
  <c r="CH229" i="33"/>
  <c r="CH230" i="33" s="1"/>
  <c r="Y229" i="33"/>
  <c r="Y230" i="33" s="1"/>
  <c r="CC229" i="33"/>
  <c r="CC230" i="33" s="1"/>
  <c r="BY229" i="33"/>
  <c r="BY230" i="33" s="1"/>
  <c r="AF229" i="33"/>
  <c r="AF230" i="33" s="1"/>
  <c r="AK229" i="33"/>
  <c r="AK230" i="33" s="1"/>
  <c r="W229" i="33"/>
  <c r="W230" i="33" s="1"/>
  <c r="AO229" i="33"/>
  <c r="AO230" i="33" s="1"/>
  <c r="AU229" i="33"/>
  <c r="AU230" i="33" s="1"/>
  <c r="Q229" i="33"/>
  <c r="CK229" i="33"/>
  <c r="CK230" i="33" s="1"/>
  <c r="BD229" i="33"/>
  <c r="BD230" i="33" s="1"/>
  <c r="CD229" i="33"/>
  <c r="CD230" i="33" s="1"/>
  <c r="AI229" i="33"/>
  <c r="AI230" i="33" s="1"/>
  <c r="BT229" i="33"/>
  <c r="BT230" i="33" s="1"/>
  <c r="BA229" i="33"/>
  <c r="BA230" i="33" s="1"/>
  <c r="X229" i="33"/>
  <c r="X230" i="33" s="1"/>
  <c r="AS229" i="33"/>
  <c r="AS230" i="33" s="1"/>
  <c r="AB229" i="33"/>
  <c r="AB230" i="33" s="1"/>
  <c r="CR229" i="33"/>
  <c r="CR230" i="33" s="1"/>
  <c r="CF229" i="33"/>
  <c r="CF230" i="33" s="1"/>
  <c r="Z229" i="33"/>
  <c r="Z230" i="33" s="1"/>
  <c r="BF229" i="33"/>
  <c r="BF230" i="33" s="1"/>
  <c r="U229" i="33"/>
  <c r="U230" i="33" s="1"/>
  <c r="BI229" i="33"/>
  <c r="BI230" i="33" s="1"/>
  <c r="CG229" i="33"/>
  <c r="CG230" i="33" s="1"/>
  <c r="AX229" i="33"/>
  <c r="AX230" i="33" s="1"/>
  <c r="BB229" i="33"/>
  <c r="BB230" i="33" s="1"/>
  <c r="CN229" i="33"/>
  <c r="CN230" i="33" s="1"/>
  <c r="BR229" i="33"/>
  <c r="BR230" i="33" s="1"/>
  <c r="CO229" i="33"/>
  <c r="CO230" i="33" s="1"/>
  <c r="AL229" i="33"/>
  <c r="AL230" i="33" s="1"/>
  <c r="BJ229" i="33"/>
  <c r="BJ230" i="33" s="1"/>
  <c r="BL229" i="33"/>
  <c r="BL230" i="33" s="1"/>
  <c r="AE229" i="33"/>
  <c r="AE230" i="33" s="1"/>
  <c r="CI229" i="33"/>
  <c r="CI230" i="33" s="1"/>
  <c r="BN229" i="33"/>
  <c r="BN230" i="33" s="1"/>
  <c r="BV229" i="33"/>
  <c r="BV230" i="33" s="1"/>
  <c r="AN229" i="33"/>
  <c r="AN230" i="33" s="1"/>
  <c r="BK229" i="33"/>
  <c r="BK230" i="33" s="1"/>
  <c r="AT229" i="33"/>
  <c r="AT230" i="33" s="1"/>
  <c r="AG229" i="33"/>
  <c r="AG230" i="33" s="1"/>
  <c r="V229" i="33"/>
  <c r="V230" i="33" s="1"/>
  <c r="BE229" i="33"/>
  <c r="BE230" i="33" s="1"/>
  <c r="CE229" i="33"/>
  <c r="CE230" i="33" s="1"/>
  <c r="BO229" i="33"/>
  <c r="BO230" i="33" s="1"/>
  <c r="AD229" i="33"/>
  <c r="AD230" i="33" s="1"/>
  <c r="CL229" i="33"/>
  <c r="CL230" i="33" s="1"/>
  <c r="AV229" i="33"/>
  <c r="AV230" i="33" s="1"/>
  <c r="BS229" i="33"/>
  <c r="BS230" i="33" s="1"/>
  <c r="BC229" i="33"/>
  <c r="BC230" i="33" s="1"/>
  <c r="AP229" i="33"/>
  <c r="AP230" i="33" s="1"/>
  <c r="BQ229" i="33"/>
  <c r="BQ230" i="33" s="1"/>
  <c r="AH229" i="33"/>
  <c r="AH230" i="33" s="1"/>
  <c r="AY229" i="33"/>
  <c r="AY230" i="33" s="1"/>
  <c r="T229" i="33"/>
  <c r="T230" i="33" s="1"/>
  <c r="R229" i="33"/>
  <c r="R230" i="33" s="1"/>
  <c r="CP229" i="33"/>
  <c r="CP230" i="33" s="1"/>
  <c r="BG229" i="33"/>
  <c r="BG230" i="33" s="1"/>
  <c r="O229" i="33" l="1"/>
  <c r="Q230" i="33"/>
  <c r="O230" i="33" l="1"/>
  <c r="Q231" i="33" s="1"/>
  <c r="CP231" i="33" l="1"/>
  <c r="AQ231" i="33"/>
  <c r="BT231" i="33"/>
  <c r="BI231" i="33"/>
  <c r="CA231" i="33"/>
  <c r="CJ231" i="33"/>
  <c r="X231" i="33"/>
  <c r="BP231" i="33"/>
  <c r="S231" i="33"/>
  <c r="BC231" i="33"/>
  <c r="AW231" i="33"/>
  <c r="U231" i="33"/>
  <c r="CI231" i="33"/>
  <c r="AD231" i="33"/>
  <c r="CG231" i="33"/>
  <c r="AB231" i="33"/>
  <c r="BV231" i="33"/>
  <c r="CR231" i="33"/>
  <c r="AL231" i="33"/>
  <c r="Z231" i="33"/>
  <c r="AK231" i="33"/>
  <c r="BG231" i="33"/>
  <c r="AS231" i="33"/>
  <c r="AM231" i="33"/>
  <c r="W231" i="33"/>
  <c r="BH231" i="33"/>
  <c r="BQ231" i="33"/>
  <c r="CS231" i="33"/>
  <c r="CH231" i="33"/>
  <c r="AP231" i="33"/>
  <c r="BU231" i="33"/>
  <c r="V231" i="33"/>
  <c r="AA231" i="33"/>
  <c r="AZ231" i="33"/>
  <c r="BS231" i="33"/>
  <c r="AX231" i="33"/>
  <c r="BZ231" i="33"/>
  <c r="CN231" i="33"/>
  <c r="AR231" i="33"/>
  <c r="AN231" i="33"/>
  <c r="AO231" i="33"/>
  <c r="AF231" i="33"/>
  <c r="BY231" i="33"/>
  <c r="BW231" i="33"/>
  <c r="AC231" i="33"/>
  <c r="CM231" i="33"/>
  <c r="BK231" i="33"/>
  <c r="CE231" i="33"/>
  <c r="CB231" i="33"/>
  <c r="CL231" i="33"/>
  <c r="BE231" i="33"/>
  <c r="CQ231" i="33"/>
  <c r="AE231" i="33"/>
  <c r="AY231" i="33"/>
  <c r="BN231" i="33"/>
  <c r="BL231" i="33"/>
  <c r="AU231" i="33"/>
  <c r="AH231" i="33"/>
  <c r="BB231" i="33"/>
  <c r="AG231" i="33"/>
  <c r="BR231" i="33"/>
  <c r="CK231" i="33"/>
  <c r="Y231" i="33"/>
  <c r="CD231" i="33"/>
  <c r="BD231" i="33"/>
  <c r="CC231" i="33"/>
  <c r="R231" i="33"/>
  <c r="BX231" i="33"/>
  <c r="AT231" i="33"/>
  <c r="BA231" i="33"/>
  <c r="BO231" i="33"/>
  <c r="T231" i="33"/>
  <c r="CF231" i="33"/>
  <c r="BJ231" i="33"/>
  <c r="CO231" i="33"/>
  <c r="AI231" i="33"/>
  <c r="BM231" i="33"/>
  <c r="BF231" i="33"/>
  <c r="AV231" i="33"/>
  <c r="AJ231" i="33"/>
  <c r="O231" i="33" l="1"/>
  <c r="L230" i="33"/>
  <c r="L229" i="33"/>
  <c r="L232" i="33"/>
  <c r="L231" i="33"/>
  <c r="M231" i="33"/>
  <c r="M229" i="33" l="1"/>
  <c r="F229" i="33" l="1"/>
  <c r="D229" i="33"/>
  <c r="E229" i="33"/>
  <c r="H234" i="33" l="1"/>
  <c r="H235" i="33" l="1"/>
  <c r="K234" i="33"/>
  <c r="K235" i="33" l="1"/>
  <c r="H236" i="33"/>
  <c r="H237" i="33" l="1"/>
  <c r="K237" i="33" s="1"/>
  <c r="K236" i="33"/>
  <c r="U234" i="33" l="1"/>
  <c r="U235" i="33" s="1"/>
  <c r="AX234" i="33"/>
  <c r="AX235" i="33" s="1"/>
  <c r="AZ234" i="33"/>
  <c r="AZ235" i="33" s="1"/>
  <c r="AG234" i="33"/>
  <c r="AG235" i="33" s="1"/>
  <c r="CC234" i="33"/>
  <c r="CC235" i="33" s="1"/>
  <c r="BK234" i="33"/>
  <c r="BK235" i="33" s="1"/>
  <c r="BQ234" i="33"/>
  <c r="BQ235" i="33" s="1"/>
  <c r="T234" i="33"/>
  <c r="T235" i="33" s="1"/>
  <c r="AT234" i="33"/>
  <c r="AT235" i="33" s="1"/>
  <c r="BA234" i="33"/>
  <c r="BA235" i="33" s="1"/>
  <c r="AJ234" i="33"/>
  <c r="AJ235" i="33" s="1"/>
  <c r="AS234" i="33"/>
  <c r="AS235" i="33" s="1"/>
  <c r="CM234" i="33"/>
  <c r="CM235" i="33" s="1"/>
  <c r="V234" i="33"/>
  <c r="V235" i="33" s="1"/>
  <c r="AH234" i="33"/>
  <c r="AH235" i="33" s="1"/>
  <c r="CR234" i="33"/>
  <c r="CR235" i="33" s="1"/>
  <c r="Q234" i="33"/>
  <c r="Z234" i="33"/>
  <c r="Z235" i="33" s="1"/>
  <c r="CE234" i="33"/>
  <c r="CE235" i="33" s="1"/>
  <c r="CK234" i="33"/>
  <c r="CK235" i="33" s="1"/>
  <c r="AC234" i="33"/>
  <c r="AC235" i="33" s="1"/>
  <c r="AR234" i="33"/>
  <c r="AR235" i="33" s="1"/>
  <c r="AL234" i="33"/>
  <c r="AL235" i="33" s="1"/>
  <c r="CF234" i="33"/>
  <c r="CF235" i="33" s="1"/>
  <c r="BR234" i="33"/>
  <c r="BR235" i="33" s="1"/>
  <c r="CQ234" i="33"/>
  <c r="CQ235" i="33" s="1"/>
  <c r="AW234" i="33"/>
  <c r="AW235" i="33" s="1"/>
  <c r="BZ234" i="33"/>
  <c r="BZ235" i="33" s="1"/>
  <c r="CS234" i="33"/>
  <c r="CS235" i="33" s="1"/>
  <c r="CA234" i="33"/>
  <c r="CA235" i="33" s="1"/>
  <c r="BI234" i="33"/>
  <c r="BI235" i="33" s="1"/>
  <c r="W234" i="33"/>
  <c r="W235" i="33" s="1"/>
  <c r="BP234" i="33"/>
  <c r="BP235" i="33" s="1"/>
  <c r="CO234" i="33"/>
  <c r="CO235" i="33" s="1"/>
  <c r="BS234" i="33"/>
  <c r="BS235" i="33" s="1"/>
  <c r="BU234" i="33"/>
  <c r="BU235" i="33" s="1"/>
  <c r="BT234" i="33"/>
  <c r="BT235" i="33" s="1"/>
  <c r="BY234" i="33"/>
  <c r="BY235" i="33" s="1"/>
  <c r="AF234" i="33"/>
  <c r="AF235" i="33" s="1"/>
  <c r="BM234" i="33"/>
  <c r="BM235" i="33" s="1"/>
  <c r="BB234" i="33"/>
  <c r="BB235" i="33" s="1"/>
  <c r="CG234" i="33"/>
  <c r="CG235" i="33" s="1"/>
  <c r="AK234" i="33"/>
  <c r="AK235" i="33" s="1"/>
  <c r="BW234" i="33"/>
  <c r="BW235" i="33" s="1"/>
  <c r="CH234" i="33"/>
  <c r="CH235" i="33" s="1"/>
  <c r="AB234" i="33"/>
  <c r="AB235" i="33" s="1"/>
  <c r="CI234" i="33"/>
  <c r="CI235" i="33" s="1"/>
  <c r="AU234" i="33"/>
  <c r="AU235" i="33" s="1"/>
  <c r="BN234" i="33"/>
  <c r="BN235" i="33" s="1"/>
  <c r="BO234" i="33"/>
  <c r="BO235" i="33" s="1"/>
  <c r="BC234" i="33"/>
  <c r="BC235" i="33" s="1"/>
  <c r="BJ234" i="33"/>
  <c r="BJ235" i="33" s="1"/>
  <c r="S234" i="33"/>
  <c r="S235" i="33" s="1"/>
  <c r="AE234" i="33"/>
  <c r="AE235" i="33" s="1"/>
  <c r="AN234" i="33"/>
  <c r="AN235" i="33" s="1"/>
  <c r="AI234" i="33"/>
  <c r="AI235" i="33" s="1"/>
  <c r="BV234" i="33"/>
  <c r="BV235" i="33" s="1"/>
  <c r="X234" i="33"/>
  <c r="X235" i="33" s="1"/>
  <c r="CP234" i="33"/>
  <c r="CP235" i="33" s="1"/>
  <c r="AQ234" i="33"/>
  <c r="AQ235" i="33" s="1"/>
  <c r="BH234" i="33"/>
  <c r="BH235" i="33" s="1"/>
  <c r="R234" i="33"/>
  <c r="R235" i="33" s="1"/>
  <c r="CB234" i="33"/>
  <c r="CB235" i="33" s="1"/>
  <c r="AP234" i="33"/>
  <c r="AP235" i="33" s="1"/>
  <c r="Y234" i="33"/>
  <c r="Y235" i="33" s="1"/>
  <c r="BF234" i="33"/>
  <c r="BF235" i="33" s="1"/>
  <c r="CN234" i="33"/>
  <c r="CN235" i="33" s="1"/>
  <c r="AM234" i="33"/>
  <c r="AM235" i="33" s="1"/>
  <c r="CL234" i="33"/>
  <c r="CL235" i="33" s="1"/>
  <c r="BG234" i="33"/>
  <c r="BG235" i="33" s="1"/>
  <c r="BD234" i="33"/>
  <c r="BD235" i="33" s="1"/>
  <c r="AA234" i="33"/>
  <c r="AA235" i="33" s="1"/>
  <c r="BX234" i="33"/>
  <c r="BX235" i="33" s="1"/>
  <c r="CD234" i="33"/>
  <c r="CD235" i="33" s="1"/>
  <c r="BE234" i="33"/>
  <c r="BE235" i="33" s="1"/>
  <c r="AV234" i="33"/>
  <c r="AV235" i="33" s="1"/>
  <c r="CJ234" i="33"/>
  <c r="CJ235" i="33" s="1"/>
  <c r="AY234" i="33"/>
  <c r="AY235" i="33" s="1"/>
  <c r="BL234" i="33"/>
  <c r="BL235" i="33" s="1"/>
  <c r="AD234" i="33"/>
  <c r="AD235" i="33" s="1"/>
  <c r="AO234" i="33"/>
  <c r="AO235" i="33" s="1"/>
  <c r="O234" i="33" l="1"/>
  <c r="Q235" i="33"/>
  <c r="O235" i="33" s="1"/>
  <c r="CH236" i="33" s="1"/>
  <c r="AG236" i="33" l="1"/>
  <c r="CA236" i="33"/>
  <c r="CF236" i="33"/>
  <c r="V236" i="33"/>
  <c r="BE236" i="33"/>
  <c r="CB236" i="33"/>
  <c r="AO236" i="33"/>
  <c r="Z236" i="33"/>
  <c r="BX236" i="33"/>
  <c r="BK236" i="33"/>
  <c r="BJ236" i="33"/>
  <c r="CN236" i="33"/>
  <c r="BU236" i="33"/>
  <c r="BT236" i="33"/>
  <c r="CE236" i="33"/>
  <c r="CS236" i="33"/>
  <c r="T236" i="33"/>
  <c r="BL236" i="33"/>
  <c r="BD236" i="33"/>
  <c r="CK236" i="33"/>
  <c r="BS236" i="33"/>
  <c r="AV236" i="33"/>
  <c r="CQ236" i="33"/>
  <c r="AX236" i="33"/>
  <c r="AA236" i="33"/>
  <c r="BR236" i="33"/>
  <c r="BB236" i="33"/>
  <c r="BA236" i="33"/>
  <c r="Q236" i="33"/>
  <c r="BV236" i="33"/>
  <c r="CJ236" i="33"/>
  <c r="CM236" i="33"/>
  <c r="CI236" i="33"/>
  <c r="R236" i="33"/>
  <c r="AE236" i="33"/>
  <c r="AQ236" i="33"/>
  <c r="Y236" i="33"/>
  <c r="BH236" i="33"/>
  <c r="AI236" i="33"/>
  <c r="CR236" i="33"/>
  <c r="AB236" i="33"/>
  <c r="AY236" i="33"/>
  <c r="BZ236" i="33"/>
  <c r="AJ236" i="33"/>
  <c r="AR236" i="33"/>
  <c r="AP236" i="33"/>
  <c r="AL236" i="33"/>
  <c r="BW236" i="33"/>
  <c r="AH236" i="33"/>
  <c r="BY236" i="33"/>
  <c r="AK236" i="33"/>
  <c r="W236" i="33"/>
  <c r="BN236" i="33"/>
  <c r="BQ236" i="33"/>
  <c r="S236" i="33"/>
  <c r="BO236" i="33"/>
  <c r="AU236" i="33"/>
  <c r="AS236" i="33"/>
  <c r="CC236" i="33"/>
  <c r="BC236" i="33"/>
  <c r="CG236" i="33"/>
  <c r="AN236" i="33"/>
  <c r="AF236" i="33"/>
  <c r="X236" i="33"/>
  <c r="AW236" i="33"/>
  <c r="U236" i="33"/>
  <c r="CL236" i="33"/>
  <c r="AC236" i="33"/>
  <c r="BF236" i="33"/>
  <c r="CP236" i="33"/>
  <c r="BM236" i="33"/>
  <c r="BP236" i="33"/>
  <c r="BG236" i="33"/>
  <c r="AT236" i="33"/>
  <c r="AD236" i="33"/>
  <c r="AZ236" i="33"/>
  <c r="CO236" i="33"/>
  <c r="BI236" i="33"/>
  <c r="AM236" i="33"/>
  <c r="CD236" i="33"/>
  <c r="L235" i="33" l="1"/>
  <c r="O236" i="33"/>
  <c r="M236" i="33"/>
  <c r="L237" i="33"/>
  <c r="L236" i="33"/>
  <c r="L234" i="33"/>
  <c r="M234" i="33" l="1"/>
  <c r="F234" i="33" s="1"/>
  <c r="E234" i="33" l="1"/>
  <c r="D234" i="33"/>
  <c r="H239" i="33" l="1"/>
  <c r="H240" i="33" s="1"/>
  <c r="K239" i="33" l="1"/>
  <c r="H241" i="33"/>
  <c r="K240" i="33"/>
  <c r="H242" i="33" l="1"/>
  <c r="K242" i="33" s="1"/>
  <c r="K241" i="33"/>
  <c r="R239" i="33" l="1"/>
  <c r="R240" i="33" s="1"/>
  <c r="CD239" i="33"/>
  <c r="CD240" i="33" s="1"/>
  <c r="BR239" i="33"/>
  <c r="BR240" i="33" s="1"/>
  <c r="BT239" i="33"/>
  <c r="BT240" i="33" s="1"/>
  <c r="CG239" i="33"/>
  <c r="CG240" i="33" s="1"/>
  <c r="CS239" i="33"/>
  <c r="CS240" i="33" s="1"/>
  <c r="BY239" i="33"/>
  <c r="BY240" i="33" s="1"/>
  <c r="AU239" i="33"/>
  <c r="AU240" i="33" s="1"/>
  <c r="BP239" i="33"/>
  <c r="BP240" i="33" s="1"/>
  <c r="BH239" i="33"/>
  <c r="BH240" i="33" s="1"/>
  <c r="AZ239" i="33"/>
  <c r="AZ240" i="33" s="1"/>
  <c r="AE239" i="33"/>
  <c r="AE240" i="33" s="1"/>
  <c r="AV239" i="33"/>
  <c r="AV240" i="33" s="1"/>
  <c r="AK239" i="33"/>
  <c r="AK240" i="33" s="1"/>
  <c r="BV239" i="33"/>
  <c r="BV240" i="33" s="1"/>
  <c r="BG239" i="33"/>
  <c r="BG240" i="33" s="1"/>
  <c r="Z239" i="33"/>
  <c r="Z240" i="33" s="1"/>
  <c r="CL239" i="33"/>
  <c r="CL240" i="33" s="1"/>
  <c r="BZ239" i="33"/>
  <c r="BZ240" i="33" s="1"/>
  <c r="CE239" i="33"/>
  <c r="CE240" i="33" s="1"/>
  <c r="CR239" i="33"/>
  <c r="CR240" i="33" s="1"/>
  <c r="AI239" i="33"/>
  <c r="AI240" i="33" s="1"/>
  <c r="CN239" i="33"/>
  <c r="CN240" i="33" s="1"/>
  <c r="CA239" i="33"/>
  <c r="CA240" i="33" s="1"/>
  <c r="BQ239" i="33"/>
  <c r="BQ240" i="33" s="1"/>
  <c r="CQ239" i="33"/>
  <c r="CQ240" i="33" s="1"/>
  <c r="AF239" i="33"/>
  <c r="AF240" i="33" s="1"/>
  <c r="AP239" i="33"/>
  <c r="AP240" i="33" s="1"/>
  <c r="CP239" i="33"/>
  <c r="CP240" i="33" s="1"/>
  <c r="AN239" i="33"/>
  <c r="AN240" i="33" s="1"/>
  <c r="AS239" i="33"/>
  <c r="AS240" i="33" s="1"/>
  <c r="CB239" i="33"/>
  <c r="CB240" i="33" s="1"/>
  <c r="CC239" i="33"/>
  <c r="CC240" i="33" s="1"/>
  <c r="BN239" i="33"/>
  <c r="BN240" i="33" s="1"/>
  <c r="BX239" i="33"/>
  <c r="BX240" i="33" s="1"/>
  <c r="AQ239" i="33"/>
  <c r="AQ240" i="33" s="1"/>
  <c r="BI239" i="33"/>
  <c r="BI240" i="33" s="1"/>
  <c r="CI239" i="33"/>
  <c r="CI240" i="33" s="1"/>
  <c r="AY239" i="33"/>
  <c r="AY240" i="33" s="1"/>
  <c r="Q239" i="33"/>
  <c r="AH239" i="33"/>
  <c r="AH240" i="33" s="1"/>
  <c r="V239" i="33"/>
  <c r="V240" i="33" s="1"/>
  <c r="CH239" i="33"/>
  <c r="CH240" i="33" s="1"/>
  <c r="CO239" i="33"/>
  <c r="CO240" i="33" s="1"/>
  <c r="AB239" i="33"/>
  <c r="AB240" i="33" s="1"/>
  <c r="BD239" i="33"/>
  <c r="BD240" i="33" s="1"/>
  <c r="X239" i="33"/>
  <c r="X240" i="33" s="1"/>
  <c r="U239" i="33"/>
  <c r="U240" i="33" s="1"/>
  <c r="T239" i="33"/>
  <c r="T240" i="33" s="1"/>
  <c r="Y239" i="33"/>
  <c r="Y240" i="33" s="1"/>
  <c r="AD239" i="33"/>
  <c r="AD240" i="33" s="1"/>
  <c r="AA239" i="33"/>
  <c r="AA240" i="33" s="1"/>
  <c r="BU239" i="33"/>
  <c r="BU240" i="33" s="1"/>
  <c r="BC239" i="33"/>
  <c r="BC240" i="33" s="1"/>
  <c r="BM239" i="33"/>
  <c r="BM240" i="33" s="1"/>
  <c r="CJ239" i="33"/>
  <c r="CJ240" i="33" s="1"/>
  <c r="BB239" i="33"/>
  <c r="BB240" i="33" s="1"/>
  <c r="AR239" i="33"/>
  <c r="AR240" i="33" s="1"/>
  <c r="BE239" i="33"/>
  <c r="BE240" i="33" s="1"/>
  <c r="BS239" i="33"/>
  <c r="BS240" i="33" s="1"/>
  <c r="AG239" i="33"/>
  <c r="AG240" i="33" s="1"/>
  <c r="AX239" i="33"/>
  <c r="AX240" i="33" s="1"/>
  <c r="AL239" i="33"/>
  <c r="AL240" i="33" s="1"/>
  <c r="W239" i="33"/>
  <c r="W240" i="33" s="1"/>
  <c r="AM239" i="33"/>
  <c r="AM240" i="33" s="1"/>
  <c r="BA239" i="33"/>
  <c r="BA240" i="33" s="1"/>
  <c r="CM239" i="33"/>
  <c r="CM240" i="33" s="1"/>
  <c r="BO239" i="33"/>
  <c r="BO240" i="33" s="1"/>
  <c r="CF239" i="33"/>
  <c r="CF240" i="33" s="1"/>
  <c r="AC239" i="33"/>
  <c r="AC240" i="33" s="1"/>
  <c r="AO239" i="33"/>
  <c r="AO240" i="33" s="1"/>
  <c r="BF239" i="33"/>
  <c r="BF240" i="33" s="1"/>
  <c r="AT239" i="33"/>
  <c r="AT240" i="33" s="1"/>
  <c r="AJ239" i="33"/>
  <c r="AJ240" i="33" s="1"/>
  <c r="S239" i="33"/>
  <c r="S240" i="33" s="1"/>
  <c r="AW239" i="33"/>
  <c r="AW240" i="33" s="1"/>
  <c r="BL239" i="33"/>
  <c r="BL240" i="33" s="1"/>
  <c r="BK239" i="33"/>
  <c r="BK240" i="33" s="1"/>
  <c r="BJ239" i="33"/>
  <c r="BJ240" i="33" s="1"/>
  <c r="BW239" i="33"/>
  <c r="BW240" i="33" s="1"/>
  <c r="CK239" i="33"/>
  <c r="CK240" i="33" s="1"/>
  <c r="O239" i="33" l="1"/>
  <c r="Q240" i="33"/>
  <c r="O240" i="33" l="1"/>
  <c r="CN241" i="33" l="1"/>
  <c r="AH241" i="33"/>
  <c r="CB241" i="33"/>
  <c r="AK241" i="33"/>
  <c r="S241" i="33"/>
  <c r="AZ241" i="33"/>
  <c r="BU241" i="33"/>
  <c r="BA241" i="33"/>
  <c r="CD241" i="33"/>
  <c r="AV241" i="33"/>
  <c r="R241" i="33"/>
  <c r="AR241" i="33"/>
  <c r="BJ241" i="33"/>
  <c r="CI241" i="33"/>
  <c r="BF241" i="33"/>
  <c r="CP241" i="33"/>
  <c r="BE241" i="33"/>
  <c r="BO241" i="33"/>
  <c r="X241" i="33"/>
  <c r="BB241" i="33"/>
  <c r="CS241" i="33"/>
  <c r="AU241" i="33"/>
  <c r="AD241" i="33"/>
  <c r="AA241" i="33"/>
  <c r="BY241" i="33"/>
  <c r="BI241" i="33"/>
  <c r="AL241" i="33"/>
  <c r="CH241" i="33"/>
  <c r="AQ241" i="33"/>
  <c r="AX241" i="33"/>
  <c r="CG241" i="33"/>
  <c r="AS241" i="33"/>
  <c r="BX241" i="33"/>
  <c r="CE241" i="33"/>
  <c r="AN241" i="33"/>
  <c r="BD241" i="33"/>
  <c r="CF241" i="33"/>
  <c r="AB241" i="33"/>
  <c r="AC241" i="33"/>
  <c r="BW241" i="33"/>
  <c r="CA241" i="33"/>
  <c r="AG241" i="33"/>
  <c r="CM241" i="33"/>
  <c r="BR241" i="33"/>
  <c r="CR241" i="33"/>
  <c r="AT241" i="33"/>
  <c r="BG241" i="33"/>
  <c r="AO241" i="33"/>
  <c r="Y241" i="33"/>
  <c r="W241" i="33"/>
  <c r="AW241" i="33"/>
  <c r="AY241" i="33"/>
  <c r="V241" i="33"/>
  <c r="T241" i="33"/>
  <c r="CJ241" i="33"/>
  <c r="BS241" i="33"/>
  <c r="BV241" i="33"/>
  <c r="BN241" i="33"/>
  <c r="CC241" i="33"/>
  <c r="U241" i="33"/>
  <c r="CO241" i="33"/>
  <c r="BC241" i="33"/>
  <c r="CQ241" i="33"/>
  <c r="BQ241" i="33"/>
  <c r="BZ241" i="33"/>
  <c r="BH241" i="33"/>
  <c r="CK241" i="33"/>
  <c r="BK241" i="33"/>
  <c r="AP241" i="33"/>
  <c r="AF241" i="33"/>
  <c r="AI241" i="33"/>
  <c r="BT241" i="33"/>
  <c r="CL241" i="33"/>
  <c r="BL241" i="33"/>
  <c r="Z241" i="33"/>
  <c r="BM241" i="33"/>
  <c r="AM241" i="33"/>
  <c r="AE241" i="33"/>
  <c r="AJ241" i="33"/>
  <c r="BP241" i="33"/>
  <c r="Q241" i="33"/>
  <c r="O241" i="33" l="1"/>
  <c r="M241" i="33"/>
  <c r="L242" i="33"/>
  <c r="L241" i="33"/>
  <c r="L240" i="33"/>
  <c r="L239" i="33"/>
  <c r="M239" i="33" l="1"/>
  <c r="F239" i="33" s="1"/>
  <c r="E239" i="33" l="1"/>
  <c r="D239" i="33"/>
  <c r="H244" i="33" l="1"/>
  <c r="H245" i="33" s="1"/>
  <c r="K244" i="33" l="1"/>
  <c r="H246" i="33"/>
  <c r="K245" i="33"/>
  <c r="H247" i="33" l="1"/>
  <c r="K247" i="33" s="1"/>
  <c r="K246" i="33"/>
  <c r="AY244" i="33" l="1"/>
  <c r="AY245" i="33" s="1"/>
  <c r="CE244" i="33"/>
  <c r="CE245" i="33" s="1"/>
  <c r="AR244" i="33"/>
  <c r="AR245" i="33" s="1"/>
  <c r="BX244" i="33"/>
  <c r="BX245" i="33" s="1"/>
  <c r="AF244" i="33"/>
  <c r="AF245" i="33" s="1"/>
  <c r="BQ244" i="33"/>
  <c r="BQ245" i="33" s="1"/>
  <c r="BA244" i="33"/>
  <c r="BA245" i="33" s="1"/>
  <c r="AT244" i="33"/>
  <c r="AT245" i="33" s="1"/>
  <c r="AO244" i="33"/>
  <c r="AO245" i="33" s="1"/>
  <c r="BR244" i="33"/>
  <c r="BR245" i="33" s="1"/>
  <c r="CI244" i="33"/>
  <c r="CI245" i="33" s="1"/>
  <c r="AV244" i="33"/>
  <c r="AV245" i="33" s="1"/>
  <c r="CB244" i="33"/>
  <c r="CB245" i="33" s="1"/>
  <c r="AP244" i="33"/>
  <c r="AP245" i="33" s="1"/>
  <c r="BU244" i="33"/>
  <c r="BU245" i="33" s="1"/>
  <c r="BE244" i="33"/>
  <c r="BE245" i="33" s="1"/>
  <c r="AX244" i="33"/>
  <c r="AX245" i="33" s="1"/>
  <c r="BG244" i="33"/>
  <c r="BG245" i="33" s="1"/>
  <c r="AZ244" i="33"/>
  <c r="AZ245" i="33" s="1"/>
  <c r="AW244" i="33"/>
  <c r="AW245" i="33" s="1"/>
  <c r="CO244" i="33"/>
  <c r="CO245" i="33" s="1"/>
  <c r="CD244" i="33"/>
  <c r="CD245" i="33" s="1"/>
  <c r="AD244" i="33"/>
  <c r="AD245" i="33" s="1"/>
  <c r="CQ244" i="33"/>
  <c r="CQ245" i="33" s="1"/>
  <c r="CJ244" i="33"/>
  <c r="CJ245" i="33" s="1"/>
  <c r="BF244" i="33"/>
  <c r="BF245" i="33" s="1"/>
  <c r="BY244" i="33"/>
  <c r="BY245" i="33" s="1"/>
  <c r="AI244" i="33"/>
  <c r="AI245" i="33" s="1"/>
  <c r="V244" i="33"/>
  <c r="V245" i="33" s="1"/>
  <c r="CN244" i="33"/>
  <c r="CN245" i="33" s="1"/>
  <c r="AG244" i="33"/>
  <c r="AG245" i="33" s="1"/>
  <c r="BC244" i="33"/>
  <c r="BC245" i="33" s="1"/>
  <c r="CP244" i="33"/>
  <c r="CP245" i="33" s="1"/>
  <c r="BI244" i="33"/>
  <c r="BI245" i="33" s="1"/>
  <c r="U244" i="33"/>
  <c r="U245" i="33" s="1"/>
  <c r="CM244" i="33"/>
  <c r="CM245" i="33" s="1"/>
  <c r="CF244" i="33"/>
  <c r="CF245" i="33" s="1"/>
  <c r="Q244" i="33"/>
  <c r="BN244" i="33"/>
  <c r="BN245" i="33" s="1"/>
  <c r="BZ244" i="33"/>
  <c r="BZ245" i="33" s="1"/>
  <c r="BK244" i="33"/>
  <c r="BK245" i="33" s="1"/>
  <c r="BD244" i="33"/>
  <c r="BD245" i="33" s="1"/>
  <c r="BV244" i="33"/>
  <c r="BV245" i="33" s="1"/>
  <c r="T244" i="33"/>
  <c r="T245" i="33" s="1"/>
  <c r="AS244" i="33"/>
  <c r="AS245" i="33" s="1"/>
  <c r="BO244" i="33"/>
  <c r="BO245" i="33" s="1"/>
  <c r="BH244" i="33"/>
  <c r="BH245" i="33" s="1"/>
  <c r="CC244" i="33"/>
  <c r="CC245" i="33" s="1"/>
  <c r="CH244" i="33"/>
  <c r="CH245" i="33" s="1"/>
  <c r="AM244" i="33"/>
  <c r="AM245" i="33" s="1"/>
  <c r="BS244" i="33"/>
  <c r="BS245" i="33" s="1"/>
  <c r="AA244" i="33"/>
  <c r="AA245" i="33" s="1"/>
  <c r="BL244" i="33"/>
  <c r="BL245" i="33" s="1"/>
  <c r="CR244" i="33"/>
  <c r="CR245" i="33" s="1"/>
  <c r="AC244" i="33"/>
  <c r="AC245" i="33" s="1"/>
  <c r="CL244" i="33"/>
  <c r="CL245" i="33" s="1"/>
  <c r="CG244" i="33"/>
  <c r="CG245" i="33" s="1"/>
  <c r="Z244" i="33"/>
  <c r="Z245" i="33" s="1"/>
  <c r="CK244" i="33"/>
  <c r="CK245" i="33" s="1"/>
  <c r="AQ244" i="33"/>
  <c r="AQ245" i="33" s="1"/>
  <c r="BW244" i="33"/>
  <c r="BW245" i="33" s="1"/>
  <c r="AJ244" i="33"/>
  <c r="AJ245" i="33" s="1"/>
  <c r="BP244" i="33"/>
  <c r="BP245" i="33" s="1"/>
  <c r="R244" i="33"/>
  <c r="R245" i="33" s="1"/>
  <c r="AK244" i="33"/>
  <c r="AK245" i="33" s="1"/>
  <c r="CS244" i="33"/>
  <c r="CS245" i="33" s="1"/>
  <c r="X244" i="33"/>
  <c r="X245" i="33" s="1"/>
  <c r="AL244" i="33"/>
  <c r="AL245" i="33" s="1"/>
  <c r="BB244" i="33"/>
  <c r="BB245" i="33" s="1"/>
  <c r="AU244" i="33"/>
  <c r="AU245" i="33" s="1"/>
  <c r="CA244" i="33"/>
  <c r="CA245" i="33" s="1"/>
  <c r="AN244" i="33"/>
  <c r="AN245" i="33" s="1"/>
  <c r="BT244" i="33"/>
  <c r="BT245" i="33" s="1"/>
  <c r="W244" i="33"/>
  <c r="W245" i="33" s="1"/>
  <c r="BJ244" i="33"/>
  <c r="BJ245" i="33" s="1"/>
  <c r="AE244" i="33"/>
  <c r="AE245" i="33" s="1"/>
  <c r="AH244" i="33"/>
  <c r="AH245" i="33" s="1"/>
  <c r="S244" i="33"/>
  <c r="S245" i="33" s="1"/>
  <c r="AB244" i="33"/>
  <c r="AB245" i="33" s="1"/>
  <c r="BM244" i="33"/>
  <c r="BM245" i="33" s="1"/>
  <c r="Y244" i="33"/>
  <c r="Y245" i="33" s="1"/>
  <c r="Q245" i="33" l="1"/>
  <c r="O244" i="33"/>
  <c r="O245" i="33" l="1"/>
  <c r="AN246" i="33" l="1"/>
  <c r="BN246" i="33"/>
  <c r="CR246" i="33"/>
  <c r="BM246" i="33"/>
  <c r="AF246" i="33"/>
  <c r="X246" i="33"/>
  <c r="BD246" i="33"/>
  <c r="CQ246" i="33"/>
  <c r="T246" i="33"/>
  <c r="BT246" i="33"/>
  <c r="AO246" i="33"/>
  <c r="BE246" i="33"/>
  <c r="BS246" i="33"/>
  <c r="BW246" i="33"/>
  <c r="CG246" i="33"/>
  <c r="BG246" i="33"/>
  <c r="AZ246" i="33"/>
  <c r="CA246" i="33"/>
  <c r="BB246" i="33"/>
  <c r="BR246" i="33"/>
  <c r="CC246" i="33"/>
  <c r="AG246" i="33"/>
  <c r="BO246" i="33"/>
  <c r="CL246" i="33"/>
  <c r="AL246" i="33"/>
  <c r="CK246" i="33"/>
  <c r="BI246" i="33"/>
  <c r="AH246" i="33"/>
  <c r="AI246" i="33"/>
  <c r="AK246" i="33"/>
  <c r="AY246" i="33"/>
  <c r="AD246" i="33"/>
  <c r="BC246" i="33"/>
  <c r="AA246" i="33"/>
  <c r="BF246" i="33"/>
  <c r="U246" i="33"/>
  <c r="CM246" i="33"/>
  <c r="AS246" i="33"/>
  <c r="CH246" i="33"/>
  <c r="BA246" i="33"/>
  <c r="AW246" i="33"/>
  <c r="V246" i="33"/>
  <c r="BK246" i="33"/>
  <c r="S246" i="33"/>
  <c r="BL246" i="33"/>
  <c r="CI246" i="33"/>
  <c r="CB246" i="33"/>
  <c r="CP246" i="33"/>
  <c r="AU246" i="33"/>
  <c r="CF246" i="33"/>
  <c r="W246" i="33"/>
  <c r="AE246" i="33"/>
  <c r="CJ246" i="33"/>
  <c r="AJ246" i="33"/>
  <c r="CO246" i="33"/>
  <c r="Z246" i="33"/>
  <c r="AQ246" i="33"/>
  <c r="AX246" i="33"/>
  <c r="AB246" i="33"/>
  <c r="BU246" i="33"/>
  <c r="AT246" i="33"/>
  <c r="BV246" i="33"/>
  <c r="CN246" i="33"/>
  <c r="BY246" i="33"/>
  <c r="AR246" i="33"/>
  <c r="BP246" i="33"/>
  <c r="CD246" i="33"/>
  <c r="AV246" i="33"/>
  <c r="CE246" i="33"/>
  <c r="CS246" i="33"/>
  <c r="AC246" i="33"/>
  <c r="AP246" i="33"/>
  <c r="BX246" i="33"/>
  <c r="R246" i="33"/>
  <c r="AM246" i="33"/>
  <c r="BH246" i="33"/>
  <c r="BQ246" i="33"/>
  <c r="BJ246" i="33"/>
  <c r="BZ246" i="33"/>
  <c r="Y246" i="33"/>
  <c r="Q246" i="33"/>
  <c r="M246" i="33" l="1"/>
  <c r="O246" i="33"/>
  <c r="L246" i="33"/>
  <c r="L247" i="33"/>
  <c r="L244" i="33"/>
  <c r="L245" i="33"/>
  <c r="M244" i="33" l="1"/>
  <c r="F244" i="33" l="1"/>
  <c r="E244" i="33"/>
  <c r="D244" i="33"/>
  <c r="H249" i="33" l="1"/>
  <c r="H250" i="33" l="1"/>
  <c r="K249" i="33"/>
  <c r="H251" i="33" l="1"/>
  <c r="K250" i="33"/>
  <c r="H252" i="33" l="1"/>
  <c r="K252" i="33" s="1"/>
  <c r="K251" i="33"/>
  <c r="BS249" i="33" l="1"/>
  <c r="BS250" i="33" s="1"/>
  <c r="BD249" i="33"/>
  <c r="BD250" i="33" s="1"/>
  <c r="AL249" i="33"/>
  <c r="AL250" i="33" s="1"/>
  <c r="AO249" i="33"/>
  <c r="AO250" i="33" s="1"/>
  <c r="AR249" i="33"/>
  <c r="AR250" i="33" s="1"/>
  <c r="BQ249" i="33"/>
  <c r="BQ250" i="33" s="1"/>
  <c r="AQ249" i="33"/>
  <c r="AQ250" i="33" s="1"/>
  <c r="AW249" i="33"/>
  <c r="AW250" i="33" s="1"/>
  <c r="AA249" i="33"/>
  <c r="AA250" i="33" s="1"/>
  <c r="BZ249" i="33"/>
  <c r="BZ250" i="33" s="1"/>
  <c r="BN249" i="33"/>
  <c r="BN250" i="33" s="1"/>
  <c r="BY249" i="33"/>
  <c r="BY250" i="33" s="1"/>
  <c r="CS249" i="33"/>
  <c r="CS250" i="33" s="1"/>
  <c r="AE249" i="33"/>
  <c r="AE250" i="33" s="1"/>
  <c r="CB249" i="33"/>
  <c r="CB250" i="33" s="1"/>
  <c r="BU249" i="33"/>
  <c r="BU250" i="33" s="1"/>
  <c r="BX249" i="33"/>
  <c r="BX250" i="33" s="1"/>
  <c r="AK249" i="33"/>
  <c r="AK250" i="33" s="1"/>
  <c r="CP249" i="33"/>
  <c r="CP250" i="33" s="1"/>
  <c r="AI249" i="33"/>
  <c r="AI250" i="33" s="1"/>
  <c r="AM249" i="33"/>
  <c r="AM250" i="33" s="1"/>
  <c r="CJ249" i="33"/>
  <c r="CJ250" i="33" s="1"/>
  <c r="CE249" i="33"/>
  <c r="CE250" i="33" s="1"/>
  <c r="BE249" i="33"/>
  <c r="BE250" i="33" s="1"/>
  <c r="AP249" i="33"/>
  <c r="AP250" i="33" s="1"/>
  <c r="CA249" i="33"/>
  <c r="CA250" i="33" s="1"/>
  <c r="BL249" i="33"/>
  <c r="BL250" i="33" s="1"/>
  <c r="AX249" i="33"/>
  <c r="AX250" i="33" s="1"/>
  <c r="AY249" i="33"/>
  <c r="AY250" i="33" s="1"/>
  <c r="BB249" i="33"/>
  <c r="BB250" i="33" s="1"/>
  <c r="CK249" i="33"/>
  <c r="CK250" i="33" s="1"/>
  <c r="BG249" i="33"/>
  <c r="BG250" i="33" s="1"/>
  <c r="CF249" i="33"/>
  <c r="CF250" i="33" s="1"/>
  <c r="BJ249" i="33"/>
  <c r="BJ250" i="33" s="1"/>
  <c r="AG249" i="33"/>
  <c r="AG250" i="33" s="1"/>
  <c r="W249" i="33"/>
  <c r="W250" i="33" s="1"/>
  <c r="CI249" i="33"/>
  <c r="CI250" i="33" s="1"/>
  <c r="BT249" i="33"/>
  <c r="BT250" i="33" s="1"/>
  <c r="BH249" i="33"/>
  <c r="BH250" i="33" s="1"/>
  <c r="BI249" i="33"/>
  <c r="BI250" i="33" s="1"/>
  <c r="U249" i="33"/>
  <c r="U250" i="33" s="1"/>
  <c r="Q249" i="33"/>
  <c r="BP249" i="33"/>
  <c r="BP250" i="33" s="1"/>
  <c r="CQ249" i="33"/>
  <c r="CQ250" i="33" s="1"/>
  <c r="BR249" i="33"/>
  <c r="BR250" i="33" s="1"/>
  <c r="AZ249" i="33"/>
  <c r="AZ250" i="33" s="1"/>
  <c r="X249" i="33"/>
  <c r="X250" i="33" s="1"/>
  <c r="CD249" i="33"/>
  <c r="CD250" i="33" s="1"/>
  <c r="CH249" i="33"/>
  <c r="CH250" i="33" s="1"/>
  <c r="AD249" i="33"/>
  <c r="AD250" i="33" s="1"/>
  <c r="CG249" i="33"/>
  <c r="CG250" i="33" s="1"/>
  <c r="AU249" i="33"/>
  <c r="AU250" i="33" s="1"/>
  <c r="AF249" i="33"/>
  <c r="AF250" i="33" s="1"/>
  <c r="CR249" i="33"/>
  <c r="CR250" i="33" s="1"/>
  <c r="CN249" i="33"/>
  <c r="CN250" i="33" s="1"/>
  <c r="CO249" i="33"/>
  <c r="CO250" i="33" s="1"/>
  <c r="T249" i="33"/>
  <c r="T250" i="33" s="1"/>
  <c r="BV249" i="33"/>
  <c r="BV250" i="33" s="1"/>
  <c r="AT249" i="33"/>
  <c r="AT250" i="33" s="1"/>
  <c r="Y249" i="33"/>
  <c r="Y250" i="33" s="1"/>
  <c r="AS249" i="33"/>
  <c r="AS250" i="33" s="1"/>
  <c r="BC249" i="33"/>
  <c r="BC250" i="33" s="1"/>
  <c r="AN249" i="33"/>
  <c r="AN250" i="33" s="1"/>
  <c r="R249" i="33"/>
  <c r="R250" i="33" s="1"/>
  <c r="S249" i="33"/>
  <c r="S250" i="33" s="1"/>
  <c r="V249" i="33"/>
  <c r="V250" i="33" s="1"/>
  <c r="AJ249" i="33"/>
  <c r="AJ250" i="33" s="1"/>
  <c r="CL249" i="33"/>
  <c r="CL250" i="33" s="1"/>
  <c r="BM249" i="33"/>
  <c r="BM250" i="33" s="1"/>
  <c r="BF249" i="33"/>
  <c r="BF250" i="33" s="1"/>
  <c r="BO249" i="33"/>
  <c r="BO250" i="33" s="1"/>
  <c r="BK249" i="33"/>
  <c r="BK250" i="33" s="1"/>
  <c r="AV249" i="33"/>
  <c r="AV250" i="33" s="1"/>
  <c r="AB249" i="33"/>
  <c r="AB250" i="33" s="1"/>
  <c r="AC249" i="33"/>
  <c r="AC250" i="33" s="1"/>
  <c r="AH249" i="33"/>
  <c r="AH250" i="33" s="1"/>
  <c r="BA249" i="33"/>
  <c r="BA250" i="33" s="1"/>
  <c r="Z249" i="33"/>
  <c r="Z250" i="33" s="1"/>
  <c r="CC249" i="33"/>
  <c r="CC250" i="33" s="1"/>
  <c r="CM249" i="33"/>
  <c r="CM250" i="33" s="1"/>
  <c r="BW249" i="33"/>
  <c r="BW250" i="33" s="1"/>
  <c r="O249" i="33" l="1"/>
  <c r="Q250" i="33"/>
  <c r="O250" i="33" l="1"/>
  <c r="Q251" i="33" s="1"/>
  <c r="CM251" i="33" l="1"/>
  <c r="BT251" i="33"/>
  <c r="AH251" i="33"/>
  <c r="BY251" i="33"/>
  <c r="CB251" i="33"/>
  <c r="BP251" i="33"/>
  <c r="BI251" i="33"/>
  <c r="BQ251" i="33"/>
  <c r="AV251" i="33"/>
  <c r="AA251" i="33"/>
  <c r="Y251" i="33"/>
  <c r="AZ251" i="33"/>
  <c r="BJ251" i="33"/>
  <c r="CI251" i="33"/>
  <c r="CQ251" i="33"/>
  <c r="AB251" i="33"/>
  <c r="CG251" i="33"/>
  <c r="W251" i="33"/>
  <c r="V251" i="33"/>
  <c r="AG251" i="33"/>
  <c r="CS251" i="33"/>
  <c r="AC251" i="33"/>
  <c r="CR251" i="33"/>
  <c r="BC251" i="33"/>
  <c r="BH251" i="33"/>
  <c r="R251" i="33"/>
  <c r="BX251" i="33"/>
  <c r="CO251" i="33"/>
  <c r="AE251" i="33"/>
  <c r="CL251" i="33"/>
  <c r="AO251" i="33"/>
  <c r="BF251" i="33"/>
  <c r="BL251" i="33"/>
  <c r="AW251" i="33"/>
  <c r="AS251" i="33"/>
  <c r="S251" i="33"/>
  <c r="BS251" i="33"/>
  <c r="BG251" i="33"/>
  <c r="BM251" i="33"/>
  <c r="BK251" i="33"/>
  <c r="CP251" i="33"/>
  <c r="BO251" i="33"/>
  <c r="T251" i="33"/>
  <c r="AY251" i="33"/>
  <c r="BA251" i="33"/>
  <c r="CE251" i="33"/>
  <c r="CK251" i="33"/>
  <c r="CC251" i="33"/>
  <c r="BZ251" i="33"/>
  <c r="CF251" i="33"/>
  <c r="AX251" i="33"/>
  <c r="BV251" i="33"/>
  <c r="BN251" i="33"/>
  <c r="AR251" i="33"/>
  <c r="AT251" i="33"/>
  <c r="BB251" i="33"/>
  <c r="BU251" i="33"/>
  <c r="BR251" i="33"/>
  <c r="AU251" i="33"/>
  <c r="CD251" i="33"/>
  <c r="CJ251" i="33"/>
  <c r="AL251" i="33"/>
  <c r="CA251" i="33"/>
  <c r="X251" i="33"/>
  <c r="AJ251" i="33"/>
  <c r="CH251" i="33"/>
  <c r="AN251" i="33"/>
  <c r="BE251" i="33"/>
  <c r="AK251" i="33"/>
  <c r="U251" i="33"/>
  <c r="AM251" i="33"/>
  <c r="AF251" i="33"/>
  <c r="Z251" i="33"/>
  <c r="AQ251" i="33"/>
  <c r="CN251" i="33"/>
  <c r="BD251" i="33"/>
  <c r="AP251" i="33"/>
  <c r="AI251" i="33"/>
  <c r="AD251" i="33"/>
  <c r="BW251" i="33"/>
  <c r="O251" i="33" l="1"/>
  <c r="L252" i="33"/>
  <c r="L250" i="33"/>
  <c r="L251" i="33"/>
  <c r="M251" i="33"/>
  <c r="L249" i="33"/>
  <c r="M249" i="33" l="1"/>
  <c r="F249" i="33" l="1"/>
  <c r="D249" i="33"/>
  <c r="E249" i="33"/>
  <c r="H254" i="33" l="1"/>
  <c r="H255" i="33" l="1"/>
  <c r="K254" i="33"/>
  <c r="H256" i="33" l="1"/>
  <c r="K255" i="33"/>
  <c r="H257" i="33" l="1"/>
  <c r="K257" i="33" s="1"/>
  <c r="K256" i="33"/>
  <c r="BP254" i="33" l="1"/>
  <c r="BP255" i="33" s="1"/>
  <c r="BC254" i="33"/>
  <c r="BC255" i="33" s="1"/>
  <c r="AH254" i="33"/>
  <c r="AH255" i="33" s="1"/>
  <c r="AP254" i="33"/>
  <c r="AP255" i="33" s="1"/>
  <c r="BE254" i="33"/>
  <c r="BE255" i="33" s="1"/>
  <c r="BV254" i="33"/>
  <c r="BV255" i="33" s="1"/>
  <c r="CL254" i="33"/>
  <c r="CL255" i="33" s="1"/>
  <c r="BF254" i="33"/>
  <c r="BF255" i="33" s="1"/>
  <c r="CB254" i="33"/>
  <c r="CB255" i="33" s="1"/>
  <c r="CN254" i="33"/>
  <c r="CN255" i="33" s="1"/>
  <c r="AL254" i="33"/>
  <c r="AL255" i="33" s="1"/>
  <c r="Z254" i="33"/>
  <c r="Z255" i="33" s="1"/>
  <c r="AO254" i="33"/>
  <c r="AO255" i="33" s="1"/>
  <c r="AK254" i="33"/>
  <c r="AK255" i="33" s="1"/>
  <c r="BO254" i="33"/>
  <c r="BO255" i="33" s="1"/>
  <c r="CO254" i="33"/>
  <c r="CO255" i="33" s="1"/>
  <c r="BR254" i="33"/>
  <c r="BR255" i="33" s="1"/>
  <c r="BY254" i="33"/>
  <c r="BY255" i="33" s="1"/>
  <c r="BL254" i="33"/>
  <c r="BL255" i="33" s="1"/>
  <c r="AQ254" i="33"/>
  <c r="AQ255" i="33" s="1"/>
  <c r="BD254" i="33"/>
  <c r="BD255" i="33" s="1"/>
  <c r="CA254" i="33"/>
  <c r="CA255" i="33" s="1"/>
  <c r="CJ254" i="33"/>
  <c r="CJ255" i="33" s="1"/>
  <c r="CS254" i="33"/>
  <c r="CS255" i="33" s="1"/>
  <c r="BT254" i="33"/>
  <c r="BT255" i="33" s="1"/>
  <c r="CC254" i="33"/>
  <c r="CC255" i="33" s="1"/>
  <c r="Q254" i="33"/>
  <c r="AG254" i="33"/>
  <c r="AG255" i="33" s="1"/>
  <c r="CM254" i="33"/>
  <c r="CM255" i="33" s="1"/>
  <c r="BI254" i="33"/>
  <c r="BI255" i="33" s="1"/>
  <c r="CP254" i="33"/>
  <c r="CP255" i="33" s="1"/>
  <c r="BB254" i="33"/>
  <c r="BB255" i="33" s="1"/>
  <c r="AB254" i="33"/>
  <c r="AB255" i="33" s="1"/>
  <c r="AV254" i="33"/>
  <c r="AV255" i="33" s="1"/>
  <c r="T254" i="33"/>
  <c r="T255" i="33" s="1"/>
  <c r="BA254" i="33"/>
  <c r="BA255" i="33" s="1"/>
  <c r="BG254" i="33"/>
  <c r="BG255" i="33" s="1"/>
  <c r="AW254" i="33"/>
  <c r="AW255" i="33" s="1"/>
  <c r="AY254" i="33"/>
  <c r="AY255" i="33" s="1"/>
  <c r="R254" i="33"/>
  <c r="R255" i="33" s="1"/>
  <c r="CD254" i="33"/>
  <c r="CD255" i="33" s="1"/>
  <c r="BU254" i="33"/>
  <c r="BU255" i="33" s="1"/>
  <c r="AZ254" i="33"/>
  <c r="AZ255" i="33" s="1"/>
  <c r="BK254" i="33"/>
  <c r="BK255" i="33" s="1"/>
  <c r="CH254" i="33"/>
  <c r="CH255" i="33" s="1"/>
  <c r="CQ254" i="33"/>
  <c r="CQ255" i="33" s="1"/>
  <c r="Y254" i="33"/>
  <c r="Y255" i="33" s="1"/>
  <c r="BH254" i="33"/>
  <c r="BH255" i="33" s="1"/>
  <c r="BJ254" i="33"/>
  <c r="BJ255" i="33" s="1"/>
  <c r="AA254" i="33"/>
  <c r="AA255" i="33" s="1"/>
  <c r="BZ254" i="33"/>
  <c r="BZ255" i="33" s="1"/>
  <c r="BS254" i="33"/>
  <c r="BS255" i="33" s="1"/>
  <c r="X254" i="33"/>
  <c r="X255" i="33" s="1"/>
  <c r="CK254" i="33"/>
  <c r="CK255" i="33" s="1"/>
  <c r="AM254" i="33"/>
  <c r="AM255" i="33" s="1"/>
  <c r="AX254" i="33"/>
  <c r="AX255" i="33" s="1"/>
  <c r="AI254" i="33"/>
  <c r="AI255" i="33" s="1"/>
  <c r="U254" i="33"/>
  <c r="U255" i="33" s="1"/>
  <c r="AT254" i="33"/>
  <c r="AT255" i="33" s="1"/>
  <c r="CE254" i="33"/>
  <c r="CE255" i="33" s="1"/>
  <c r="AJ254" i="33"/>
  <c r="AJ255" i="33" s="1"/>
  <c r="W254" i="33"/>
  <c r="W255" i="33" s="1"/>
  <c r="CI254" i="33"/>
  <c r="CI255" i="33" s="1"/>
  <c r="BN254" i="33"/>
  <c r="BN255" i="33" s="1"/>
  <c r="CG254" i="33"/>
  <c r="CG255" i="33" s="1"/>
  <c r="V254" i="33"/>
  <c r="V255" i="33" s="1"/>
  <c r="AE254" i="33"/>
  <c r="AE255" i="33" s="1"/>
  <c r="BQ254" i="33"/>
  <c r="BQ255" i="33" s="1"/>
  <c r="S254" i="33"/>
  <c r="S255" i="33" s="1"/>
  <c r="AU254" i="33"/>
  <c r="AU255" i="33" s="1"/>
  <c r="AS254" i="33"/>
  <c r="AS255" i="33" s="1"/>
  <c r="AF254" i="33"/>
  <c r="AF255" i="33" s="1"/>
  <c r="CR254" i="33"/>
  <c r="CR255" i="33" s="1"/>
  <c r="BW254" i="33"/>
  <c r="BW255" i="33" s="1"/>
  <c r="AD254" i="33"/>
  <c r="AD255" i="33" s="1"/>
  <c r="BM254" i="33"/>
  <c r="BM255" i="33" s="1"/>
  <c r="CF254" i="33"/>
  <c r="CF255" i="33" s="1"/>
  <c r="AN254" i="33"/>
  <c r="AN255" i="33" s="1"/>
  <c r="AC254" i="33"/>
  <c r="AC255" i="33" s="1"/>
  <c r="AR254" i="33"/>
  <c r="AR255" i="33" s="1"/>
  <c r="BX254" i="33"/>
  <c r="BX255" i="33" s="1"/>
  <c r="Q255" i="33" l="1"/>
  <c r="O254" i="33"/>
  <c r="O255" i="33" l="1"/>
  <c r="Q256" i="33" s="1"/>
  <c r="AS256" i="33" l="1"/>
  <c r="AW256" i="33"/>
  <c r="CQ256" i="33"/>
  <c r="Z256" i="33"/>
  <c r="BY256" i="33"/>
  <c r="T256" i="33"/>
  <c r="AY256" i="33"/>
  <c r="CG256" i="33"/>
  <c r="BB256" i="33"/>
  <c r="AK256" i="33"/>
  <c r="AD256" i="33"/>
  <c r="BL256" i="33"/>
  <c r="BV256" i="33"/>
  <c r="BW256" i="33"/>
  <c r="CN256" i="33"/>
  <c r="BE256" i="33"/>
  <c r="BP256" i="33"/>
  <c r="AR256" i="33"/>
  <c r="BD256" i="33"/>
  <c r="AH256" i="33"/>
  <c r="U256" i="33"/>
  <c r="AI256" i="33"/>
  <c r="AF256" i="33"/>
  <c r="BQ256" i="33"/>
  <c r="AC256" i="33"/>
  <c r="AA256" i="33"/>
  <c r="CD256" i="33"/>
  <c r="BN256" i="33"/>
  <c r="BS256" i="33"/>
  <c r="CI256" i="33"/>
  <c r="BU256" i="33"/>
  <c r="AB256" i="33"/>
  <c r="AX256" i="33"/>
  <c r="CP256" i="33"/>
  <c r="BI256" i="33"/>
  <c r="BO256" i="33"/>
  <c r="BJ256" i="33"/>
  <c r="CS256" i="33"/>
  <c r="AJ256" i="33"/>
  <c r="AE256" i="33"/>
  <c r="AL256" i="33"/>
  <c r="X256" i="33"/>
  <c r="V256" i="33"/>
  <c r="BC256" i="33"/>
  <c r="CR256" i="33"/>
  <c r="W256" i="33"/>
  <c r="CO256" i="33"/>
  <c r="AT256" i="33"/>
  <c r="CM256" i="33"/>
  <c r="AM256" i="33"/>
  <c r="CA256" i="33"/>
  <c r="BF256" i="33"/>
  <c r="BZ256" i="33"/>
  <c r="BM256" i="33"/>
  <c r="CL256" i="33"/>
  <c r="CF256" i="33"/>
  <c r="Y256" i="33"/>
  <c r="AZ256" i="33"/>
  <c r="CE256" i="33"/>
  <c r="CK256" i="33"/>
  <c r="CH256" i="33"/>
  <c r="BA256" i="33"/>
  <c r="BK256" i="33"/>
  <c r="BT256" i="33"/>
  <c r="AO256" i="33"/>
  <c r="BH256" i="33"/>
  <c r="AU256" i="33"/>
  <c r="AQ256" i="33"/>
  <c r="AN256" i="33"/>
  <c r="AG256" i="33"/>
  <c r="CC256" i="33"/>
  <c r="S256" i="33"/>
  <c r="BR256" i="33"/>
  <c r="BX256" i="33"/>
  <c r="R256" i="33"/>
  <c r="AP256" i="33"/>
  <c r="BG256" i="33"/>
  <c r="CB256" i="33"/>
  <c r="CJ256" i="33"/>
  <c r="AV256" i="33"/>
  <c r="L256" i="33" l="1"/>
  <c r="O256" i="33"/>
  <c r="L257" i="33"/>
  <c r="L254" i="33"/>
  <c r="L255" i="33"/>
  <c r="M256" i="33"/>
  <c r="M254" i="33" l="1"/>
  <c r="F254" i="33" s="1"/>
  <c r="E254" i="33" l="1"/>
  <c r="D254" i="33"/>
  <c r="H259" i="33" l="1"/>
  <c r="H277" i="33" s="1"/>
  <c r="G15" i="33" l="1"/>
  <c r="K259" i="33"/>
  <c r="B266" i="33" s="1"/>
  <c r="R208" i="33"/>
  <c r="H260" i="33"/>
  <c r="R209" i="33" s="1"/>
  <c r="H278" i="33"/>
  <c r="H279" i="33" s="1"/>
  <c r="H280" i="33" s="1"/>
  <c r="E277" i="33"/>
  <c r="K260" i="33" l="1"/>
  <c r="B267" i="33" s="1"/>
  <c r="C16" i="33" s="1"/>
  <c r="H261" i="33"/>
  <c r="H262" i="33" s="1"/>
  <c r="B16" i="33"/>
  <c r="I272" i="33"/>
  <c r="K261" i="33" l="1"/>
  <c r="B268" i="33" s="1"/>
  <c r="R210" i="33"/>
  <c r="I273" i="33"/>
  <c r="I278" i="33" s="1"/>
  <c r="I277" i="33"/>
  <c r="R211" i="33"/>
  <c r="K262" i="33"/>
  <c r="CF259" i="33" s="1"/>
  <c r="CF260" i="33" s="1"/>
  <c r="CH259" i="33" l="1"/>
  <c r="CH260" i="33" s="1"/>
  <c r="BI259" i="33"/>
  <c r="BI260" i="33" s="1"/>
  <c r="AU259" i="33"/>
  <c r="AU260" i="33" s="1"/>
  <c r="CC259" i="33"/>
  <c r="CC260" i="33" s="1"/>
  <c r="Z259" i="33"/>
  <c r="Z260" i="33" s="1"/>
  <c r="AR259" i="33"/>
  <c r="AR260" i="33" s="1"/>
  <c r="BG259" i="33"/>
  <c r="BG260" i="33" s="1"/>
  <c r="T259" i="33"/>
  <c r="T260" i="33" s="1"/>
  <c r="BS259" i="33"/>
  <c r="BS260" i="33" s="1"/>
  <c r="BF259" i="33"/>
  <c r="BF260" i="33" s="1"/>
  <c r="CS259" i="33"/>
  <c r="CS260" i="33" s="1"/>
  <c r="AC259" i="33"/>
  <c r="AC260" i="33" s="1"/>
  <c r="BO259" i="33"/>
  <c r="BO260" i="33" s="1"/>
  <c r="AB259" i="33"/>
  <c r="AB260" i="33" s="1"/>
  <c r="BE259" i="33"/>
  <c r="BE260" i="33" s="1"/>
  <c r="CD259" i="33"/>
  <c r="CD260" i="33" s="1"/>
  <c r="BB259" i="33"/>
  <c r="BB260" i="33" s="1"/>
  <c r="I283" i="33"/>
  <c r="B269" i="33"/>
  <c r="AK266" i="33" s="1"/>
  <c r="AK267" i="33" s="1"/>
  <c r="AP259" i="33"/>
  <c r="AP260" i="33" s="1"/>
  <c r="AH259" i="33"/>
  <c r="AH260" i="33" s="1"/>
  <c r="AA259" i="33"/>
  <c r="AA260" i="33" s="1"/>
  <c r="BU259" i="33"/>
  <c r="BU260" i="33" s="1"/>
  <c r="AF259" i="33"/>
  <c r="AF260" i="33" s="1"/>
  <c r="AM259" i="33"/>
  <c r="AM260" i="33" s="1"/>
  <c r="BA259" i="33"/>
  <c r="BA260" i="33" s="1"/>
  <c r="AN259" i="33"/>
  <c r="AN260" i="33" s="1"/>
  <c r="AS259" i="33"/>
  <c r="AS260" i="33" s="1"/>
  <c r="BV259" i="33"/>
  <c r="BV260" i="33" s="1"/>
  <c r="BC259" i="33"/>
  <c r="BC260" i="33" s="1"/>
  <c r="CN259" i="33"/>
  <c r="CN260" i="33" s="1"/>
  <c r="W259" i="33"/>
  <c r="W260" i="33" s="1"/>
  <c r="AT259" i="33"/>
  <c r="AT260" i="33" s="1"/>
  <c r="BP259" i="33"/>
  <c r="BP260" i="33" s="1"/>
  <c r="AD259" i="33"/>
  <c r="AD260" i="33" s="1"/>
  <c r="BJ259" i="33"/>
  <c r="BJ260" i="33" s="1"/>
  <c r="BD259" i="33"/>
  <c r="BD260" i="33" s="1"/>
  <c r="AY259" i="33"/>
  <c r="AY260" i="33" s="1"/>
  <c r="BY259" i="33"/>
  <c r="BY260" i="33" s="1"/>
  <c r="BZ259" i="33"/>
  <c r="BZ260" i="33" s="1"/>
  <c r="BM259" i="33"/>
  <c r="BM260" i="33" s="1"/>
  <c r="AZ259" i="33"/>
  <c r="AZ260" i="33" s="1"/>
  <c r="AG259" i="33"/>
  <c r="AG260" i="33" s="1"/>
  <c r="BH259" i="33"/>
  <c r="BH260" i="33" s="1"/>
  <c r="Y259" i="33"/>
  <c r="Y260" i="33" s="1"/>
  <c r="CA259" i="33"/>
  <c r="CA260" i="33" s="1"/>
  <c r="BX259" i="33"/>
  <c r="BX260" i="33" s="1"/>
  <c r="CJ259" i="33"/>
  <c r="CJ260" i="33" s="1"/>
  <c r="CM259" i="33"/>
  <c r="CM260" i="33" s="1"/>
  <c r="AE259" i="33"/>
  <c r="AE260" i="33" s="1"/>
  <c r="X259" i="33"/>
  <c r="X260" i="33" s="1"/>
  <c r="AV259" i="33"/>
  <c r="AV260" i="33" s="1"/>
  <c r="BR259" i="33"/>
  <c r="BR260" i="33" s="1"/>
  <c r="CK259" i="33"/>
  <c r="CK260" i="33" s="1"/>
  <c r="CR259" i="33"/>
  <c r="CR260" i="33" s="1"/>
  <c r="CO259" i="33"/>
  <c r="CO260" i="33" s="1"/>
  <c r="V259" i="33"/>
  <c r="V260" i="33" s="1"/>
  <c r="Q259" i="33"/>
  <c r="CP259" i="33"/>
  <c r="CP260" i="33" s="1"/>
  <c r="S259" i="33"/>
  <c r="S260" i="33" s="1"/>
  <c r="CE259" i="33"/>
  <c r="CE260" i="33" s="1"/>
  <c r="BL259" i="33"/>
  <c r="BL260" i="33" s="1"/>
  <c r="CI259" i="33"/>
  <c r="CI260" i="33" s="1"/>
  <c r="CL259" i="33"/>
  <c r="CL260" i="33" s="1"/>
  <c r="U259" i="33"/>
  <c r="U260" i="33" s="1"/>
  <c r="AQ259" i="33"/>
  <c r="AQ260" i="33" s="1"/>
  <c r="R259" i="33"/>
  <c r="R260" i="33" s="1"/>
  <c r="AJ259" i="33"/>
  <c r="AJ260" i="33" s="1"/>
  <c r="CG259" i="33"/>
  <c r="CG260" i="33" s="1"/>
  <c r="AW259" i="33"/>
  <c r="AW260" i="33" s="1"/>
  <c r="BQ259" i="33"/>
  <c r="BQ260" i="33" s="1"/>
  <c r="AO259" i="33"/>
  <c r="AO260" i="33" s="1"/>
  <c r="AL259" i="33"/>
  <c r="AL260" i="33" s="1"/>
  <c r="CB259" i="33"/>
  <c r="CB260" i="33" s="1"/>
  <c r="AX259" i="33"/>
  <c r="AX260" i="33" s="1"/>
  <c r="CQ259" i="33"/>
  <c r="CQ260" i="33" s="1"/>
  <c r="BT259" i="33"/>
  <c r="BT260" i="33" s="1"/>
  <c r="BN259" i="33"/>
  <c r="BN260" i="33" s="1"/>
  <c r="I274" i="33"/>
  <c r="D16" i="33"/>
  <c r="AK259" i="33"/>
  <c r="AK260" i="33" s="1"/>
  <c r="BW259" i="33"/>
  <c r="BW260" i="33" s="1"/>
  <c r="BK259" i="33"/>
  <c r="BK260" i="33" s="1"/>
  <c r="AI259" i="33"/>
  <c r="AI260" i="33" s="1"/>
  <c r="I282" i="33"/>
  <c r="BU266" i="33" l="1"/>
  <c r="BU267" i="33" s="1"/>
  <c r="AR266" i="33"/>
  <c r="AR267" i="33" s="1"/>
  <c r="BW266" i="33"/>
  <c r="BW267" i="33" s="1"/>
  <c r="DD266" i="33"/>
  <c r="DD267" i="33" s="1"/>
  <c r="DG266" i="33"/>
  <c r="DG267" i="33" s="1"/>
  <c r="BG266" i="33"/>
  <c r="BG267" i="33" s="1"/>
  <c r="CF266" i="33"/>
  <c r="CF267" i="33" s="1"/>
  <c r="BV266" i="33"/>
  <c r="BV267" i="33" s="1"/>
  <c r="BS266" i="33"/>
  <c r="BS267" i="33" s="1"/>
  <c r="BM266" i="33"/>
  <c r="BM267" i="33" s="1"/>
  <c r="CP266" i="33"/>
  <c r="CP267" i="33" s="1"/>
  <c r="BQ266" i="33"/>
  <c r="BQ267" i="33" s="1"/>
  <c r="BT266" i="33"/>
  <c r="BT267" i="33" s="1"/>
  <c r="CW266" i="33"/>
  <c r="CW267" i="33" s="1"/>
  <c r="BC266" i="33"/>
  <c r="BC267" i="33" s="1"/>
  <c r="BJ266" i="33"/>
  <c r="BJ267" i="33" s="1"/>
  <c r="CK266" i="33"/>
  <c r="CK267" i="33" s="1"/>
  <c r="CB266" i="33"/>
  <c r="CB267" i="33" s="1"/>
  <c r="AG266" i="33"/>
  <c r="AG267" i="33" s="1"/>
  <c r="CV266" i="33"/>
  <c r="CV267" i="33" s="1"/>
  <c r="CC266" i="33"/>
  <c r="CC267" i="33" s="1"/>
  <c r="AH266" i="33"/>
  <c r="AH267" i="33" s="1"/>
  <c r="CN266" i="33"/>
  <c r="CN267" i="33" s="1"/>
  <c r="CX266" i="33"/>
  <c r="CX267" i="33" s="1"/>
  <c r="CR266" i="33"/>
  <c r="CR267" i="33" s="1"/>
  <c r="AW266" i="33"/>
  <c r="AW267" i="33" s="1"/>
  <c r="DF266" i="33"/>
  <c r="DF267" i="33" s="1"/>
  <c r="BE266" i="33"/>
  <c r="BE267" i="33" s="1"/>
  <c r="AP266" i="33"/>
  <c r="AP267" i="33" s="1"/>
  <c r="BO266" i="33"/>
  <c r="BO267" i="33" s="1"/>
  <c r="BL266" i="33"/>
  <c r="BL267" i="33" s="1"/>
  <c r="CG266" i="33"/>
  <c r="CG267" i="33" s="1"/>
  <c r="AQ266" i="33"/>
  <c r="AQ267" i="33" s="1"/>
  <c r="BZ266" i="33"/>
  <c r="BZ267" i="33" s="1"/>
  <c r="CU266" i="33"/>
  <c r="CU267" i="33" s="1"/>
  <c r="DA266" i="33"/>
  <c r="DA267" i="33" s="1"/>
  <c r="CY266" i="33"/>
  <c r="CY267" i="33" s="1"/>
  <c r="BN266" i="33"/>
  <c r="BN267" i="33" s="1"/>
  <c r="AJ266" i="33"/>
  <c r="AJ267" i="33" s="1"/>
  <c r="CS266" i="33"/>
  <c r="CS267" i="33" s="1"/>
  <c r="CA266" i="33"/>
  <c r="CA267" i="33" s="1"/>
  <c r="BB266" i="33"/>
  <c r="BB267" i="33" s="1"/>
  <c r="AL266" i="33"/>
  <c r="AL267" i="33" s="1"/>
  <c r="AY266" i="33"/>
  <c r="AY267" i="33" s="1"/>
  <c r="AV266" i="33"/>
  <c r="AV267" i="33" s="1"/>
  <c r="AO266" i="33"/>
  <c r="AO267" i="33" s="1"/>
  <c r="BR266" i="33"/>
  <c r="BR267" i="33" s="1"/>
  <c r="BX266" i="33"/>
  <c r="BX267" i="33" s="1"/>
  <c r="E16" i="33"/>
  <c r="I275" i="33"/>
  <c r="CZ266" i="33"/>
  <c r="CZ267" i="33" s="1"/>
  <c r="AX266" i="33"/>
  <c r="AX267" i="33" s="1"/>
  <c r="BY266" i="33"/>
  <c r="BY267" i="33" s="1"/>
  <c r="DC266" i="33"/>
  <c r="DC267" i="33" s="1"/>
  <c r="BK266" i="33"/>
  <c r="BK267" i="33" s="1"/>
  <c r="CE266" i="33"/>
  <c r="CE267" i="33" s="1"/>
  <c r="DB266" i="33"/>
  <c r="DB267" i="33" s="1"/>
  <c r="DE266" i="33"/>
  <c r="DE267" i="33" s="1"/>
  <c r="AZ266" i="33"/>
  <c r="AZ267" i="33" s="1"/>
  <c r="AS266" i="33"/>
  <c r="AS267" i="33" s="1"/>
  <c r="Q260" i="33"/>
  <c r="O259" i="33"/>
  <c r="I288" i="33"/>
  <c r="BA266" i="33"/>
  <c r="BA267" i="33" s="1"/>
  <c r="AF266" i="33"/>
  <c r="AF267" i="33" s="1"/>
  <c r="CJ266" i="33"/>
  <c r="CJ267" i="33" s="1"/>
  <c r="AU266" i="33"/>
  <c r="AU267" i="33" s="1"/>
  <c r="AI266" i="33"/>
  <c r="AI267" i="33" s="1"/>
  <c r="CH266" i="33"/>
  <c r="CH267" i="33" s="1"/>
  <c r="CD266" i="33"/>
  <c r="CD267" i="33" s="1"/>
  <c r="AE266" i="33"/>
  <c r="CT266" i="33"/>
  <c r="CT267" i="33" s="1"/>
  <c r="CL266" i="33"/>
  <c r="CL267" i="33" s="1"/>
  <c r="I279" i="33"/>
  <c r="I287" i="33"/>
  <c r="BI266" i="33"/>
  <c r="BI267" i="33" s="1"/>
  <c r="AM266" i="33"/>
  <c r="AM267" i="33" s="1"/>
  <c r="CO266" i="33"/>
  <c r="CO267" i="33" s="1"/>
  <c r="CM266" i="33"/>
  <c r="CM267" i="33" s="1"/>
  <c r="CI266" i="33"/>
  <c r="CI267" i="33" s="1"/>
  <c r="BD266" i="33"/>
  <c r="BD267" i="33" s="1"/>
  <c r="BH266" i="33"/>
  <c r="BH267" i="33" s="1"/>
  <c r="AT266" i="33"/>
  <c r="AT267" i="33" s="1"/>
  <c r="BP266" i="33"/>
  <c r="BP267" i="33" s="1"/>
  <c r="BF266" i="33"/>
  <c r="BF267" i="33" s="1"/>
  <c r="AN266" i="33"/>
  <c r="AN267" i="33" s="1"/>
  <c r="CQ266" i="33"/>
  <c r="CQ267" i="33" s="1"/>
  <c r="I293" i="33" l="1"/>
  <c r="O260" i="33"/>
  <c r="AC266" i="33"/>
  <c r="AE267" i="33"/>
  <c r="I292" i="33"/>
  <c r="I284" i="33"/>
  <c r="I280" i="33"/>
  <c r="CF261" i="33" l="1"/>
  <c r="AR261" i="33"/>
  <c r="BG261" i="33"/>
  <c r="CH261" i="33"/>
  <c r="Z261" i="33"/>
  <c r="T261" i="33"/>
  <c r="BO261" i="33"/>
  <c r="BI261" i="33"/>
  <c r="CS261" i="33"/>
  <c r="AC261" i="33"/>
  <c r="BF261" i="33"/>
  <c r="CC261" i="33"/>
  <c r="AU261" i="33"/>
  <c r="BS261" i="33"/>
  <c r="AX261" i="33"/>
  <c r="CL261" i="33"/>
  <c r="AW261" i="33"/>
  <c r="AM261" i="33"/>
  <c r="Y261" i="33"/>
  <c r="R261" i="33"/>
  <c r="BE261" i="33"/>
  <c r="AE261" i="33"/>
  <c r="V261" i="33"/>
  <c r="CO261" i="33"/>
  <c r="BQ261" i="33"/>
  <c r="BL261" i="33"/>
  <c r="BW261" i="33"/>
  <c r="BD261" i="33"/>
  <c r="BV261" i="33"/>
  <c r="AV261" i="33"/>
  <c r="X261" i="33"/>
  <c r="BP261" i="33"/>
  <c r="S261" i="33"/>
  <c r="AF261" i="33"/>
  <c r="CR261" i="33"/>
  <c r="CM261" i="33"/>
  <c r="CJ261" i="33"/>
  <c r="AH261" i="33"/>
  <c r="BH261" i="33"/>
  <c r="AG261" i="33"/>
  <c r="BA261" i="33"/>
  <c r="AK261" i="33"/>
  <c r="BX261" i="33"/>
  <c r="CQ261" i="33"/>
  <c r="AT261" i="33"/>
  <c r="CE261" i="33"/>
  <c r="U261" i="33"/>
  <c r="AJ261" i="33"/>
  <c r="CP261" i="33"/>
  <c r="AI261" i="33"/>
  <c r="AZ261" i="33"/>
  <c r="BM261" i="33"/>
  <c r="BZ261" i="33"/>
  <c r="CI261" i="33"/>
  <c r="AL261" i="33"/>
  <c r="AO261" i="33"/>
  <c r="CK261" i="33"/>
  <c r="BJ261" i="33"/>
  <c r="CA261" i="33"/>
  <c r="BK261" i="33"/>
  <c r="AP261" i="33"/>
  <c r="W261" i="33"/>
  <c r="AY261" i="33"/>
  <c r="BT261" i="33"/>
  <c r="BB261" i="33"/>
  <c r="AA261" i="33"/>
  <c r="AB261" i="33"/>
  <c r="CD261" i="33"/>
  <c r="AD261" i="33"/>
  <c r="CB261" i="33"/>
  <c r="BY261" i="33"/>
  <c r="AS261" i="33"/>
  <c r="BC261" i="33"/>
  <c r="CG261" i="33"/>
  <c r="AN261" i="33"/>
  <c r="AQ261" i="33"/>
  <c r="CN261" i="33"/>
  <c r="BU261" i="33"/>
  <c r="BN261" i="33"/>
  <c r="BR261" i="33"/>
  <c r="I298" i="33"/>
  <c r="I289" i="33"/>
  <c r="Q261" i="33"/>
  <c r="I297" i="33"/>
  <c r="I285" i="33"/>
  <c r="AC267" i="33"/>
  <c r="I290" i="33" l="1"/>
  <c r="I302" i="33"/>
  <c r="BG268" i="33"/>
  <c r="AR268" i="33"/>
  <c r="CK268" i="33"/>
  <c r="BL268" i="33"/>
  <c r="CB268" i="33"/>
  <c r="DA268" i="33"/>
  <c r="CU268" i="33"/>
  <c r="DG268" i="33"/>
  <c r="BT268" i="33"/>
  <c r="CR268" i="33"/>
  <c r="AO268" i="33"/>
  <c r="CP268" i="33"/>
  <c r="AL268" i="33"/>
  <c r="DF268" i="33"/>
  <c r="BB268" i="33"/>
  <c r="AW268" i="33"/>
  <c r="BU268" i="33"/>
  <c r="BC268" i="33"/>
  <c r="BJ268" i="33"/>
  <c r="AJ268" i="33"/>
  <c r="CV268" i="33"/>
  <c r="CA268" i="33"/>
  <c r="CW268" i="33"/>
  <c r="AY268" i="33"/>
  <c r="BO268" i="33"/>
  <c r="BM268" i="33"/>
  <c r="AQ268" i="33"/>
  <c r="AP268" i="33"/>
  <c r="AK268" i="33"/>
  <c r="BS268" i="33"/>
  <c r="CN268" i="33"/>
  <c r="AV268" i="33"/>
  <c r="BX268" i="33"/>
  <c r="BN268" i="33"/>
  <c r="CS268" i="33"/>
  <c r="BV268" i="33"/>
  <c r="CF268" i="33"/>
  <c r="BQ268" i="33"/>
  <c r="CG268" i="33"/>
  <c r="AG268" i="33"/>
  <c r="BZ268" i="33"/>
  <c r="BR268" i="33"/>
  <c r="DD268" i="33"/>
  <c r="CC268" i="33"/>
  <c r="CY268" i="33"/>
  <c r="BE268" i="33"/>
  <c r="BW268" i="33"/>
  <c r="CX268" i="33"/>
  <c r="AH268" i="33"/>
  <c r="BF268" i="33"/>
  <c r="BI268" i="33"/>
  <c r="DE268" i="33"/>
  <c r="CL268" i="33"/>
  <c r="AT268" i="33"/>
  <c r="AF268" i="33"/>
  <c r="CD268" i="33"/>
  <c r="CM268" i="33"/>
  <c r="AN268" i="33"/>
  <c r="DC268" i="33"/>
  <c r="BD268" i="33"/>
  <c r="AU268" i="33"/>
  <c r="BP268" i="33"/>
  <c r="CH268" i="33"/>
  <c r="AM268" i="33"/>
  <c r="CT268" i="33"/>
  <c r="AS268" i="33"/>
  <c r="CJ268" i="33"/>
  <c r="AI268" i="33"/>
  <c r="BA268" i="33"/>
  <c r="CQ268" i="33"/>
  <c r="DB268" i="33"/>
  <c r="BY268" i="33"/>
  <c r="AX268" i="33"/>
  <c r="CI268" i="33"/>
  <c r="BK268" i="33"/>
  <c r="CO268" i="33"/>
  <c r="AZ268" i="33"/>
  <c r="BH268" i="33"/>
  <c r="CZ268" i="33"/>
  <c r="CE268" i="33"/>
  <c r="I294" i="33"/>
  <c r="M261" i="33"/>
  <c r="O261" i="33"/>
  <c r="L262" i="33"/>
  <c r="P211" i="33" s="1"/>
  <c r="T211" i="33" s="1"/>
  <c r="L260" i="33"/>
  <c r="P209" i="33" s="1"/>
  <c r="T209" i="33" s="1"/>
  <c r="L259" i="33"/>
  <c r="L261" i="33"/>
  <c r="P210" i="33" s="1"/>
  <c r="T210" i="33" s="1"/>
  <c r="AE268" i="33"/>
  <c r="I303" i="33"/>
  <c r="I299" i="33" l="1"/>
  <c r="I307" i="33"/>
  <c r="M259" i="33"/>
  <c r="P208" i="33"/>
  <c r="T208" i="33" s="1"/>
  <c r="I308" i="33"/>
  <c r="F268" i="33"/>
  <c r="AC268" i="33"/>
  <c r="D266" i="33"/>
  <c r="D269" i="33"/>
  <c r="L275" i="33" s="1"/>
  <c r="D268" i="33"/>
  <c r="L274" i="33" s="1"/>
  <c r="D267" i="33"/>
  <c r="L273" i="33" s="1"/>
  <c r="I295" i="33"/>
  <c r="V208" i="33" l="1" a="1"/>
  <c r="F259" i="33"/>
  <c r="E259" i="33"/>
  <c r="D259" i="33"/>
  <c r="L272" i="33"/>
  <c r="F266" i="33"/>
  <c r="H16" i="33" s="1"/>
  <c r="I312" i="33"/>
  <c r="I313" i="33"/>
  <c r="I300" i="33"/>
  <c r="I304" i="33"/>
  <c r="F16" i="33"/>
  <c r="M274" i="33"/>
  <c r="V210" i="33" l="1"/>
  <c r="V211" i="33"/>
  <c r="V209" i="33"/>
  <c r="V208" i="33"/>
  <c r="I309" i="33"/>
  <c r="I305" i="33"/>
  <c r="I317" i="33"/>
  <c r="I318" i="33"/>
  <c r="I310" i="33" l="1"/>
  <c r="I314" i="33"/>
  <c r="X208" i="33" a="1"/>
  <c r="Y208" i="33" l="1"/>
  <c r="I266" i="33" s="1"/>
  <c r="Y209" i="33"/>
  <c r="I267" i="33" s="1"/>
  <c r="Y210" i="33"/>
  <c r="I268" i="33" s="1"/>
  <c r="Y211" i="33"/>
  <c r="I269" i="33" s="1"/>
  <c r="AA208" i="33"/>
  <c r="K266" i="33" s="1"/>
  <c r="Z210" i="33"/>
  <c r="J268" i="33" s="1"/>
  <c r="X208" i="33"/>
  <c r="H266" i="33" s="1"/>
  <c r="AA209" i="33"/>
  <c r="K267" i="33" s="1"/>
  <c r="Z211" i="33"/>
  <c r="J269" i="33" s="1"/>
  <c r="Z208" i="33"/>
  <c r="J266" i="33" s="1"/>
  <c r="AA211" i="33"/>
  <c r="K269" i="33" s="1"/>
  <c r="X209" i="33"/>
  <c r="H267" i="33" s="1"/>
  <c r="Z209" i="33"/>
  <c r="J267" i="33" s="1"/>
  <c r="AA210" i="33"/>
  <c r="K268" i="33" s="1"/>
  <c r="X211" i="33"/>
  <c r="H269" i="33" s="1"/>
  <c r="X210" i="33"/>
  <c r="H268" i="33" s="1"/>
  <c r="I319" i="33"/>
  <c r="I315" i="33"/>
  <c r="M266" i="33" l="1" a="1"/>
  <c r="I320" i="33"/>
  <c r="M267" i="33" l="1"/>
  <c r="M266" i="33"/>
  <c r="M268" i="33"/>
  <c r="M269" i="33"/>
  <c r="N267" i="33" l="1"/>
  <c r="N268" i="33"/>
  <c r="N269" i="33"/>
  <c r="N266" i="33"/>
  <c r="J272" i="33" l="1"/>
  <c r="J274" i="33"/>
  <c r="J275" i="33"/>
  <c r="J273" i="33"/>
  <c r="J277" i="33" l="1"/>
  <c r="K272" i="33"/>
  <c r="M272" i="33"/>
  <c r="J280" i="33"/>
  <c r="K275" i="33"/>
  <c r="J278" i="33"/>
  <c r="K273" i="33"/>
  <c r="J279" i="33"/>
  <c r="K274" i="33"/>
  <c r="J282" i="33" l="1"/>
  <c r="K277" i="33"/>
  <c r="J284" i="33"/>
  <c r="K279" i="33"/>
  <c r="J283" i="33"/>
  <c r="K278" i="33"/>
  <c r="J285" i="33"/>
  <c r="K280" i="33"/>
  <c r="J287" i="33" l="1"/>
  <c r="J289" i="33"/>
  <c r="J290" i="33"/>
  <c r="J288" i="33"/>
  <c r="U277" i="33"/>
  <c r="U278" i="33" s="1"/>
  <c r="AC277" i="33"/>
  <c r="AC278" i="33" s="1"/>
  <c r="AK277" i="33"/>
  <c r="AK278" i="33" s="1"/>
  <c r="AS277" i="33"/>
  <c r="AS278" i="33" s="1"/>
  <c r="BA277" i="33"/>
  <c r="BA278" i="33" s="1"/>
  <c r="BI277" i="33"/>
  <c r="BI278" i="33" s="1"/>
  <c r="BQ277" i="33"/>
  <c r="BQ278" i="33" s="1"/>
  <c r="BY277" i="33"/>
  <c r="BY278" i="33" s="1"/>
  <c r="CG277" i="33"/>
  <c r="CG278" i="33" s="1"/>
  <c r="CO277" i="33"/>
  <c r="CO278" i="33" s="1"/>
  <c r="V277" i="33"/>
  <c r="V278" i="33" s="1"/>
  <c r="AD277" i="33"/>
  <c r="AD278" i="33" s="1"/>
  <c r="AL277" i="33"/>
  <c r="AL278" i="33" s="1"/>
  <c r="AT277" i="33"/>
  <c r="AT278" i="33" s="1"/>
  <c r="BB277" i="33"/>
  <c r="BB278" i="33" s="1"/>
  <c r="BJ277" i="33"/>
  <c r="BJ278" i="33" s="1"/>
  <c r="BR277" i="33"/>
  <c r="BR278" i="33" s="1"/>
  <c r="BZ277" i="33"/>
  <c r="BZ278" i="33" s="1"/>
  <c r="CH277" i="33"/>
  <c r="CH278" i="33" s="1"/>
  <c r="CP277" i="33"/>
  <c r="CP278" i="33" s="1"/>
  <c r="Q277" i="33"/>
  <c r="Y277" i="33"/>
  <c r="Y278" i="33" s="1"/>
  <c r="AG277" i="33"/>
  <c r="AG278" i="33" s="1"/>
  <c r="AO277" i="33"/>
  <c r="AO278" i="33" s="1"/>
  <c r="AW277" i="33"/>
  <c r="AW278" i="33" s="1"/>
  <c r="BE277" i="33"/>
  <c r="BE278" i="33" s="1"/>
  <c r="BM277" i="33"/>
  <c r="BM278" i="33" s="1"/>
  <c r="BU277" i="33"/>
  <c r="BU278" i="33" s="1"/>
  <c r="CC277" i="33"/>
  <c r="CC278" i="33" s="1"/>
  <c r="CK277" i="33"/>
  <c r="CK278" i="33" s="1"/>
  <c r="CS277" i="33"/>
  <c r="CS278" i="33" s="1"/>
  <c r="W277" i="33"/>
  <c r="W278" i="33" s="1"/>
  <c r="AI277" i="33"/>
  <c r="AI278" i="33" s="1"/>
  <c r="AV277" i="33"/>
  <c r="AV278" i="33" s="1"/>
  <c r="BH277" i="33"/>
  <c r="BH278" i="33" s="1"/>
  <c r="BV277" i="33"/>
  <c r="BV278" i="33" s="1"/>
  <c r="CI277" i="33"/>
  <c r="CI278" i="33" s="1"/>
  <c r="X277" i="33"/>
  <c r="X278" i="33" s="1"/>
  <c r="AJ277" i="33"/>
  <c r="AJ278" i="33" s="1"/>
  <c r="AX277" i="33"/>
  <c r="AX278" i="33" s="1"/>
  <c r="BK277" i="33"/>
  <c r="BK278" i="33" s="1"/>
  <c r="BW277" i="33"/>
  <c r="BW278" i="33" s="1"/>
  <c r="CJ277" i="33"/>
  <c r="CJ278" i="33" s="1"/>
  <c r="AA277" i="33"/>
  <c r="AA278" i="33" s="1"/>
  <c r="AN277" i="33"/>
  <c r="AN278" i="33" s="1"/>
  <c r="AZ277" i="33"/>
  <c r="AZ278" i="33" s="1"/>
  <c r="BN277" i="33"/>
  <c r="BN278" i="33" s="1"/>
  <c r="CA277" i="33"/>
  <c r="CA278" i="33" s="1"/>
  <c r="CM277" i="33"/>
  <c r="CM278" i="33" s="1"/>
  <c r="R277" i="33"/>
  <c r="R278" i="33" s="1"/>
  <c r="AE277" i="33"/>
  <c r="AE278" i="33" s="1"/>
  <c r="AQ277" i="33"/>
  <c r="AQ278" i="33" s="1"/>
  <c r="BD277" i="33"/>
  <c r="BD278" i="33" s="1"/>
  <c r="BP277" i="33"/>
  <c r="BP278" i="33" s="1"/>
  <c r="CD277" i="33"/>
  <c r="CD278" i="33" s="1"/>
  <c r="CQ277" i="33"/>
  <c r="CQ278" i="33" s="1"/>
  <c r="S277" i="33"/>
  <c r="S278" i="33" s="1"/>
  <c r="AR277" i="33"/>
  <c r="AR278" i="33" s="1"/>
  <c r="BS277" i="33"/>
  <c r="BS278" i="33" s="1"/>
  <c r="CR277" i="33"/>
  <c r="CR278" i="33" s="1"/>
  <c r="T277" i="33"/>
  <c r="T278" i="33" s="1"/>
  <c r="AU277" i="33"/>
  <c r="AU278" i="33" s="1"/>
  <c r="BT277" i="33"/>
  <c r="BT278" i="33" s="1"/>
  <c r="Z277" i="33"/>
  <c r="Z278" i="33" s="1"/>
  <c r="AY277" i="33"/>
  <c r="AY278" i="33" s="1"/>
  <c r="BX277" i="33"/>
  <c r="BX278" i="33" s="1"/>
  <c r="AB277" i="33"/>
  <c r="AB278" i="33" s="1"/>
  <c r="BC277" i="33"/>
  <c r="BC278" i="33" s="1"/>
  <c r="CB277" i="33"/>
  <c r="CB278" i="33" s="1"/>
  <c r="AH277" i="33"/>
  <c r="AH278" i="33" s="1"/>
  <c r="CF277" i="33"/>
  <c r="CF278" i="33" s="1"/>
  <c r="AM277" i="33"/>
  <c r="AM278" i="33" s="1"/>
  <c r="CL277" i="33"/>
  <c r="CL278" i="33" s="1"/>
  <c r="AP277" i="33"/>
  <c r="AP278" i="33" s="1"/>
  <c r="CN277" i="33"/>
  <c r="CN278" i="33" s="1"/>
  <c r="BF277" i="33"/>
  <c r="BF278" i="33" s="1"/>
  <c r="BL277" i="33"/>
  <c r="BL278" i="33" s="1"/>
  <c r="BO277" i="33"/>
  <c r="BO278" i="33" s="1"/>
  <c r="CE277" i="33"/>
  <c r="CE278" i="33" s="1"/>
  <c r="AF277" i="33"/>
  <c r="AF278" i="33" s="1"/>
  <c r="BG277" i="33"/>
  <c r="BG278" i="33" s="1"/>
  <c r="Q278" i="33" l="1"/>
  <c r="O277" i="33"/>
  <c r="J295" i="33"/>
  <c r="J294" i="33"/>
  <c r="J293" i="33"/>
  <c r="J292" i="33"/>
  <c r="J300" i="33" l="1"/>
  <c r="O278" i="33"/>
  <c r="Q279" i="33" s="1"/>
  <c r="J299" i="33"/>
  <c r="J298" i="33"/>
  <c r="J297" i="33"/>
  <c r="J302" i="33" l="1"/>
  <c r="J303" i="33"/>
  <c r="J304" i="33"/>
  <c r="J305" i="33"/>
  <c r="AF279" i="33"/>
  <c r="Y279" i="33"/>
  <c r="CI279" i="33"/>
  <c r="Z279" i="33"/>
  <c r="AA279" i="33"/>
  <c r="BH279" i="33"/>
  <c r="AX279" i="33"/>
  <c r="BV279" i="33"/>
  <c r="AV279" i="33"/>
  <c r="BN279" i="33"/>
  <c r="S279" i="33"/>
  <c r="BE279" i="33"/>
  <c r="CM279" i="33"/>
  <c r="AS279" i="33"/>
  <c r="CD279" i="33"/>
  <c r="AJ279" i="33"/>
  <c r="CS279" i="33"/>
  <c r="CO279" i="33"/>
  <c r="AI279" i="33"/>
  <c r="BB279" i="33"/>
  <c r="BQ279" i="33"/>
  <c r="AK279" i="33"/>
  <c r="AC279" i="33"/>
  <c r="AH279" i="33"/>
  <c r="BS279" i="33"/>
  <c r="CQ279" i="33"/>
  <c r="X279" i="33"/>
  <c r="AE279" i="33"/>
  <c r="W279" i="33"/>
  <c r="AN279" i="33"/>
  <c r="CJ279" i="33"/>
  <c r="CE279" i="33"/>
  <c r="CA279" i="33"/>
  <c r="AT279" i="33"/>
  <c r="CC279" i="33"/>
  <c r="AO279" i="33"/>
  <c r="BU279" i="33"/>
  <c r="BM279" i="33"/>
  <c r="BY279" i="33"/>
  <c r="CP279" i="33"/>
  <c r="AG279" i="33"/>
  <c r="BK279" i="33"/>
  <c r="BL279" i="33"/>
  <c r="CN279" i="33"/>
  <c r="AP279" i="33"/>
  <c r="CB279" i="33"/>
  <c r="AB279" i="33"/>
  <c r="BX279" i="33"/>
  <c r="BP279" i="33"/>
  <c r="T279" i="33"/>
  <c r="BG279" i="33"/>
  <c r="BF279" i="33"/>
  <c r="CL279" i="33"/>
  <c r="CR279" i="33"/>
  <c r="AQ279" i="33"/>
  <c r="U279" i="33"/>
  <c r="BJ279" i="33"/>
  <c r="BI279" i="33"/>
  <c r="CF279" i="33"/>
  <c r="AD279" i="33"/>
  <c r="CH279" i="33"/>
  <c r="BT279" i="33"/>
  <c r="BZ279" i="33"/>
  <c r="AL279" i="33"/>
  <c r="BO279" i="33"/>
  <c r="AW279" i="33"/>
  <c r="AU279" i="33"/>
  <c r="AZ279" i="33"/>
  <c r="BR279" i="33"/>
  <c r="BC279" i="33"/>
  <c r="CG279" i="33"/>
  <c r="BW279" i="33"/>
  <c r="V279" i="33"/>
  <c r="BA279" i="33"/>
  <c r="AR279" i="33"/>
  <c r="BD279" i="33"/>
  <c r="R279" i="33"/>
  <c r="CK279" i="33"/>
  <c r="AM279" i="33"/>
  <c r="AY279" i="33"/>
  <c r="L278" i="33" l="1"/>
  <c r="O279" i="33"/>
  <c r="L277" i="33"/>
  <c r="J310" i="33"/>
  <c r="L279" i="33"/>
  <c r="J307" i="33"/>
  <c r="J309" i="33"/>
  <c r="L280" i="33"/>
  <c r="M279" i="33"/>
  <c r="J308" i="33"/>
  <c r="M277" i="33" l="1"/>
  <c r="F277" i="33" s="1"/>
  <c r="J314" i="33"/>
  <c r="J312" i="33"/>
  <c r="J313" i="33"/>
  <c r="J315" i="33"/>
  <c r="H282" i="33" l="1"/>
  <c r="J320" i="33"/>
  <c r="J318" i="33"/>
  <c r="J317" i="33"/>
  <c r="J319" i="33"/>
  <c r="H283" i="33" l="1"/>
  <c r="K282" i="33"/>
  <c r="H284" i="33" l="1"/>
  <c r="K283" i="33"/>
  <c r="H285" i="33" l="1"/>
  <c r="K285" i="33" s="1"/>
  <c r="K284" i="33"/>
  <c r="AB282" i="33" l="1"/>
  <c r="AB283" i="33" s="1"/>
  <c r="CG282" i="33"/>
  <c r="CG283" i="33" s="1"/>
  <c r="BA282" i="33"/>
  <c r="BA283" i="33" s="1"/>
  <c r="BH282" i="33"/>
  <c r="BH283" i="33" s="1"/>
  <c r="CR282" i="33"/>
  <c r="CR283" i="33" s="1"/>
  <c r="BG282" i="33"/>
  <c r="BG283" i="33" s="1"/>
  <c r="BS282" i="33"/>
  <c r="BS283" i="33" s="1"/>
  <c r="U282" i="33"/>
  <c r="U283" i="33" s="1"/>
  <c r="AT282" i="33"/>
  <c r="AT283" i="33" s="1"/>
  <c r="AA282" i="33"/>
  <c r="AA283" i="33" s="1"/>
  <c r="X282" i="33"/>
  <c r="X283" i="33" s="1"/>
  <c r="AP282" i="33"/>
  <c r="AP283" i="33" s="1"/>
  <c r="AN282" i="33"/>
  <c r="AN283" i="33" s="1"/>
  <c r="BB282" i="33"/>
  <c r="BB283" i="33" s="1"/>
  <c r="T282" i="33"/>
  <c r="T283" i="33" s="1"/>
  <c r="BE282" i="33"/>
  <c r="BE283" i="33" s="1"/>
  <c r="BJ282" i="33"/>
  <c r="BJ283" i="33" s="1"/>
  <c r="BL282" i="33"/>
  <c r="BL283" i="33" s="1"/>
  <c r="CM282" i="33"/>
  <c r="CM283" i="33" s="1"/>
  <c r="CD282" i="33"/>
  <c r="CD283" i="33" s="1"/>
  <c r="Y282" i="33"/>
  <c r="Y283" i="33" s="1"/>
  <c r="CC282" i="33"/>
  <c r="CC283" i="33" s="1"/>
  <c r="BT282" i="33"/>
  <c r="BT283" i="33" s="1"/>
  <c r="CK282" i="33"/>
  <c r="CK283" i="33" s="1"/>
  <c r="AS282" i="33"/>
  <c r="AS283" i="33" s="1"/>
  <c r="BK282" i="33"/>
  <c r="BK283" i="33" s="1"/>
  <c r="CQ282" i="33"/>
  <c r="CQ283" i="33" s="1"/>
  <c r="AX282" i="33"/>
  <c r="AX283" i="33" s="1"/>
  <c r="V282" i="33"/>
  <c r="V283" i="33" s="1"/>
  <c r="BR282" i="33"/>
  <c r="BR283" i="33" s="1"/>
  <c r="AU282" i="33"/>
  <c r="AU283" i="33" s="1"/>
  <c r="AL282" i="33"/>
  <c r="AL283" i="33" s="1"/>
  <c r="BQ282" i="33"/>
  <c r="BQ283" i="33" s="1"/>
  <c r="CF282" i="33"/>
  <c r="CF283" i="33" s="1"/>
  <c r="W282" i="33"/>
  <c r="W283" i="33" s="1"/>
  <c r="R282" i="33"/>
  <c r="R283" i="33" s="1"/>
  <c r="BI282" i="33"/>
  <c r="BI283" i="33" s="1"/>
  <c r="AQ282" i="33"/>
  <c r="AQ283" i="33" s="1"/>
  <c r="AZ282" i="33"/>
  <c r="AZ283" i="33" s="1"/>
  <c r="CJ282" i="33"/>
  <c r="CJ283" i="33" s="1"/>
  <c r="BM282" i="33"/>
  <c r="BM283" i="33" s="1"/>
  <c r="BZ282" i="33"/>
  <c r="BZ283" i="33" s="1"/>
  <c r="CH282" i="33"/>
  <c r="CH283" i="33" s="1"/>
  <c r="AY282" i="33"/>
  <c r="AY283" i="33" s="1"/>
  <c r="CB282" i="33"/>
  <c r="CB283" i="33" s="1"/>
  <c r="AJ282" i="33"/>
  <c r="AJ283" i="33" s="1"/>
  <c r="BC282" i="33"/>
  <c r="BC283" i="33" s="1"/>
  <c r="Z282" i="33"/>
  <c r="Z283" i="33" s="1"/>
  <c r="AC282" i="33"/>
  <c r="AC283" i="33" s="1"/>
  <c r="CO282" i="33"/>
  <c r="CO283" i="33" s="1"/>
  <c r="BW282" i="33"/>
  <c r="BW283" i="33" s="1"/>
  <c r="AV282" i="33"/>
  <c r="AV283" i="33" s="1"/>
  <c r="AG282" i="33"/>
  <c r="AG283" i="33" s="1"/>
  <c r="CA282" i="33"/>
  <c r="CA283" i="33" s="1"/>
  <c r="AD282" i="33"/>
  <c r="AD283" i="33" s="1"/>
  <c r="S282" i="33"/>
  <c r="S283" i="33" s="1"/>
  <c r="BX282" i="33"/>
  <c r="BX283" i="33" s="1"/>
  <c r="AO282" i="33"/>
  <c r="AO283" i="33" s="1"/>
  <c r="AH282" i="33"/>
  <c r="AH283" i="33" s="1"/>
  <c r="AR282" i="33"/>
  <c r="AR283" i="33" s="1"/>
  <c r="BF282" i="33"/>
  <c r="BF283" i="33" s="1"/>
  <c r="BN282" i="33"/>
  <c r="BN283" i="33" s="1"/>
  <c r="CL282" i="33"/>
  <c r="CL283" i="33" s="1"/>
  <c r="AF282" i="33"/>
  <c r="AF283" i="33" s="1"/>
  <c r="CN282" i="33"/>
  <c r="CN283" i="33" s="1"/>
  <c r="CS282" i="33"/>
  <c r="CS283" i="33" s="1"/>
  <c r="BV282" i="33"/>
  <c r="BV283" i="33" s="1"/>
  <c r="AK282" i="33"/>
  <c r="AK283" i="33" s="1"/>
  <c r="CE282" i="33"/>
  <c r="CE283" i="33" s="1"/>
  <c r="BP282" i="33"/>
  <c r="BP283" i="33" s="1"/>
  <c r="BU282" i="33"/>
  <c r="BU283" i="33" s="1"/>
  <c r="CI282" i="33"/>
  <c r="CI283" i="33" s="1"/>
  <c r="CP282" i="33"/>
  <c r="CP283" i="33" s="1"/>
  <c r="AI282" i="33"/>
  <c r="AI283" i="33" s="1"/>
  <c r="BO282" i="33"/>
  <c r="BO283" i="33" s="1"/>
  <c r="AW282" i="33"/>
  <c r="AW283" i="33" s="1"/>
  <c r="AE282" i="33"/>
  <c r="AE283" i="33" s="1"/>
  <c r="BD282" i="33"/>
  <c r="BD283" i="33" s="1"/>
  <c r="AM282" i="33"/>
  <c r="AM283" i="33" s="1"/>
  <c r="BY282" i="33"/>
  <c r="BY283" i="33" s="1"/>
  <c r="Q282" i="33"/>
  <c r="O282" i="33" l="1"/>
  <c r="Q283" i="33"/>
  <c r="O283" i="33" l="1"/>
  <c r="CR284" i="33" l="1"/>
  <c r="BG284" i="33"/>
  <c r="AT284" i="33"/>
  <c r="AB284" i="33"/>
  <c r="U284" i="33"/>
  <c r="CG284" i="33"/>
  <c r="BA284" i="33"/>
  <c r="BS284" i="33"/>
  <c r="BH284" i="33"/>
  <c r="AA284" i="33"/>
  <c r="CI284" i="33"/>
  <c r="BL284" i="33"/>
  <c r="BT284" i="33"/>
  <c r="BR284" i="33"/>
  <c r="BW284" i="33"/>
  <c r="AD284" i="33"/>
  <c r="CC284" i="33"/>
  <c r="CD284" i="33"/>
  <c r="CP284" i="33"/>
  <c r="AS284" i="33"/>
  <c r="AI284" i="33"/>
  <c r="CN284" i="33"/>
  <c r="CS284" i="33"/>
  <c r="BX284" i="33"/>
  <c r="AU284" i="33"/>
  <c r="R284" i="33"/>
  <c r="AO284" i="33"/>
  <c r="BD284" i="33"/>
  <c r="BE284" i="33"/>
  <c r="AW284" i="33"/>
  <c r="BM284" i="33"/>
  <c r="CL284" i="33"/>
  <c r="T284" i="33"/>
  <c r="BC284" i="33"/>
  <c r="AZ284" i="33"/>
  <c r="S284" i="33"/>
  <c r="AL284" i="33"/>
  <c r="AE284" i="33"/>
  <c r="BJ284" i="33"/>
  <c r="AK284" i="33"/>
  <c r="CH284" i="33"/>
  <c r="BB284" i="33"/>
  <c r="BF284" i="33"/>
  <c r="AJ284" i="33"/>
  <c r="AC284" i="33"/>
  <c r="CJ284" i="33"/>
  <c r="CO284" i="33"/>
  <c r="CA284" i="33"/>
  <c r="BO284" i="33"/>
  <c r="BZ284" i="33"/>
  <c r="AQ284" i="33"/>
  <c r="AY284" i="33"/>
  <c r="CM284" i="33"/>
  <c r="V284" i="33"/>
  <c r="AX284" i="33"/>
  <c r="AN284" i="33"/>
  <c r="AM284" i="33"/>
  <c r="CE284" i="33"/>
  <c r="X284" i="33"/>
  <c r="AV284" i="33"/>
  <c r="W284" i="33"/>
  <c r="BP284" i="33"/>
  <c r="BY284" i="33"/>
  <c r="AF284" i="33"/>
  <c r="CQ284" i="33"/>
  <c r="Z284" i="33"/>
  <c r="AG284" i="33"/>
  <c r="Y284" i="33"/>
  <c r="BU284" i="33"/>
  <c r="CB284" i="33"/>
  <c r="AR284" i="33"/>
  <c r="BQ284" i="33"/>
  <c r="BV284" i="33"/>
  <c r="CF284" i="33"/>
  <c r="CK284" i="33"/>
  <c r="BN284" i="33"/>
  <c r="AP284" i="33"/>
  <c r="BK284" i="33"/>
  <c r="BI284" i="33"/>
  <c r="AH284" i="33"/>
  <c r="Q284" i="33"/>
  <c r="O284" i="33" l="1"/>
  <c r="M284" i="33"/>
  <c r="L284" i="33"/>
  <c r="L283" i="33"/>
  <c r="L282" i="33"/>
  <c r="L285" i="33"/>
  <c r="M282" i="33" l="1"/>
  <c r="F282" i="33" l="1"/>
  <c r="D282" i="33"/>
  <c r="E282" i="33"/>
  <c r="H287" i="33" l="1"/>
  <c r="H288" i="33" s="1"/>
  <c r="K287" i="33" l="1"/>
  <c r="H289" i="33"/>
  <c r="K288" i="33"/>
  <c r="H290" i="33" l="1"/>
  <c r="K290" i="33" s="1"/>
  <c r="K289" i="33"/>
  <c r="BM287" i="33" l="1"/>
  <c r="BM288" i="33" s="1"/>
  <c r="AP287" i="33"/>
  <c r="AP288" i="33" s="1"/>
  <c r="AC287" i="33"/>
  <c r="AC288" i="33" s="1"/>
  <c r="CO287" i="33"/>
  <c r="CO288" i="33" s="1"/>
  <c r="V287" i="33"/>
  <c r="V288" i="33" s="1"/>
  <c r="AY287" i="33"/>
  <c r="AY288" i="33" s="1"/>
  <c r="CA287" i="33"/>
  <c r="CA288" i="33" s="1"/>
  <c r="CQ287" i="33"/>
  <c r="CQ288" i="33" s="1"/>
  <c r="BJ287" i="33"/>
  <c r="BJ288" i="33" s="1"/>
  <c r="AE287" i="33"/>
  <c r="AE288" i="33" s="1"/>
  <c r="AZ287" i="33"/>
  <c r="AZ288" i="33" s="1"/>
  <c r="Z287" i="33"/>
  <c r="Z288" i="33" s="1"/>
  <c r="CF287" i="33"/>
  <c r="CF288" i="33" s="1"/>
  <c r="AR287" i="33"/>
  <c r="AR288" i="33" s="1"/>
  <c r="BE287" i="33"/>
  <c r="BE288" i="33" s="1"/>
  <c r="CR287" i="33"/>
  <c r="CR288" i="33" s="1"/>
  <c r="BR287" i="33"/>
  <c r="BR288" i="33" s="1"/>
  <c r="BU287" i="33"/>
  <c r="BU288" i="33" s="1"/>
  <c r="AX287" i="33"/>
  <c r="AX288" i="33" s="1"/>
  <c r="AK287" i="33"/>
  <c r="AK288" i="33" s="1"/>
  <c r="T287" i="33"/>
  <c r="T288" i="33" s="1"/>
  <c r="AI287" i="33"/>
  <c r="AI288" i="33" s="1"/>
  <c r="BK287" i="33"/>
  <c r="BK288" i="33" s="1"/>
  <c r="CN287" i="33"/>
  <c r="CN288" i="33" s="1"/>
  <c r="W287" i="33"/>
  <c r="W288" i="33" s="1"/>
  <c r="BL287" i="33"/>
  <c r="BL288" i="33" s="1"/>
  <c r="CM287" i="33"/>
  <c r="CM288" i="33" s="1"/>
  <c r="AQ287" i="33"/>
  <c r="AQ288" i="33" s="1"/>
  <c r="AD287" i="33"/>
  <c r="AD288" i="33" s="1"/>
  <c r="Y287" i="33"/>
  <c r="Y288" i="33" s="1"/>
  <c r="BN287" i="33"/>
  <c r="BN288" i="33" s="1"/>
  <c r="AT287" i="33"/>
  <c r="AT288" i="33" s="1"/>
  <c r="CJ287" i="33"/>
  <c r="CJ288" i="33" s="1"/>
  <c r="BW287" i="33"/>
  <c r="BW288" i="33" s="1"/>
  <c r="BV287" i="33"/>
  <c r="BV288" i="33" s="1"/>
  <c r="BG287" i="33"/>
  <c r="BG288" i="33" s="1"/>
  <c r="AB287" i="33"/>
  <c r="AB288" i="33" s="1"/>
  <c r="AA287" i="33"/>
  <c r="AA288" i="33" s="1"/>
  <c r="AO287" i="33"/>
  <c r="AO288" i="33" s="1"/>
  <c r="CD287" i="33"/>
  <c r="CD288" i="33" s="1"/>
  <c r="BS287" i="33"/>
  <c r="BS288" i="33" s="1"/>
  <c r="AN287" i="33"/>
  <c r="AN288" i="33" s="1"/>
  <c r="AM287" i="33"/>
  <c r="AM288" i="33" s="1"/>
  <c r="CL287" i="33"/>
  <c r="CL288" i="33" s="1"/>
  <c r="BB287" i="33"/>
  <c r="BB288" i="33" s="1"/>
  <c r="BC287" i="33"/>
  <c r="BC288" i="33" s="1"/>
  <c r="U287" i="33"/>
  <c r="U288" i="33" s="1"/>
  <c r="AL287" i="33"/>
  <c r="AL288" i="33" s="1"/>
  <c r="BD287" i="33"/>
  <c r="BD288" i="33" s="1"/>
  <c r="Q287" i="33"/>
  <c r="CC287" i="33"/>
  <c r="CC288" i="33" s="1"/>
  <c r="BF287" i="33"/>
  <c r="BF288" i="33" s="1"/>
  <c r="AS287" i="33"/>
  <c r="AS288" i="33" s="1"/>
  <c r="AF287" i="33"/>
  <c r="AF288" i="33" s="1"/>
  <c r="AU287" i="33"/>
  <c r="AU288" i="33" s="1"/>
  <c r="BX287" i="33"/>
  <c r="BX288" i="33" s="1"/>
  <c r="AV287" i="33"/>
  <c r="AV288" i="33" s="1"/>
  <c r="CE287" i="33"/>
  <c r="CE288" i="33" s="1"/>
  <c r="CK287" i="33"/>
  <c r="CK288" i="33" s="1"/>
  <c r="BA287" i="33"/>
  <c r="BA288" i="33" s="1"/>
  <c r="BH287" i="33"/>
  <c r="BH288" i="33" s="1"/>
  <c r="BP287" i="33"/>
  <c r="BP288" i="33" s="1"/>
  <c r="CB287" i="33"/>
  <c r="CB288" i="33" s="1"/>
  <c r="BI287" i="33"/>
  <c r="BI288" i="33" s="1"/>
  <c r="BT287" i="33"/>
  <c r="BT288" i="33" s="1"/>
  <c r="CP287" i="33"/>
  <c r="CP288" i="33" s="1"/>
  <c r="AJ287" i="33"/>
  <c r="AJ288" i="33" s="1"/>
  <c r="R287" i="33"/>
  <c r="R288" i="33" s="1"/>
  <c r="BQ287" i="33"/>
  <c r="BQ288" i="33" s="1"/>
  <c r="CH287" i="33"/>
  <c r="CH288" i="33" s="1"/>
  <c r="S287" i="33"/>
  <c r="S288" i="33" s="1"/>
  <c r="AW287" i="33"/>
  <c r="AW288" i="33" s="1"/>
  <c r="BY287" i="33"/>
  <c r="BY288" i="33" s="1"/>
  <c r="X287" i="33"/>
  <c r="X288" i="33" s="1"/>
  <c r="BZ287" i="33"/>
  <c r="BZ288" i="33" s="1"/>
  <c r="AH287" i="33"/>
  <c r="AH288" i="33" s="1"/>
  <c r="CG287" i="33"/>
  <c r="CG288" i="33" s="1"/>
  <c r="BO287" i="33"/>
  <c r="BO288" i="33" s="1"/>
  <c r="CI287" i="33"/>
  <c r="CI288" i="33" s="1"/>
  <c r="AG287" i="33"/>
  <c r="AG288" i="33" s="1"/>
  <c r="CS287" i="33"/>
  <c r="CS288" i="33" s="1"/>
  <c r="O287" i="33" l="1"/>
  <c r="Q288" i="33"/>
  <c r="O288" i="33" l="1"/>
  <c r="Q289" i="33" s="1"/>
  <c r="AW289" i="33" l="1"/>
  <c r="BK289" i="33"/>
  <c r="AA289" i="33"/>
  <c r="CG289" i="33"/>
  <c r="BZ289" i="33"/>
  <c r="AZ289" i="33"/>
  <c r="AH289" i="33"/>
  <c r="CN289" i="33"/>
  <c r="BY289" i="33"/>
  <c r="BJ289" i="33"/>
  <c r="AR289" i="33"/>
  <c r="BL289" i="33"/>
  <c r="AU289" i="33"/>
  <c r="AM289" i="33"/>
  <c r="V289" i="33"/>
  <c r="AF289" i="33"/>
  <c r="BB289" i="33"/>
  <c r="W289" i="33"/>
  <c r="Z289" i="33"/>
  <c r="BX289" i="33"/>
  <c r="CD289" i="33"/>
  <c r="BE289" i="33"/>
  <c r="Y289" i="33"/>
  <c r="AS289" i="33"/>
  <c r="AJ289" i="33"/>
  <c r="AC289" i="33"/>
  <c r="BF289" i="33"/>
  <c r="AN289" i="33"/>
  <c r="S289" i="33"/>
  <c r="BT289" i="33"/>
  <c r="BM289" i="33"/>
  <c r="BO289" i="33"/>
  <c r="CF289" i="33"/>
  <c r="CO289" i="33"/>
  <c r="BD289" i="33"/>
  <c r="AY289" i="33"/>
  <c r="CI289" i="33"/>
  <c r="BU289" i="33"/>
  <c r="BS289" i="33"/>
  <c r="AK289" i="33"/>
  <c r="CE289" i="33"/>
  <c r="BN289" i="33"/>
  <c r="AX289" i="33"/>
  <c r="CS289" i="33"/>
  <c r="CR289" i="33"/>
  <c r="CA289" i="33"/>
  <c r="AI289" i="33"/>
  <c r="AD289" i="33"/>
  <c r="CK289" i="33"/>
  <c r="BI289" i="33"/>
  <c r="AQ289" i="33"/>
  <c r="BW289" i="33"/>
  <c r="BH289" i="33"/>
  <c r="AV289" i="33"/>
  <c r="CB289" i="33"/>
  <c r="CC289" i="33"/>
  <c r="AT289" i="33"/>
  <c r="AB289" i="33"/>
  <c r="CH289" i="33"/>
  <c r="R289" i="33"/>
  <c r="X289" i="33"/>
  <c r="AL289" i="33"/>
  <c r="AP289" i="33"/>
  <c r="BC289" i="33"/>
  <c r="T289" i="33"/>
  <c r="BR289" i="33"/>
  <c r="U289" i="33"/>
  <c r="BP289" i="33"/>
  <c r="AG289" i="33"/>
  <c r="CL289" i="33"/>
  <c r="BV289" i="33"/>
  <c r="BQ289" i="33"/>
  <c r="CP289" i="33"/>
  <c r="AE289" i="33"/>
  <c r="BA289" i="33"/>
  <c r="CJ289" i="33"/>
  <c r="AO289" i="33"/>
  <c r="CM289" i="33"/>
  <c r="BG289" i="33"/>
  <c r="CQ289" i="33"/>
  <c r="O289" i="33" l="1"/>
  <c r="L288" i="33"/>
  <c r="L287" i="33"/>
  <c r="L290" i="33"/>
  <c r="L289" i="33"/>
  <c r="M289" i="33"/>
  <c r="M287" i="33" l="1"/>
  <c r="F287" i="33" l="1"/>
  <c r="D287" i="33"/>
  <c r="E287" i="33"/>
  <c r="H292" i="33" l="1"/>
  <c r="K292" i="33" l="1"/>
  <c r="H293" i="33"/>
  <c r="H294" i="33" l="1"/>
  <c r="K293" i="33"/>
  <c r="H295" i="33" l="1"/>
  <c r="K295" i="33" s="1"/>
  <c r="K294" i="33"/>
  <c r="CD292" i="33" l="1"/>
  <c r="CD293" i="33" s="1"/>
  <c r="U292" i="33"/>
  <c r="U293" i="33" s="1"/>
  <c r="T292" i="33"/>
  <c r="T293" i="33" s="1"/>
  <c r="X292" i="33"/>
  <c r="X293" i="33" s="1"/>
  <c r="BN292" i="33"/>
  <c r="BN293" i="33" s="1"/>
  <c r="CA292" i="33"/>
  <c r="CA293" i="33" s="1"/>
  <c r="AR292" i="33"/>
  <c r="AR293" i="33" s="1"/>
  <c r="S292" i="33"/>
  <c r="S293" i="33" s="1"/>
  <c r="CG292" i="33"/>
  <c r="CG293" i="33" s="1"/>
  <c r="BF292" i="33"/>
  <c r="BF293" i="33" s="1"/>
  <c r="AF292" i="33"/>
  <c r="AF293" i="33" s="1"/>
  <c r="BD292" i="33"/>
  <c r="BD293" i="33" s="1"/>
  <c r="AE292" i="33"/>
  <c r="AE293" i="33" s="1"/>
  <c r="Y292" i="33"/>
  <c r="Y293" i="33" s="1"/>
  <c r="BL292" i="33"/>
  <c r="BL293" i="33" s="1"/>
  <c r="BM292" i="33"/>
  <c r="BM293" i="33" s="1"/>
  <c r="CN292" i="33"/>
  <c r="CN293" i="33" s="1"/>
  <c r="AC292" i="33"/>
  <c r="AC293" i="33" s="1"/>
  <c r="BY292" i="33"/>
  <c r="BY293" i="33" s="1"/>
  <c r="W292" i="33"/>
  <c r="W293" i="33" s="1"/>
  <c r="BU292" i="33"/>
  <c r="BU293" i="33" s="1"/>
  <c r="CO292" i="33"/>
  <c r="CO293" i="33" s="1"/>
  <c r="AJ292" i="33"/>
  <c r="AJ293" i="33" s="1"/>
  <c r="AK292" i="33"/>
  <c r="AK293" i="33" s="1"/>
  <c r="BX292" i="33"/>
  <c r="BX293" i="33" s="1"/>
  <c r="CR292" i="33"/>
  <c r="CR293" i="33" s="1"/>
  <c r="R292" i="33"/>
  <c r="R293" i="33" s="1"/>
  <c r="CJ292" i="33"/>
  <c r="CJ293" i="33" s="1"/>
  <c r="AY292" i="33"/>
  <c r="AY293" i="33" s="1"/>
  <c r="AS292" i="33"/>
  <c r="AS293" i="33" s="1"/>
  <c r="BS292" i="33"/>
  <c r="BS293" i="33" s="1"/>
  <c r="BC292" i="33"/>
  <c r="BC293" i="33" s="1"/>
  <c r="AL292" i="33"/>
  <c r="AL293" i="33" s="1"/>
  <c r="AX292" i="33"/>
  <c r="AX293" i="33" s="1"/>
  <c r="BI292" i="33"/>
  <c r="BI293" i="33" s="1"/>
  <c r="AW292" i="33"/>
  <c r="AW293" i="33" s="1"/>
  <c r="CP292" i="33"/>
  <c r="CP293" i="33" s="1"/>
  <c r="BT292" i="33"/>
  <c r="BT293" i="33" s="1"/>
  <c r="AO292" i="33"/>
  <c r="AO293" i="33" s="1"/>
  <c r="CQ292" i="33"/>
  <c r="CQ293" i="33" s="1"/>
  <c r="AD292" i="33"/>
  <c r="AD293" i="33" s="1"/>
  <c r="BW292" i="33"/>
  <c r="BW293" i="33" s="1"/>
  <c r="AP292" i="33"/>
  <c r="AP293" i="33" s="1"/>
  <c r="BR292" i="33"/>
  <c r="BR293" i="33" s="1"/>
  <c r="CS292" i="33"/>
  <c r="CS293" i="33" s="1"/>
  <c r="AT292" i="33"/>
  <c r="AT293" i="33" s="1"/>
  <c r="AA292" i="33"/>
  <c r="AA293" i="33" s="1"/>
  <c r="Z292" i="33"/>
  <c r="Z293" i="33" s="1"/>
  <c r="BQ292" i="33"/>
  <c r="BQ293" i="33" s="1"/>
  <c r="CM292" i="33"/>
  <c r="CM293" i="33" s="1"/>
  <c r="BH292" i="33"/>
  <c r="BH293" i="33" s="1"/>
  <c r="Q292" i="33"/>
  <c r="BV292" i="33"/>
  <c r="BV293" i="33" s="1"/>
  <c r="BK292" i="33"/>
  <c r="BK293" i="33" s="1"/>
  <c r="AG292" i="33"/>
  <c r="AG293" i="33" s="1"/>
  <c r="AB292" i="33"/>
  <c r="AB293" i="33" s="1"/>
  <c r="AN292" i="33"/>
  <c r="AN293" i="33" s="1"/>
  <c r="CI292" i="33"/>
  <c r="CI293" i="33" s="1"/>
  <c r="BE292" i="33"/>
  <c r="BE293" i="33" s="1"/>
  <c r="AU292" i="33"/>
  <c r="AU293" i="33" s="1"/>
  <c r="V292" i="33"/>
  <c r="V293" i="33" s="1"/>
  <c r="CL292" i="33"/>
  <c r="CL293" i="33" s="1"/>
  <c r="BO292" i="33"/>
  <c r="BO293" i="33" s="1"/>
  <c r="BP292" i="33"/>
  <c r="BP293" i="33" s="1"/>
  <c r="CB292" i="33"/>
  <c r="CB293" i="33" s="1"/>
  <c r="CE292" i="33"/>
  <c r="CE293" i="33" s="1"/>
  <c r="CK292" i="33"/>
  <c r="CK293" i="33" s="1"/>
  <c r="BG292" i="33"/>
  <c r="BG293" i="33" s="1"/>
  <c r="AZ292" i="33"/>
  <c r="AZ293" i="33" s="1"/>
  <c r="AV292" i="33"/>
  <c r="AV293" i="33" s="1"/>
  <c r="BB292" i="33"/>
  <c r="BB293" i="33" s="1"/>
  <c r="CH292" i="33"/>
  <c r="CH293" i="33" s="1"/>
  <c r="BJ292" i="33"/>
  <c r="BJ293" i="33" s="1"/>
  <c r="AH292" i="33"/>
  <c r="AH293" i="33" s="1"/>
  <c r="AQ292" i="33"/>
  <c r="AQ293" i="33" s="1"/>
  <c r="AI292" i="33"/>
  <c r="AI293" i="33" s="1"/>
  <c r="AM292" i="33"/>
  <c r="AM293" i="33" s="1"/>
  <c r="BA292" i="33"/>
  <c r="BA293" i="33" s="1"/>
  <c r="CC292" i="33"/>
  <c r="CC293" i="33" s="1"/>
  <c r="BZ292" i="33"/>
  <c r="BZ293" i="33" s="1"/>
  <c r="CF292" i="33"/>
  <c r="CF293" i="33" s="1"/>
  <c r="Q293" i="33" l="1"/>
  <c r="O293" i="33" s="1"/>
  <c r="BD294" i="33" s="1"/>
  <c r="O292" i="33"/>
  <c r="W294" i="33" l="1"/>
  <c r="AZ294" i="33"/>
  <c r="BL294" i="33"/>
  <c r="CQ294" i="33"/>
  <c r="S294" i="33"/>
  <c r="AP294" i="33"/>
  <c r="U294" i="33"/>
  <c r="BP294" i="33"/>
  <c r="BE294" i="33"/>
  <c r="CR294" i="33"/>
  <c r="AO294" i="33"/>
  <c r="T294" i="33"/>
  <c r="BV294" i="33"/>
  <c r="AT294" i="33"/>
  <c r="CP294" i="33"/>
  <c r="CM294" i="33"/>
  <c r="V294" i="33"/>
  <c r="CA294" i="33"/>
  <c r="AV294" i="33"/>
  <c r="CE294" i="33"/>
  <c r="BX294" i="33"/>
  <c r="AF294" i="33"/>
  <c r="BF294" i="33"/>
  <c r="AW294" i="33"/>
  <c r="Y294" i="33"/>
  <c r="AD294" i="33"/>
  <c r="AX294" i="33"/>
  <c r="BN294" i="33"/>
  <c r="BU294" i="33"/>
  <c r="BJ294" i="33"/>
  <c r="AI294" i="33"/>
  <c r="BW294" i="33"/>
  <c r="BB294" i="33"/>
  <c r="AK294" i="33"/>
  <c r="AG294" i="33"/>
  <c r="CH294" i="33"/>
  <c r="BH294" i="33"/>
  <c r="CG294" i="33"/>
  <c r="X294" i="33"/>
  <c r="BS294" i="33"/>
  <c r="AL294" i="33"/>
  <c r="CL294" i="33"/>
  <c r="CC294" i="33"/>
  <c r="AS294" i="33"/>
  <c r="AA294" i="33"/>
  <c r="R294" i="33"/>
  <c r="BA294" i="33"/>
  <c r="BY294" i="33"/>
  <c r="BK294" i="33"/>
  <c r="AN294" i="33"/>
  <c r="BQ294" i="33"/>
  <c r="CD294" i="33"/>
  <c r="AB294" i="33"/>
  <c r="AJ294" i="33"/>
  <c r="BI294" i="33"/>
  <c r="AM294" i="33"/>
  <c r="AE294" i="33"/>
  <c r="CK294" i="33"/>
  <c r="BZ294" i="33"/>
  <c r="AC294" i="33"/>
  <c r="BM294" i="33"/>
  <c r="AQ294" i="33"/>
  <c r="CN294" i="33"/>
  <c r="BG294" i="33"/>
  <c r="AH294" i="33"/>
  <c r="CO294" i="33"/>
  <c r="CB294" i="33"/>
  <c r="Z294" i="33"/>
  <c r="CS294" i="33"/>
  <c r="BO294" i="33"/>
  <c r="Q294" i="33"/>
  <c r="BT294" i="33"/>
  <c r="AR294" i="33"/>
  <c r="CI294" i="33"/>
  <c r="CF294" i="33"/>
  <c r="BR294" i="33"/>
  <c r="AU294" i="33"/>
  <c r="AY294" i="33"/>
  <c r="BC294" i="33"/>
  <c r="CJ294" i="33"/>
  <c r="L294" i="33" l="1"/>
  <c r="M294" i="33"/>
  <c r="L292" i="33"/>
  <c r="L293" i="33"/>
  <c r="L295" i="33"/>
  <c r="O294" i="33"/>
  <c r="M292" i="33" l="1"/>
  <c r="F292" i="33" s="1"/>
  <c r="D292" i="33" l="1"/>
  <c r="E292" i="33"/>
  <c r="H297" i="33" l="1"/>
  <c r="H298" i="33" s="1"/>
  <c r="K297" i="33" l="1"/>
  <c r="H299" i="33"/>
  <c r="K298" i="33"/>
  <c r="H300" i="33" l="1"/>
  <c r="K300" i="33" s="1"/>
  <c r="K299" i="33"/>
  <c r="AA297" i="33" l="1"/>
  <c r="AA298" i="33" s="1"/>
  <c r="S297" i="33"/>
  <c r="S298" i="33" s="1"/>
  <c r="CD297" i="33"/>
  <c r="CD298" i="33" s="1"/>
  <c r="BC297" i="33"/>
  <c r="BC298" i="33" s="1"/>
  <c r="T297" i="33"/>
  <c r="T298" i="33" s="1"/>
  <c r="BS297" i="33"/>
  <c r="BS298" i="33" s="1"/>
  <c r="BB297" i="33"/>
  <c r="BB298" i="33" s="1"/>
  <c r="AL297" i="33"/>
  <c r="AL298" i="33" s="1"/>
  <c r="CR297" i="33"/>
  <c r="CR298" i="33" s="1"/>
  <c r="CH297" i="33"/>
  <c r="CH298" i="33" s="1"/>
  <c r="CE297" i="33"/>
  <c r="CE298" i="33" s="1"/>
  <c r="BP297" i="33"/>
  <c r="BP298" i="33" s="1"/>
  <c r="CC297" i="33"/>
  <c r="CC298" i="33" s="1"/>
  <c r="BL297" i="33"/>
  <c r="BL298" i="33" s="1"/>
  <c r="BR297" i="33"/>
  <c r="BR298" i="33" s="1"/>
  <c r="AH297" i="33"/>
  <c r="AH298" i="33" s="1"/>
  <c r="AB297" i="33"/>
  <c r="AB298" i="33" s="1"/>
  <c r="CM297" i="33"/>
  <c r="CM298" i="33" s="1"/>
  <c r="BX297" i="33"/>
  <c r="BX298" i="33" s="1"/>
  <c r="CB297" i="33"/>
  <c r="CB298" i="33" s="1"/>
  <c r="CP297" i="33"/>
  <c r="CP298" i="33" s="1"/>
  <c r="U297" i="33"/>
  <c r="U298" i="33" s="1"/>
  <c r="CN297" i="33"/>
  <c r="CN298" i="33" s="1"/>
  <c r="CA297" i="33"/>
  <c r="CA298" i="33" s="1"/>
  <c r="CS297" i="33"/>
  <c r="CS298" i="33" s="1"/>
  <c r="CF297" i="33"/>
  <c r="CF298" i="33" s="1"/>
  <c r="AQ297" i="33"/>
  <c r="AQ298" i="33" s="1"/>
  <c r="X297" i="33"/>
  <c r="X298" i="33" s="1"/>
  <c r="BQ297" i="33"/>
  <c r="BQ298" i="33" s="1"/>
  <c r="BK297" i="33"/>
  <c r="BK298" i="33" s="1"/>
  <c r="CK297" i="33"/>
  <c r="CK298" i="33" s="1"/>
  <c r="BA297" i="33"/>
  <c r="BA298" i="33" s="1"/>
  <c r="AY297" i="33"/>
  <c r="AY298" i="33" s="1"/>
  <c r="Q297" i="33"/>
  <c r="BU297" i="33"/>
  <c r="BU298" i="33" s="1"/>
  <c r="AE297" i="33"/>
  <c r="AE298" i="33" s="1"/>
  <c r="CL297" i="33"/>
  <c r="CL298" i="33" s="1"/>
  <c r="BO297" i="33"/>
  <c r="BO298" i="33" s="1"/>
  <c r="BV297" i="33"/>
  <c r="BV298" i="33" s="1"/>
  <c r="BH297" i="33"/>
  <c r="BH298" i="33" s="1"/>
  <c r="BD297" i="33"/>
  <c r="BD298" i="33" s="1"/>
  <c r="AF297" i="33"/>
  <c r="AF298" i="33" s="1"/>
  <c r="AV297" i="33"/>
  <c r="AV298" i="33" s="1"/>
  <c r="AJ297" i="33"/>
  <c r="AJ298" i="33" s="1"/>
  <c r="BM297" i="33"/>
  <c r="BM298" i="33" s="1"/>
  <c r="AR297" i="33"/>
  <c r="AR298" i="33" s="1"/>
  <c r="AD297" i="33"/>
  <c r="AD298" i="33" s="1"/>
  <c r="Z297" i="33"/>
  <c r="Z298" i="33" s="1"/>
  <c r="AM297" i="33"/>
  <c r="AM298" i="33" s="1"/>
  <c r="AP297" i="33"/>
  <c r="AP298" i="33" s="1"/>
  <c r="BZ297" i="33"/>
  <c r="BZ298" i="33" s="1"/>
  <c r="AU297" i="33"/>
  <c r="AU298" i="33" s="1"/>
  <c r="CJ297" i="33"/>
  <c r="CJ298" i="33" s="1"/>
  <c r="AX297" i="33"/>
  <c r="AX298" i="33" s="1"/>
  <c r="CI297" i="33"/>
  <c r="CI298" i="33" s="1"/>
  <c r="AG297" i="33"/>
  <c r="AG298" i="33" s="1"/>
  <c r="Y297" i="33"/>
  <c r="Y298" i="33" s="1"/>
  <c r="CQ297" i="33"/>
  <c r="CQ298" i="33" s="1"/>
  <c r="BJ297" i="33"/>
  <c r="BJ298" i="33" s="1"/>
  <c r="AZ297" i="33"/>
  <c r="AZ298" i="33" s="1"/>
  <c r="BF297" i="33"/>
  <c r="BF298" i="33" s="1"/>
  <c r="BI297" i="33"/>
  <c r="BI298" i="33" s="1"/>
  <c r="AO297" i="33"/>
  <c r="AO298" i="33" s="1"/>
  <c r="AS297" i="33"/>
  <c r="AS298" i="33" s="1"/>
  <c r="AN297" i="33"/>
  <c r="AN298" i="33" s="1"/>
  <c r="W297" i="33"/>
  <c r="W298" i="33" s="1"/>
  <c r="AW297" i="33"/>
  <c r="AW298" i="33" s="1"/>
  <c r="BG297" i="33"/>
  <c r="BG298" i="33" s="1"/>
  <c r="AT297" i="33"/>
  <c r="AT298" i="33" s="1"/>
  <c r="BE297" i="33"/>
  <c r="BE298" i="33" s="1"/>
  <c r="AC297" i="33"/>
  <c r="AC298" i="33" s="1"/>
  <c r="R297" i="33"/>
  <c r="R298" i="33" s="1"/>
  <c r="BW297" i="33"/>
  <c r="BW298" i="33" s="1"/>
  <c r="BT297" i="33"/>
  <c r="BT298" i="33" s="1"/>
  <c r="BY297" i="33"/>
  <c r="BY298" i="33" s="1"/>
  <c r="CO297" i="33"/>
  <c r="CO298" i="33" s="1"/>
  <c r="CG297" i="33"/>
  <c r="CG298" i="33" s="1"/>
  <c r="BN297" i="33"/>
  <c r="BN298" i="33" s="1"/>
  <c r="AI297" i="33"/>
  <c r="AI298" i="33" s="1"/>
  <c r="V297" i="33"/>
  <c r="V298" i="33" s="1"/>
  <c r="AK297" i="33"/>
  <c r="AK298" i="33" s="1"/>
  <c r="Q298" i="33" l="1"/>
  <c r="O297" i="33"/>
  <c r="O298" i="33" l="1"/>
  <c r="U299" i="33" l="1"/>
  <c r="BC299" i="33"/>
  <c r="CE299" i="33"/>
  <c r="BL299" i="33"/>
  <c r="BX299" i="33"/>
  <c r="CM299" i="33"/>
  <c r="AL299" i="33"/>
  <c r="CD299" i="33"/>
  <c r="BP299" i="33"/>
  <c r="AA299" i="33"/>
  <c r="CP299" i="33"/>
  <c r="BB299" i="33"/>
  <c r="CB299" i="33"/>
  <c r="BS299" i="33"/>
  <c r="BR299" i="33"/>
  <c r="AH299" i="33"/>
  <c r="CR299" i="33"/>
  <c r="AB299" i="33"/>
  <c r="CA299" i="33"/>
  <c r="CN299" i="33"/>
  <c r="T299" i="33"/>
  <c r="CC299" i="33"/>
  <c r="CH299" i="33"/>
  <c r="S299" i="33"/>
  <c r="BW299" i="33"/>
  <c r="AW299" i="33"/>
  <c r="AM299" i="33"/>
  <c r="BI299" i="33"/>
  <c r="BQ299" i="33"/>
  <c r="AP299" i="33"/>
  <c r="CS299" i="33"/>
  <c r="BK299" i="33"/>
  <c r="AY299" i="33"/>
  <c r="CK299" i="33"/>
  <c r="BG299" i="33"/>
  <c r="CI299" i="33"/>
  <c r="CJ299" i="33"/>
  <c r="BT299" i="33"/>
  <c r="AI299" i="33"/>
  <c r="AE299" i="33"/>
  <c r="W299" i="33"/>
  <c r="AZ299" i="33"/>
  <c r="AK299" i="33"/>
  <c r="AD299" i="33"/>
  <c r="AJ299" i="33"/>
  <c r="BD299" i="33"/>
  <c r="BJ299" i="33"/>
  <c r="AS299" i="33"/>
  <c r="AX299" i="33"/>
  <c r="AN299" i="33"/>
  <c r="CG299" i="33"/>
  <c r="Y299" i="33"/>
  <c r="AG299" i="33"/>
  <c r="BZ299" i="33"/>
  <c r="AR299" i="33"/>
  <c r="AT299" i="33"/>
  <c r="R299" i="33"/>
  <c r="BU299" i="33"/>
  <c r="Z299" i="33"/>
  <c r="AU299" i="33"/>
  <c r="AQ299" i="33"/>
  <c r="BM299" i="33"/>
  <c r="AF299" i="33"/>
  <c r="AO299" i="33"/>
  <c r="CQ299" i="33"/>
  <c r="BE299" i="33"/>
  <c r="CF299" i="33"/>
  <c r="BA299" i="33"/>
  <c r="AV299" i="33"/>
  <c r="AC299" i="33"/>
  <c r="BO299" i="33"/>
  <c r="V299" i="33"/>
  <c r="BF299" i="33"/>
  <c r="X299" i="33"/>
  <c r="BH299" i="33"/>
  <c r="BV299" i="33"/>
  <c r="CO299" i="33"/>
  <c r="BN299" i="33"/>
  <c r="CL299" i="33"/>
  <c r="BY299" i="33"/>
  <c r="Q299" i="33"/>
  <c r="O299" i="33" l="1"/>
  <c r="M299" i="33"/>
  <c r="L300" i="33"/>
  <c r="L298" i="33"/>
  <c r="L299" i="33"/>
  <c r="L297" i="33"/>
  <c r="M297" i="33" l="1"/>
  <c r="F297" i="33" s="1"/>
  <c r="E297" i="33" l="1"/>
  <c r="D297" i="33"/>
  <c r="H302" i="33" l="1"/>
  <c r="H303" i="33" s="1"/>
  <c r="K302" i="33" l="1"/>
  <c r="H304" i="33"/>
  <c r="K303" i="33"/>
  <c r="H305" i="33" l="1"/>
  <c r="K305" i="33" s="1"/>
  <c r="K304" i="33"/>
  <c r="CP302" i="33" l="1"/>
  <c r="CP303" i="33" s="1"/>
  <c r="AY302" i="33"/>
  <c r="AY303" i="33" s="1"/>
  <c r="BC302" i="33"/>
  <c r="BC303" i="33" s="1"/>
  <c r="BR302" i="33"/>
  <c r="BR303" i="33" s="1"/>
  <c r="W302" i="33"/>
  <c r="W303" i="33" s="1"/>
  <c r="S302" i="33"/>
  <c r="S303" i="33" s="1"/>
  <c r="CE302" i="33"/>
  <c r="CE303" i="33" s="1"/>
  <c r="AG302" i="33"/>
  <c r="AG303" i="33" s="1"/>
  <c r="BU302" i="33"/>
  <c r="BU303" i="33" s="1"/>
  <c r="BN302" i="33"/>
  <c r="BN303" i="33" s="1"/>
  <c r="AV302" i="33"/>
  <c r="AV303" i="33" s="1"/>
  <c r="X302" i="33"/>
  <c r="X303" i="33" s="1"/>
  <c r="CI302" i="33"/>
  <c r="CI303" i="33" s="1"/>
  <c r="CS302" i="33"/>
  <c r="CS303" i="33" s="1"/>
  <c r="AA302" i="33"/>
  <c r="AA303" i="33" s="1"/>
  <c r="BP302" i="33"/>
  <c r="BP303" i="33" s="1"/>
  <c r="BG302" i="33"/>
  <c r="BG303" i="33" s="1"/>
  <c r="BF302" i="33"/>
  <c r="BF303" i="33" s="1"/>
  <c r="BV302" i="33"/>
  <c r="BV303" i="33" s="1"/>
  <c r="CM302" i="33"/>
  <c r="CM303" i="33" s="1"/>
  <c r="AS302" i="33"/>
  <c r="AS303" i="33" s="1"/>
  <c r="BM302" i="33"/>
  <c r="BM303" i="33" s="1"/>
  <c r="AE302" i="33"/>
  <c r="AE303" i="33" s="1"/>
  <c r="BQ302" i="33"/>
  <c r="BQ303" i="33" s="1"/>
  <c r="BK302" i="33"/>
  <c r="BK303" i="33" s="1"/>
  <c r="V302" i="33"/>
  <c r="V303" i="33" s="1"/>
  <c r="CQ302" i="33"/>
  <c r="CQ303" i="33" s="1"/>
  <c r="BH302" i="33"/>
  <c r="BH303" i="33" s="1"/>
  <c r="CF302" i="33"/>
  <c r="CF303" i="33" s="1"/>
  <c r="AO302" i="33"/>
  <c r="AO303" i="33" s="1"/>
  <c r="BY302" i="33"/>
  <c r="BY303" i="33" s="1"/>
  <c r="BZ302" i="33"/>
  <c r="BZ303" i="33" s="1"/>
  <c r="AI302" i="33"/>
  <c r="AI303" i="33" s="1"/>
  <c r="CC302" i="33"/>
  <c r="CC303" i="33" s="1"/>
  <c r="AL302" i="33"/>
  <c r="AL303" i="33" s="1"/>
  <c r="U302" i="33"/>
  <c r="U303" i="33" s="1"/>
  <c r="T302" i="33"/>
  <c r="T303" i="33" s="1"/>
  <c r="AQ302" i="33"/>
  <c r="AQ303" i="33" s="1"/>
  <c r="CK302" i="33"/>
  <c r="CK303" i="33" s="1"/>
  <c r="BX302" i="33"/>
  <c r="BX303" i="33" s="1"/>
  <c r="AC302" i="33"/>
  <c r="AC303" i="33" s="1"/>
  <c r="AP302" i="33"/>
  <c r="AP303" i="33" s="1"/>
  <c r="AB302" i="33"/>
  <c r="AB303" i="33" s="1"/>
  <c r="BJ302" i="33"/>
  <c r="BJ303" i="33" s="1"/>
  <c r="BO302" i="33"/>
  <c r="BO303" i="33" s="1"/>
  <c r="AX302" i="33"/>
  <c r="AX303" i="33" s="1"/>
  <c r="AM302" i="33"/>
  <c r="AM303" i="33" s="1"/>
  <c r="CH302" i="33"/>
  <c r="CH303" i="33" s="1"/>
  <c r="CJ302" i="33"/>
  <c r="CJ303" i="33" s="1"/>
  <c r="BE302" i="33"/>
  <c r="BE303" i="33" s="1"/>
  <c r="CN302" i="33"/>
  <c r="CN303" i="33" s="1"/>
  <c r="CA302" i="33"/>
  <c r="CA303" i="33" s="1"/>
  <c r="CO302" i="33"/>
  <c r="CO303" i="33" s="1"/>
  <c r="CR302" i="33"/>
  <c r="CR303" i="33" s="1"/>
  <c r="AD302" i="33"/>
  <c r="AD303" i="33" s="1"/>
  <c r="AF302" i="33"/>
  <c r="AF303" i="33" s="1"/>
  <c r="AW302" i="33"/>
  <c r="AW303" i="33" s="1"/>
  <c r="BT302" i="33"/>
  <c r="BT303" i="33" s="1"/>
  <c r="BS302" i="33"/>
  <c r="BS303" i="33" s="1"/>
  <c r="CG302" i="33"/>
  <c r="CG303" i="33" s="1"/>
  <c r="BL302" i="33"/>
  <c r="BL303" i="33" s="1"/>
  <c r="Y302" i="33"/>
  <c r="Y303" i="33" s="1"/>
  <c r="Z302" i="33"/>
  <c r="Z303" i="33" s="1"/>
  <c r="AU302" i="33"/>
  <c r="AU303" i="33" s="1"/>
  <c r="AZ302" i="33"/>
  <c r="AZ303" i="33" s="1"/>
  <c r="AT302" i="33"/>
  <c r="AT303" i="33" s="1"/>
  <c r="Q302" i="33"/>
  <c r="CB302" i="33"/>
  <c r="CB303" i="33" s="1"/>
  <c r="AN302" i="33"/>
  <c r="AN303" i="33" s="1"/>
  <c r="BA302" i="33"/>
  <c r="BA303" i="33" s="1"/>
  <c r="CD302" i="33"/>
  <c r="CD303" i="33" s="1"/>
  <c r="BW302" i="33"/>
  <c r="BW303" i="33" s="1"/>
  <c r="AJ302" i="33"/>
  <c r="AJ303" i="33" s="1"/>
  <c r="BD302" i="33"/>
  <c r="BD303" i="33" s="1"/>
  <c r="BI302" i="33"/>
  <c r="BI303" i="33" s="1"/>
  <c r="AH302" i="33"/>
  <c r="AH303" i="33" s="1"/>
  <c r="R302" i="33"/>
  <c r="R303" i="33" s="1"/>
  <c r="BB302" i="33"/>
  <c r="BB303" i="33" s="1"/>
  <c r="AK302" i="33"/>
  <c r="AK303" i="33" s="1"/>
  <c r="CL302" i="33"/>
  <c r="CL303" i="33" s="1"/>
  <c r="AR302" i="33"/>
  <c r="AR303" i="33" s="1"/>
  <c r="O302" i="33" l="1"/>
  <c r="Q303" i="33"/>
  <c r="O303" i="33" l="1"/>
  <c r="Q304" i="33" s="1"/>
  <c r="BP304" i="33" l="1"/>
  <c r="AS304" i="33"/>
  <c r="BM304" i="33"/>
  <c r="BY304" i="33"/>
  <c r="S304" i="33"/>
  <c r="CM304" i="33"/>
  <c r="AO304" i="33"/>
  <c r="AG304" i="33"/>
  <c r="X304" i="33"/>
  <c r="BH304" i="33"/>
  <c r="V304" i="33"/>
  <c r="CI304" i="33"/>
  <c r="BF304" i="33"/>
  <c r="CS304" i="33"/>
  <c r="BG304" i="33"/>
  <c r="CE304" i="33"/>
  <c r="AY304" i="33"/>
  <c r="W304" i="33"/>
  <c r="CQ304" i="33"/>
  <c r="AV304" i="33"/>
  <c r="BK304" i="33"/>
  <c r="AE304" i="33"/>
  <c r="BN304" i="33"/>
  <c r="AA304" i="33"/>
  <c r="BR304" i="33"/>
  <c r="CF304" i="33"/>
  <c r="BV304" i="33"/>
  <c r="BQ304" i="33"/>
  <c r="CP304" i="33"/>
  <c r="BC304" i="33"/>
  <c r="BU304" i="33"/>
  <c r="T304" i="33"/>
  <c r="AC304" i="33"/>
  <c r="AP304" i="33"/>
  <c r="CO304" i="33"/>
  <c r="CD304" i="33"/>
  <c r="BS304" i="33"/>
  <c r="AX304" i="33"/>
  <c r="AQ304" i="33"/>
  <c r="CN304" i="33"/>
  <c r="BW304" i="33"/>
  <c r="AD304" i="33"/>
  <c r="AM304" i="33"/>
  <c r="CC304" i="33"/>
  <c r="AF304" i="33"/>
  <c r="CK304" i="33"/>
  <c r="BB304" i="33"/>
  <c r="AZ304" i="33"/>
  <c r="AB304" i="33"/>
  <c r="AW304" i="33"/>
  <c r="BT304" i="33"/>
  <c r="AN304" i="33"/>
  <c r="BZ304" i="33"/>
  <c r="CR304" i="33"/>
  <c r="CA304" i="33"/>
  <c r="AI304" i="33"/>
  <c r="AJ304" i="33"/>
  <c r="CB304" i="33"/>
  <c r="Z304" i="33"/>
  <c r="AR304" i="33"/>
  <c r="R304" i="33"/>
  <c r="U304" i="33"/>
  <c r="BE304" i="33"/>
  <c r="CL304" i="33"/>
  <c r="CG304" i="33"/>
  <c r="BI304" i="33"/>
  <c r="BL304" i="33"/>
  <c r="AL304" i="33"/>
  <c r="AH304" i="33"/>
  <c r="CJ304" i="33"/>
  <c r="AK304" i="33"/>
  <c r="BD304" i="33"/>
  <c r="BO304" i="33"/>
  <c r="AU304" i="33"/>
  <c r="CH304" i="33"/>
  <c r="BA304" i="33"/>
  <c r="BX304" i="33"/>
  <c r="Y304" i="33"/>
  <c r="AT304" i="33"/>
  <c r="BJ304" i="33"/>
  <c r="L305" i="33" l="1"/>
  <c r="O304" i="33"/>
  <c r="L302" i="33"/>
  <c r="L304" i="33"/>
  <c r="L303" i="33"/>
  <c r="M304" i="33"/>
  <c r="M302" i="33" l="1"/>
  <c r="F302" i="33" s="1"/>
  <c r="E302" i="33" l="1"/>
  <c r="D302" i="33"/>
  <c r="H307" i="33" l="1"/>
  <c r="H308" i="33" s="1"/>
  <c r="K307" i="33" l="1"/>
  <c r="H309" i="33"/>
  <c r="K308" i="33"/>
  <c r="H310" i="33" l="1"/>
  <c r="K310" i="33" s="1"/>
  <c r="K309" i="33"/>
  <c r="BQ307" i="33" l="1"/>
  <c r="BQ308" i="33" s="1"/>
  <c r="BB307" i="33"/>
  <c r="BB308" i="33" s="1"/>
  <c r="AG307" i="33"/>
  <c r="AG308" i="33" s="1"/>
  <c r="CS307" i="33"/>
  <c r="CS308" i="33" s="1"/>
  <c r="AM307" i="33"/>
  <c r="AM308" i="33" s="1"/>
  <c r="BF307" i="33"/>
  <c r="BF308" i="33" s="1"/>
  <c r="T307" i="33"/>
  <c r="T308" i="33" s="1"/>
  <c r="AA307" i="33"/>
  <c r="AA308" i="33" s="1"/>
  <c r="BD307" i="33"/>
  <c r="BD308" i="33" s="1"/>
  <c r="CM307" i="33"/>
  <c r="CM308" i="33" s="1"/>
  <c r="AN307" i="33"/>
  <c r="AN308" i="33" s="1"/>
  <c r="BA307" i="33"/>
  <c r="BA308" i="33" s="1"/>
  <c r="CJ307" i="33"/>
  <c r="CJ308" i="33" s="1"/>
  <c r="BN307" i="33"/>
  <c r="BN308" i="33" s="1"/>
  <c r="Y307" i="33"/>
  <c r="Y308" i="33" s="1"/>
  <c r="Z307" i="33"/>
  <c r="Z308" i="33" s="1"/>
  <c r="CF307" i="33"/>
  <c r="CF308" i="33" s="1"/>
  <c r="BY307" i="33"/>
  <c r="BY308" i="33" s="1"/>
  <c r="BJ307" i="33"/>
  <c r="BJ308" i="33" s="1"/>
  <c r="AO307" i="33"/>
  <c r="AO308" i="33" s="1"/>
  <c r="X307" i="33"/>
  <c r="X308" i="33" s="1"/>
  <c r="AY307" i="33"/>
  <c r="AY308" i="33" s="1"/>
  <c r="BS307" i="33"/>
  <c r="BS308" i="33" s="1"/>
  <c r="AP307" i="33"/>
  <c r="AP308" i="33" s="1"/>
  <c r="AU307" i="33"/>
  <c r="AU308" i="33" s="1"/>
  <c r="AB307" i="33"/>
  <c r="AB308" i="33" s="1"/>
  <c r="AE307" i="33"/>
  <c r="AE308" i="33" s="1"/>
  <c r="BT307" i="33"/>
  <c r="BT308" i="33" s="1"/>
  <c r="CO307" i="33"/>
  <c r="CO308" i="33" s="1"/>
  <c r="AX307" i="33"/>
  <c r="AX308" i="33" s="1"/>
  <c r="CR307" i="33"/>
  <c r="CR308" i="33" s="1"/>
  <c r="CI307" i="33"/>
  <c r="CI308" i="33" s="1"/>
  <c r="BW307" i="33"/>
  <c r="BW308" i="33" s="1"/>
  <c r="CN307" i="33"/>
  <c r="CN308" i="33" s="1"/>
  <c r="Q307" i="33"/>
  <c r="AF307" i="33"/>
  <c r="AF308" i="33" s="1"/>
  <c r="BC307" i="33"/>
  <c r="BC308" i="33" s="1"/>
  <c r="BI307" i="33"/>
  <c r="BI308" i="33" s="1"/>
  <c r="CK307" i="33"/>
  <c r="CK308" i="33" s="1"/>
  <c r="CB307" i="33"/>
  <c r="CB308" i="33" s="1"/>
  <c r="CA307" i="33"/>
  <c r="CA308" i="33" s="1"/>
  <c r="U307" i="33"/>
  <c r="U308" i="33" s="1"/>
  <c r="CG307" i="33"/>
  <c r="CG308" i="33" s="1"/>
  <c r="BR307" i="33"/>
  <c r="BR308" i="33" s="1"/>
  <c r="AW307" i="33"/>
  <c r="AW308" i="33" s="1"/>
  <c r="AJ307" i="33"/>
  <c r="AJ308" i="33" s="1"/>
  <c r="BL307" i="33"/>
  <c r="BL308" i="33" s="1"/>
  <c r="CE307" i="33"/>
  <c r="CE308" i="33" s="1"/>
  <c r="BH307" i="33"/>
  <c r="BH308" i="33" s="1"/>
  <c r="BO307" i="33"/>
  <c r="BO308" i="33" s="1"/>
  <c r="BP307" i="33"/>
  <c r="BP308" i="33" s="1"/>
  <c r="AC307" i="33"/>
  <c r="AC308" i="33" s="1"/>
  <c r="BZ307" i="33"/>
  <c r="BZ308" i="33" s="1"/>
  <c r="BE307" i="33"/>
  <c r="BE308" i="33" s="1"/>
  <c r="BX307" i="33"/>
  <c r="BX308" i="33" s="1"/>
  <c r="CD307" i="33"/>
  <c r="CD308" i="33" s="1"/>
  <c r="AH307" i="33"/>
  <c r="AH308" i="33" s="1"/>
  <c r="AQ307" i="33"/>
  <c r="AQ308" i="33" s="1"/>
  <c r="AL307" i="33"/>
  <c r="AL308" i="33" s="1"/>
  <c r="AK307" i="33"/>
  <c r="AK308" i="33" s="1"/>
  <c r="V307" i="33"/>
  <c r="V308" i="33" s="1"/>
  <c r="CH307" i="33"/>
  <c r="CH308" i="33" s="1"/>
  <c r="BM307" i="33"/>
  <c r="BM308" i="33" s="1"/>
  <c r="BK307" i="33"/>
  <c r="BK308" i="33" s="1"/>
  <c r="CL307" i="33"/>
  <c r="CL308" i="33" s="1"/>
  <c r="R307" i="33"/>
  <c r="R308" i="33" s="1"/>
  <c r="W307" i="33"/>
  <c r="W308" i="33" s="1"/>
  <c r="AZ307" i="33"/>
  <c r="AZ308" i="33" s="1"/>
  <c r="AI307" i="33"/>
  <c r="AI308" i="33" s="1"/>
  <c r="AS307" i="33"/>
  <c r="AS308" i="33" s="1"/>
  <c r="AD307" i="33"/>
  <c r="AD308" i="33" s="1"/>
  <c r="CP307" i="33"/>
  <c r="CP308" i="33" s="1"/>
  <c r="BU307" i="33"/>
  <c r="BU308" i="33" s="1"/>
  <c r="S307" i="33"/>
  <c r="S308" i="33" s="1"/>
  <c r="AV307" i="33"/>
  <c r="AV308" i="33" s="1"/>
  <c r="CC307" i="33"/>
  <c r="CC308" i="33" s="1"/>
  <c r="BG307" i="33"/>
  <c r="BG308" i="33" s="1"/>
  <c r="BV307" i="33"/>
  <c r="BV308" i="33" s="1"/>
  <c r="AT307" i="33"/>
  <c r="AT308" i="33" s="1"/>
  <c r="AR307" i="33"/>
  <c r="AR308" i="33" s="1"/>
  <c r="CQ307" i="33"/>
  <c r="CQ308" i="33" s="1"/>
  <c r="Q308" i="33" l="1"/>
  <c r="O307" i="33"/>
  <c r="O308" i="33" l="1"/>
  <c r="AR309" i="33" l="1"/>
  <c r="V309" i="33"/>
  <c r="BA309" i="33"/>
  <c r="BI309" i="33"/>
  <c r="BP309" i="33"/>
  <c r="CD309" i="33"/>
  <c r="AW309" i="33"/>
  <c r="CN309" i="33"/>
  <c r="BL309" i="33"/>
  <c r="BU309" i="33"/>
  <c r="BD309" i="33"/>
  <c r="BQ309" i="33"/>
  <c r="CP309" i="33"/>
  <c r="BE309" i="33"/>
  <c r="CJ309" i="33"/>
  <c r="S309" i="33"/>
  <c r="CM309" i="33"/>
  <c r="BH309" i="33"/>
  <c r="BS309" i="33"/>
  <c r="AA309" i="33"/>
  <c r="Y309" i="33"/>
  <c r="BB309" i="33"/>
  <c r="BV309" i="33"/>
  <c r="AV309" i="33"/>
  <c r="AQ309" i="33"/>
  <c r="BW309" i="33"/>
  <c r="CR309" i="33"/>
  <c r="AX309" i="33"/>
  <c r="CI309" i="33"/>
  <c r="AU309" i="33"/>
  <c r="BF309" i="33"/>
  <c r="AL309" i="33"/>
  <c r="BG309" i="33"/>
  <c r="AT309" i="33"/>
  <c r="CQ309" i="33"/>
  <c r="CE309" i="33"/>
  <c r="CO309" i="33"/>
  <c r="CS309" i="33"/>
  <c r="BN309" i="33"/>
  <c r="CG309" i="33"/>
  <c r="Z309" i="33"/>
  <c r="X309" i="33"/>
  <c r="AB309" i="33"/>
  <c r="T309" i="33"/>
  <c r="CL309" i="33"/>
  <c r="BZ309" i="33"/>
  <c r="AD309" i="33"/>
  <c r="AK309" i="33"/>
  <c r="BY309" i="33"/>
  <c r="AH309" i="33"/>
  <c r="AE309" i="33"/>
  <c r="AI309" i="33"/>
  <c r="BX309" i="33"/>
  <c r="CH309" i="33"/>
  <c r="BC309" i="33"/>
  <c r="BT309" i="33"/>
  <c r="AN309" i="33"/>
  <c r="AP309" i="33"/>
  <c r="CC309" i="33"/>
  <c r="BM309" i="33"/>
  <c r="AC309" i="33"/>
  <c r="CB309" i="33"/>
  <c r="CK309" i="33"/>
  <c r="AY309" i="33"/>
  <c r="BR309" i="33"/>
  <c r="AZ309" i="33"/>
  <c r="R309" i="33"/>
  <c r="CA309" i="33"/>
  <c r="AF309" i="33"/>
  <c r="BJ309" i="33"/>
  <c r="BK309" i="33"/>
  <c r="AJ309" i="33"/>
  <c r="W309" i="33"/>
  <c r="BO309" i="33"/>
  <c r="AM309" i="33"/>
  <c r="AO309" i="33"/>
  <c r="AS309" i="33"/>
  <c r="AG309" i="33"/>
  <c r="U309" i="33"/>
  <c r="CF309" i="33"/>
  <c r="Q309" i="33"/>
  <c r="O309" i="33" l="1"/>
  <c r="M309" i="33"/>
  <c r="L307" i="33"/>
  <c r="L310" i="33"/>
  <c r="L308" i="33"/>
  <c r="L309" i="33"/>
  <c r="M307" i="33" l="1"/>
  <c r="F307" i="33" l="1"/>
  <c r="E307" i="33"/>
  <c r="D307" i="33"/>
  <c r="H312" i="33" l="1"/>
  <c r="H313" i="33" l="1"/>
  <c r="K312" i="33"/>
  <c r="H314" i="33" l="1"/>
  <c r="K313" i="33"/>
  <c r="H315" i="33" l="1"/>
  <c r="K315" i="33" s="1"/>
  <c r="K314" i="33"/>
  <c r="S312" i="33" l="1"/>
  <c r="S313" i="33" s="1"/>
  <c r="CF312" i="33"/>
  <c r="CF313" i="33" s="1"/>
  <c r="AZ312" i="33"/>
  <c r="AZ313" i="33" s="1"/>
  <c r="BS312" i="33"/>
  <c r="BS313" i="33" s="1"/>
  <c r="AW312" i="33"/>
  <c r="AW313" i="33" s="1"/>
  <c r="CN312" i="33"/>
  <c r="CN313" i="33" s="1"/>
  <c r="AP312" i="33"/>
  <c r="AP313" i="33" s="1"/>
  <c r="AH312" i="33"/>
  <c r="AH313" i="33" s="1"/>
  <c r="Y312" i="33"/>
  <c r="Y313" i="33" s="1"/>
  <c r="CJ312" i="33"/>
  <c r="CJ313" i="33" s="1"/>
  <c r="AF312" i="33"/>
  <c r="AF313" i="33" s="1"/>
  <c r="BH312" i="33"/>
  <c r="BH313" i="33" s="1"/>
  <c r="BD312" i="33"/>
  <c r="BD313" i="33" s="1"/>
  <c r="AM312" i="33"/>
  <c r="AM313" i="33" s="1"/>
  <c r="T312" i="33"/>
  <c r="T313" i="33" s="1"/>
  <c r="BN312" i="33"/>
  <c r="BN313" i="33" s="1"/>
  <c r="CG312" i="33"/>
  <c r="CG313" i="33" s="1"/>
  <c r="BV312" i="33"/>
  <c r="BV313" i="33" s="1"/>
  <c r="BE312" i="33"/>
  <c r="BE313" i="33" s="1"/>
  <c r="BO312" i="33"/>
  <c r="BO313" i="33" s="1"/>
  <c r="AE312" i="33"/>
  <c r="AE313" i="33" s="1"/>
  <c r="BL312" i="33"/>
  <c r="BL313" i="33" s="1"/>
  <c r="X312" i="33"/>
  <c r="X313" i="33" s="1"/>
  <c r="CR312" i="33"/>
  <c r="CR313" i="33" s="1"/>
  <c r="AS312" i="33"/>
  <c r="AS313" i="33" s="1"/>
  <c r="BM312" i="33"/>
  <c r="BM313" i="33" s="1"/>
  <c r="AT312" i="33"/>
  <c r="AT313" i="33" s="1"/>
  <c r="CM312" i="33"/>
  <c r="CM313" i="33" s="1"/>
  <c r="AG312" i="33"/>
  <c r="AG313" i="33" s="1"/>
  <c r="AL312" i="33"/>
  <c r="AL313" i="33" s="1"/>
  <c r="BY312" i="33"/>
  <c r="BY313" i="33" s="1"/>
  <c r="AI312" i="33"/>
  <c r="AI313" i="33" s="1"/>
  <c r="AJ312" i="33"/>
  <c r="AJ313" i="33" s="1"/>
  <c r="CD312" i="33"/>
  <c r="CD313" i="33" s="1"/>
  <c r="CC312" i="33"/>
  <c r="CC313" i="33" s="1"/>
  <c r="V312" i="33"/>
  <c r="V313" i="33" s="1"/>
  <c r="BQ312" i="33"/>
  <c r="BQ313" i="33" s="1"/>
  <c r="AR312" i="33"/>
  <c r="AR313" i="33" s="1"/>
  <c r="AA312" i="33"/>
  <c r="AA313" i="33" s="1"/>
  <c r="CQ312" i="33"/>
  <c r="CQ313" i="33" s="1"/>
  <c r="BJ312" i="33"/>
  <c r="BJ313" i="33" s="1"/>
  <c r="AC312" i="33"/>
  <c r="AC313" i="33" s="1"/>
  <c r="BI312" i="33"/>
  <c r="BI313" i="33" s="1"/>
  <c r="R312" i="33"/>
  <c r="R313" i="33" s="1"/>
  <c r="AQ312" i="33"/>
  <c r="AQ313" i="33" s="1"/>
  <c r="AN312" i="33"/>
  <c r="AN313" i="33" s="1"/>
  <c r="U312" i="33"/>
  <c r="U313" i="33" s="1"/>
  <c r="CO312" i="33"/>
  <c r="CO313" i="33" s="1"/>
  <c r="Z312" i="33"/>
  <c r="Z313" i="33" s="1"/>
  <c r="CK312" i="33"/>
  <c r="CK313" i="33" s="1"/>
  <c r="AV312" i="33"/>
  <c r="AV313" i="33" s="1"/>
  <c r="CP312" i="33"/>
  <c r="CP313" i="33" s="1"/>
  <c r="W312" i="33"/>
  <c r="W313" i="33" s="1"/>
  <c r="AY312" i="33"/>
  <c r="AY313" i="33" s="1"/>
  <c r="AX312" i="33"/>
  <c r="AX313" i="33" s="1"/>
  <c r="CS312" i="33"/>
  <c r="CS313" i="33" s="1"/>
  <c r="BU312" i="33"/>
  <c r="BU313" i="33" s="1"/>
  <c r="BB312" i="33"/>
  <c r="BB313" i="33" s="1"/>
  <c r="CA312" i="33"/>
  <c r="CA313" i="33" s="1"/>
  <c r="BX312" i="33"/>
  <c r="BX313" i="33" s="1"/>
  <c r="CL312" i="33"/>
  <c r="CL313" i="33" s="1"/>
  <c r="CE312" i="33"/>
  <c r="CE313" i="33" s="1"/>
  <c r="AD312" i="33"/>
  <c r="AD313" i="33" s="1"/>
  <c r="AU312" i="33"/>
  <c r="AU313" i="33" s="1"/>
  <c r="CI312" i="33"/>
  <c r="CI313" i="33" s="1"/>
  <c r="BP312" i="33"/>
  <c r="BP313" i="33" s="1"/>
  <c r="Q312" i="33"/>
  <c r="BT312" i="33"/>
  <c r="BT313" i="33" s="1"/>
  <c r="CH312" i="33"/>
  <c r="CH313" i="33" s="1"/>
  <c r="BK312" i="33"/>
  <c r="BK313" i="33" s="1"/>
  <c r="BF312" i="33"/>
  <c r="BF313" i="33" s="1"/>
  <c r="BW312" i="33"/>
  <c r="BW313" i="33" s="1"/>
  <c r="CB312" i="33"/>
  <c r="CB313" i="33" s="1"/>
  <c r="BA312" i="33"/>
  <c r="BA313" i="33" s="1"/>
  <c r="BC312" i="33"/>
  <c r="BC313" i="33" s="1"/>
  <c r="BZ312" i="33"/>
  <c r="BZ313" i="33" s="1"/>
  <c r="BG312" i="33"/>
  <c r="BG313" i="33" s="1"/>
  <c r="BR312" i="33"/>
  <c r="BR313" i="33" s="1"/>
  <c r="AB312" i="33"/>
  <c r="AB313" i="33" s="1"/>
  <c r="AO312" i="33"/>
  <c r="AO313" i="33" s="1"/>
  <c r="AK312" i="33"/>
  <c r="AK313" i="33" s="1"/>
  <c r="Q313" i="33" l="1"/>
  <c r="O312" i="33"/>
  <c r="O313" i="33" l="1"/>
  <c r="BS314" i="33" l="1"/>
  <c r="CJ314" i="33"/>
  <c r="BO314" i="33"/>
  <c r="T314" i="33"/>
  <c r="AM314" i="33"/>
  <c r="CF314" i="33"/>
  <c r="Y314" i="33"/>
  <c r="AH314" i="33"/>
  <c r="BD314" i="33"/>
  <c r="AZ314" i="33"/>
  <c r="CN314" i="33"/>
  <c r="BV314" i="33"/>
  <c r="AW314" i="33"/>
  <c r="BN314" i="33"/>
  <c r="AE314" i="33"/>
  <c r="BL314" i="33"/>
  <c r="AF314" i="33"/>
  <c r="S314" i="33"/>
  <c r="AP314" i="33"/>
  <c r="BE314" i="33"/>
  <c r="X314" i="33"/>
  <c r="CG314" i="33"/>
  <c r="BH314" i="33"/>
  <c r="CR314" i="33"/>
  <c r="CC314" i="33"/>
  <c r="BW314" i="33"/>
  <c r="BF314" i="33"/>
  <c r="AR314" i="33"/>
  <c r="AK314" i="33"/>
  <c r="CL314" i="33"/>
  <c r="BA314" i="33"/>
  <c r="AS314" i="33"/>
  <c r="CK314" i="33"/>
  <c r="AC314" i="33"/>
  <c r="AA314" i="33"/>
  <c r="AB314" i="33"/>
  <c r="BZ314" i="33"/>
  <c r="AD314" i="33"/>
  <c r="BT314" i="33"/>
  <c r="CQ314" i="33"/>
  <c r="U314" i="33"/>
  <c r="BX314" i="33"/>
  <c r="AI314" i="33"/>
  <c r="AL314" i="33"/>
  <c r="CP314" i="33"/>
  <c r="AY314" i="33"/>
  <c r="BC314" i="33"/>
  <c r="AO314" i="33"/>
  <c r="CD314" i="33"/>
  <c r="V314" i="33"/>
  <c r="BB314" i="33"/>
  <c r="AU314" i="33"/>
  <c r="AX314" i="33"/>
  <c r="AG314" i="33"/>
  <c r="CI314" i="33"/>
  <c r="W314" i="33"/>
  <c r="CS314" i="33"/>
  <c r="AT314" i="33"/>
  <c r="AQ314" i="33"/>
  <c r="BQ314" i="33"/>
  <c r="BU314" i="33"/>
  <c r="BK314" i="33"/>
  <c r="CM314" i="33"/>
  <c r="BJ314" i="33"/>
  <c r="CE314" i="33"/>
  <c r="BI314" i="33"/>
  <c r="BM314" i="33"/>
  <c r="BY314" i="33"/>
  <c r="BG314" i="33"/>
  <c r="CA314" i="33"/>
  <c r="AN314" i="33"/>
  <c r="AV314" i="33"/>
  <c r="CB314" i="33"/>
  <c r="CO314" i="33"/>
  <c r="BR314" i="33"/>
  <c r="AJ314" i="33"/>
  <c r="BP314" i="33"/>
  <c r="R314" i="33"/>
  <c r="Z314" i="33"/>
  <c r="CH314" i="33"/>
  <c r="Q314" i="33"/>
  <c r="O314" i="33" l="1"/>
  <c r="M314" i="33"/>
  <c r="L314" i="33"/>
  <c r="L315" i="33"/>
  <c r="L313" i="33"/>
  <c r="L312" i="33"/>
  <c r="M312" i="33" l="1"/>
  <c r="F312" i="33" s="1"/>
  <c r="D312" i="33" l="1"/>
  <c r="E312" i="33"/>
  <c r="H317" i="33" l="1"/>
  <c r="H318" i="33" s="1"/>
  <c r="G16" i="33" l="1"/>
  <c r="K317" i="33"/>
  <c r="B324" i="33" s="1"/>
  <c r="H335" i="33"/>
  <c r="E335" i="33" s="1"/>
  <c r="R266" i="33"/>
  <c r="R267" i="33"/>
  <c r="H319" i="33"/>
  <c r="K318" i="33"/>
  <c r="B325" i="33" s="1"/>
  <c r="H336" i="33" l="1"/>
  <c r="H337" i="33" s="1"/>
  <c r="H338" i="33" s="1"/>
  <c r="I331" i="33"/>
  <c r="C17" i="33"/>
  <c r="R268" i="33"/>
  <c r="H320" i="33"/>
  <c r="K319" i="33"/>
  <c r="B17" i="33"/>
  <c r="I330" i="33"/>
  <c r="R269" i="33" l="1"/>
  <c r="K320" i="33"/>
  <c r="CC317" i="33" s="1"/>
  <c r="CC318" i="33" s="1"/>
  <c r="I336" i="33"/>
  <c r="I335" i="33"/>
  <c r="B326" i="33"/>
  <c r="AY317" i="33"/>
  <c r="AY318" i="33" s="1"/>
  <c r="AC317" i="33"/>
  <c r="AC318" i="33" s="1"/>
  <c r="CF317" i="33"/>
  <c r="CF318" i="33" s="1"/>
  <c r="S317" i="33"/>
  <c r="S318" i="33" s="1"/>
  <c r="AO317" i="33"/>
  <c r="AO318" i="33" s="1"/>
  <c r="CS317" i="33"/>
  <c r="CS318" i="33" s="1"/>
  <c r="BL317" i="33"/>
  <c r="BL318" i="33" s="1"/>
  <c r="BK317" i="33" l="1"/>
  <c r="BK318" i="33" s="1"/>
  <c r="BU317" i="33"/>
  <c r="BU318" i="33" s="1"/>
  <c r="CM317" i="33"/>
  <c r="CM318" i="33" s="1"/>
  <c r="BQ317" i="33"/>
  <c r="BQ318" i="33" s="1"/>
  <c r="BH317" i="33"/>
  <c r="BH318" i="33" s="1"/>
  <c r="AF317" i="33"/>
  <c r="AF318" i="33" s="1"/>
  <c r="AX317" i="33"/>
  <c r="AX318" i="33" s="1"/>
  <c r="BP317" i="33"/>
  <c r="BP318" i="33" s="1"/>
  <c r="BR317" i="33"/>
  <c r="BR318" i="33" s="1"/>
  <c r="AG317" i="33"/>
  <c r="AG318" i="33" s="1"/>
  <c r="CK317" i="33"/>
  <c r="CK318" i="33" s="1"/>
  <c r="AR317" i="33"/>
  <c r="AR318" i="33" s="1"/>
  <c r="AA317" i="33"/>
  <c r="AA318" i="33" s="1"/>
  <c r="CA317" i="33"/>
  <c r="CA318" i="33" s="1"/>
  <c r="AK317" i="33"/>
  <c r="AK318" i="33" s="1"/>
  <c r="CQ317" i="33"/>
  <c r="CQ318" i="33" s="1"/>
  <c r="BD317" i="33"/>
  <c r="BD318" i="33" s="1"/>
  <c r="AP317" i="33"/>
  <c r="AP318" i="33" s="1"/>
  <c r="BF317" i="33"/>
  <c r="BF318" i="33" s="1"/>
  <c r="CH317" i="33"/>
  <c r="CH318" i="33" s="1"/>
  <c r="V317" i="33"/>
  <c r="V318" i="33" s="1"/>
  <c r="BZ317" i="33"/>
  <c r="BZ318" i="33" s="1"/>
  <c r="Z317" i="33"/>
  <c r="Z318" i="33" s="1"/>
  <c r="W317" i="33"/>
  <c r="W318" i="33" s="1"/>
  <c r="CI317" i="33"/>
  <c r="CI318" i="33" s="1"/>
  <c r="CN317" i="33"/>
  <c r="CN318" i="33" s="1"/>
  <c r="BT317" i="33"/>
  <c r="BT318" i="33" s="1"/>
  <c r="BE317" i="33"/>
  <c r="BE318" i="33" s="1"/>
  <c r="AB317" i="33"/>
  <c r="AB318" i="33" s="1"/>
  <c r="CR317" i="33"/>
  <c r="CR318" i="33" s="1"/>
  <c r="AJ317" i="33"/>
  <c r="AJ318" i="33" s="1"/>
  <c r="CO317" i="33"/>
  <c r="CO318" i="33" s="1"/>
  <c r="AE317" i="33"/>
  <c r="AE318" i="33" s="1"/>
  <c r="AL317" i="33"/>
  <c r="AL318" i="33" s="1"/>
  <c r="CL317" i="33"/>
  <c r="CL318" i="33" s="1"/>
  <c r="BG317" i="33"/>
  <c r="BG318" i="33" s="1"/>
  <c r="BI317" i="33"/>
  <c r="BI318" i="33" s="1"/>
  <c r="BM317" i="33"/>
  <c r="BM318" i="33" s="1"/>
  <c r="R317" i="33"/>
  <c r="R318" i="33" s="1"/>
  <c r="I341" i="33"/>
  <c r="I332" i="33"/>
  <c r="D17" i="33"/>
  <c r="B327" i="33"/>
  <c r="AY324" i="33" s="1"/>
  <c r="AY325" i="33" s="1"/>
  <c r="CB317" i="33"/>
  <c r="CB318" i="33" s="1"/>
  <c r="BO317" i="33"/>
  <c r="BO318" i="33" s="1"/>
  <c r="AV317" i="33"/>
  <c r="AV318" i="33" s="1"/>
  <c r="BY317" i="33"/>
  <c r="BY318" i="33" s="1"/>
  <c r="AS317" i="33"/>
  <c r="AS318" i="33" s="1"/>
  <c r="AT317" i="33"/>
  <c r="AT318" i="33" s="1"/>
  <c r="CG317" i="33"/>
  <c r="CG318" i="33" s="1"/>
  <c r="AI317" i="33"/>
  <c r="AI318" i="33" s="1"/>
  <c r="U317" i="33"/>
  <c r="U318" i="33" s="1"/>
  <c r="CP317" i="33"/>
  <c r="CP318" i="33" s="1"/>
  <c r="BS317" i="33"/>
  <c r="BS318" i="33" s="1"/>
  <c r="BA317" i="33"/>
  <c r="BA318" i="33" s="1"/>
  <c r="T317" i="33"/>
  <c r="T318" i="33" s="1"/>
  <c r="Y317" i="33"/>
  <c r="Y318" i="33" s="1"/>
  <c r="BW317" i="33"/>
  <c r="BW318" i="33" s="1"/>
  <c r="AN317" i="33"/>
  <c r="AN318" i="33" s="1"/>
  <c r="AQ317" i="33"/>
  <c r="AQ318" i="33" s="1"/>
  <c r="CD317" i="33"/>
  <c r="CD318" i="33" s="1"/>
  <c r="BN317" i="33"/>
  <c r="BN318" i="33" s="1"/>
  <c r="AZ317" i="33"/>
  <c r="AZ318" i="33" s="1"/>
  <c r="Q317" i="33"/>
  <c r="X317" i="33"/>
  <c r="X318" i="33" s="1"/>
  <c r="AM317" i="33"/>
  <c r="AM318" i="33" s="1"/>
  <c r="AW317" i="33"/>
  <c r="AW318" i="33" s="1"/>
  <c r="AD317" i="33"/>
  <c r="AD318" i="33" s="1"/>
  <c r="BB317" i="33"/>
  <c r="BB318" i="33" s="1"/>
  <c r="CE317" i="33"/>
  <c r="CE318" i="33" s="1"/>
  <c r="AH317" i="33"/>
  <c r="AH318" i="33" s="1"/>
  <c r="AU317" i="33"/>
  <c r="AU318" i="33" s="1"/>
  <c r="CJ317" i="33"/>
  <c r="CJ318" i="33" s="1"/>
  <c r="I340" i="33"/>
  <c r="BC317" i="33"/>
  <c r="BC318" i="33" s="1"/>
  <c r="BV317" i="33"/>
  <c r="BV318" i="33" s="1"/>
  <c r="BJ317" i="33"/>
  <c r="BJ318" i="33" s="1"/>
  <c r="BX317" i="33"/>
  <c r="BX318" i="33" s="1"/>
  <c r="AG324" i="33" l="1"/>
  <c r="AG325" i="33" s="1"/>
  <c r="BW324" i="33"/>
  <c r="BW325" i="33" s="1"/>
  <c r="AO324" i="33"/>
  <c r="AO325" i="33" s="1"/>
  <c r="AX324" i="33"/>
  <c r="AX325" i="33" s="1"/>
  <c r="AE324" i="33"/>
  <c r="AE325" i="33" s="1"/>
  <c r="CK324" i="33"/>
  <c r="CK325" i="33" s="1"/>
  <c r="BH324" i="33"/>
  <c r="BH325" i="33" s="1"/>
  <c r="BB324" i="33"/>
  <c r="BB325" i="33" s="1"/>
  <c r="CQ324" i="33"/>
  <c r="CQ325" i="33" s="1"/>
  <c r="AH324" i="33"/>
  <c r="AH325" i="33" s="1"/>
  <c r="AR324" i="33"/>
  <c r="AR325" i="33" s="1"/>
  <c r="CC324" i="33"/>
  <c r="CC325" i="33" s="1"/>
  <c r="BV324" i="33"/>
  <c r="BV325" i="33" s="1"/>
  <c r="BS324" i="33"/>
  <c r="BS325" i="33" s="1"/>
  <c r="CD324" i="33"/>
  <c r="CD325" i="33" s="1"/>
  <c r="CJ324" i="33"/>
  <c r="CJ325" i="33" s="1"/>
  <c r="DA324" i="33"/>
  <c r="DA325" i="33" s="1"/>
  <c r="CV324" i="33"/>
  <c r="CV325" i="33" s="1"/>
  <c r="CN324" i="33"/>
  <c r="CN325" i="33" s="1"/>
  <c r="DG324" i="33"/>
  <c r="DG325" i="33" s="1"/>
  <c r="BJ324" i="33"/>
  <c r="BJ325" i="33" s="1"/>
  <c r="BT324" i="33"/>
  <c r="BT325" i="33" s="1"/>
  <c r="CM324" i="33"/>
  <c r="CM325" i="33" s="1"/>
  <c r="CB324" i="33"/>
  <c r="CB325" i="33" s="1"/>
  <c r="AM324" i="33"/>
  <c r="AM325" i="33" s="1"/>
  <c r="DE324" i="33"/>
  <c r="DE325" i="33" s="1"/>
  <c r="CL324" i="33"/>
  <c r="CL325" i="33" s="1"/>
  <c r="AW324" i="33"/>
  <c r="AW325" i="33" s="1"/>
  <c r="CR324" i="33"/>
  <c r="CR325" i="33" s="1"/>
  <c r="AS324" i="33"/>
  <c r="AS325" i="33" s="1"/>
  <c r="CT324" i="33"/>
  <c r="CT325" i="33" s="1"/>
  <c r="AQ324" i="33"/>
  <c r="AQ325" i="33" s="1"/>
  <c r="BI324" i="33"/>
  <c r="BI325" i="33" s="1"/>
  <c r="DF324" i="33"/>
  <c r="DF325" i="33" s="1"/>
  <c r="BP324" i="33"/>
  <c r="BP325" i="33" s="1"/>
  <c r="DD324" i="33"/>
  <c r="DD325" i="33" s="1"/>
  <c r="AF324" i="33"/>
  <c r="AF325" i="33" s="1"/>
  <c r="BR324" i="33"/>
  <c r="BR325" i="33" s="1"/>
  <c r="CZ324" i="33"/>
  <c r="CZ325" i="33" s="1"/>
  <c r="AP324" i="33"/>
  <c r="AP325" i="33" s="1"/>
  <c r="CA324" i="33"/>
  <c r="CA325" i="33" s="1"/>
  <c r="AV324" i="33"/>
  <c r="AV325" i="33" s="1"/>
  <c r="CF324" i="33"/>
  <c r="CF325" i="33" s="1"/>
  <c r="CG324" i="33"/>
  <c r="CG325" i="33" s="1"/>
  <c r="BD324" i="33"/>
  <c r="BD325" i="33" s="1"/>
  <c r="AN324" i="33"/>
  <c r="AN325" i="33" s="1"/>
  <c r="BL324" i="33"/>
  <c r="BL325" i="33" s="1"/>
  <c r="BN324" i="33"/>
  <c r="BN325" i="33" s="1"/>
  <c r="BY324" i="33"/>
  <c r="BY325" i="33" s="1"/>
  <c r="AL324" i="33"/>
  <c r="AL325" i="33" s="1"/>
  <c r="BM324" i="33"/>
  <c r="BM325" i="33" s="1"/>
  <c r="CS324" i="33"/>
  <c r="CS325" i="33" s="1"/>
  <c r="I346" i="33"/>
  <c r="I337" i="33"/>
  <c r="E17" i="33"/>
  <c r="I333" i="33"/>
  <c r="BF324" i="33"/>
  <c r="BF325" i="33" s="1"/>
  <c r="DC324" i="33"/>
  <c r="DC325" i="33" s="1"/>
  <c r="BG324" i="33"/>
  <c r="BG325" i="33" s="1"/>
  <c r="CX324" i="33"/>
  <c r="CX325" i="33" s="1"/>
  <c r="BX324" i="33"/>
  <c r="BX325" i="33" s="1"/>
  <c r="BK324" i="33"/>
  <c r="BK325" i="33" s="1"/>
  <c r="AI324" i="33"/>
  <c r="AI325" i="33" s="1"/>
  <c r="CH324" i="33"/>
  <c r="CH325" i="33" s="1"/>
  <c r="AJ324" i="33"/>
  <c r="AJ325" i="33" s="1"/>
  <c r="BE324" i="33"/>
  <c r="BE325" i="33" s="1"/>
  <c r="I345" i="33"/>
  <c r="BA324" i="33"/>
  <c r="BA325" i="33" s="1"/>
  <c r="BU324" i="33"/>
  <c r="BU325" i="33" s="1"/>
  <c r="BO324" i="33"/>
  <c r="BO325" i="33" s="1"/>
  <c r="CE324" i="33"/>
  <c r="CE325" i="33" s="1"/>
  <c r="CW324" i="33"/>
  <c r="CW325" i="33" s="1"/>
  <c r="CY324" i="33"/>
  <c r="CY325" i="33" s="1"/>
  <c r="BZ324" i="33"/>
  <c r="BZ325" i="33" s="1"/>
  <c r="O317" i="33"/>
  <c r="Q318" i="33"/>
  <c r="CI324" i="33"/>
  <c r="CI325" i="33" s="1"/>
  <c r="DB324" i="33"/>
  <c r="DB325" i="33" s="1"/>
  <c r="AZ324" i="33"/>
  <c r="AZ325" i="33" s="1"/>
  <c r="AU324" i="33"/>
  <c r="AU325" i="33" s="1"/>
  <c r="CU324" i="33"/>
  <c r="CU325" i="33" s="1"/>
  <c r="CP324" i="33"/>
  <c r="CP325" i="33" s="1"/>
  <c r="BQ324" i="33"/>
  <c r="BQ325" i="33" s="1"/>
  <c r="BC324" i="33"/>
  <c r="BC325" i="33" s="1"/>
  <c r="AK324" i="33"/>
  <c r="AK325" i="33" s="1"/>
  <c r="AT324" i="33"/>
  <c r="AT325" i="33" s="1"/>
  <c r="CO324" i="33"/>
  <c r="CO325" i="33" s="1"/>
  <c r="AC325" i="33" l="1"/>
  <c r="BZ326" i="33" s="1"/>
  <c r="I342" i="33"/>
  <c r="I338" i="33"/>
  <c r="AC324" i="33"/>
  <c r="O318" i="33"/>
  <c r="I351" i="33"/>
  <c r="I350" i="33"/>
  <c r="CP326" i="33" l="1"/>
  <c r="BX326" i="33"/>
  <c r="CC319" i="33"/>
  <c r="V319" i="33"/>
  <c r="AC319" i="33"/>
  <c r="CK319" i="33"/>
  <c r="AJ319" i="33"/>
  <c r="Z319" i="33"/>
  <c r="S319" i="33"/>
  <c r="BE319" i="33"/>
  <c r="BD319" i="33"/>
  <c r="BF319" i="33"/>
  <c r="CF319" i="33"/>
  <c r="BL319" i="33"/>
  <c r="BZ319" i="33"/>
  <c r="BH319" i="33"/>
  <c r="AY319" i="33"/>
  <c r="CM319" i="33"/>
  <c r="CH319" i="33"/>
  <c r="AX319" i="33"/>
  <c r="CQ319" i="33"/>
  <c r="AR319" i="33"/>
  <c r="BU319" i="33"/>
  <c r="CO319" i="33"/>
  <c r="BR319" i="33"/>
  <c r="BP319" i="33"/>
  <c r="AA319" i="33"/>
  <c r="BT319" i="33"/>
  <c r="CS319" i="33"/>
  <c r="AG319" i="33"/>
  <c r="AP319" i="33"/>
  <c r="AB319" i="33"/>
  <c r="CI319" i="33"/>
  <c r="AE319" i="33"/>
  <c r="CR319" i="33"/>
  <c r="CN319" i="33"/>
  <c r="W319" i="33"/>
  <c r="AK319" i="33"/>
  <c r="AL319" i="33"/>
  <c r="AF319" i="33"/>
  <c r="BQ319" i="33"/>
  <c r="BK319" i="33"/>
  <c r="CA319" i="33"/>
  <c r="AO319" i="33"/>
  <c r="BC319" i="33"/>
  <c r="AW319" i="33"/>
  <c r="BS319" i="33"/>
  <c r="AM319" i="33"/>
  <c r="BY319" i="33"/>
  <c r="AZ319" i="33"/>
  <c r="U319" i="33"/>
  <c r="R319" i="33"/>
  <c r="AU319" i="33"/>
  <c r="AS319" i="33"/>
  <c r="BA319" i="33"/>
  <c r="CL319" i="33"/>
  <c r="AN319" i="33"/>
  <c r="BN319" i="33"/>
  <c r="BJ319" i="33"/>
  <c r="BM319" i="33"/>
  <c r="X319" i="33"/>
  <c r="AT319" i="33"/>
  <c r="CD319" i="33"/>
  <c r="AV319" i="33"/>
  <c r="CE319" i="33"/>
  <c r="AQ319" i="33"/>
  <c r="CP319" i="33"/>
  <c r="AI319" i="33"/>
  <c r="BW319" i="33"/>
  <c r="CJ319" i="33"/>
  <c r="CG319" i="33"/>
  <c r="BB319" i="33"/>
  <c r="Y319" i="33"/>
  <c r="AH319" i="33"/>
  <c r="T319" i="33"/>
  <c r="BX319" i="33"/>
  <c r="CB319" i="33"/>
  <c r="BO319" i="33"/>
  <c r="BI319" i="33"/>
  <c r="AD319" i="33"/>
  <c r="BG319" i="33"/>
  <c r="BV319" i="33"/>
  <c r="I356" i="33"/>
  <c r="AJ326" i="33"/>
  <c r="BK326" i="33"/>
  <c r="AK326" i="33"/>
  <c r="AY326" i="33"/>
  <c r="BV326" i="33"/>
  <c r="AN326" i="33"/>
  <c r="CQ326" i="33"/>
  <c r="AX326" i="33"/>
  <c r="DA326" i="33"/>
  <c r="DF326" i="33"/>
  <c r="AW326" i="33"/>
  <c r="BT326" i="33"/>
  <c r="CC326" i="33"/>
  <c r="CR326" i="33"/>
  <c r="AG326" i="33"/>
  <c r="CM326" i="33"/>
  <c r="BD326" i="33"/>
  <c r="BI326" i="33"/>
  <c r="AQ326" i="33"/>
  <c r="CB326" i="33"/>
  <c r="BB326" i="33"/>
  <c r="BR326" i="33"/>
  <c r="DE326" i="33"/>
  <c r="CN326" i="33"/>
  <c r="BN326" i="33"/>
  <c r="CA326" i="33"/>
  <c r="CD326" i="33"/>
  <c r="CV326" i="33"/>
  <c r="AM326" i="33"/>
  <c r="AR326" i="33"/>
  <c r="BP326" i="33"/>
  <c r="AP326" i="33"/>
  <c r="AF326" i="33"/>
  <c r="CJ326" i="33"/>
  <c r="AV326" i="33"/>
  <c r="CL326" i="33"/>
  <c r="DD326" i="33"/>
  <c r="BW326" i="33"/>
  <c r="AH326" i="33"/>
  <c r="AS326" i="33"/>
  <c r="BH326" i="33"/>
  <c r="CT326" i="33"/>
  <c r="DG326" i="33"/>
  <c r="BS326" i="33"/>
  <c r="BJ326" i="33"/>
  <c r="CG326" i="33"/>
  <c r="CZ326" i="33"/>
  <c r="CK326" i="33"/>
  <c r="AO326" i="33"/>
  <c r="CF326" i="33"/>
  <c r="BL326" i="33"/>
  <c r="BO326" i="33"/>
  <c r="BF326" i="33"/>
  <c r="CS326" i="33"/>
  <c r="BY326" i="33"/>
  <c r="BG326" i="33"/>
  <c r="BM326" i="33"/>
  <c r="I343" i="33"/>
  <c r="CE326" i="33"/>
  <c r="DB326" i="33"/>
  <c r="CI326" i="33"/>
  <c r="AZ326" i="33"/>
  <c r="CH326" i="33"/>
  <c r="CO326" i="33"/>
  <c r="I347" i="33"/>
  <c r="CY326" i="33"/>
  <c r="BE326" i="33"/>
  <c r="AI326" i="33"/>
  <c r="Q319" i="33"/>
  <c r="CW326" i="33"/>
  <c r="CX326" i="33"/>
  <c r="AU326" i="33"/>
  <c r="DC326" i="33"/>
  <c r="BQ326" i="33"/>
  <c r="BC326" i="33"/>
  <c r="I355" i="33"/>
  <c r="BA326" i="33"/>
  <c r="BU326" i="33"/>
  <c r="AL326" i="33"/>
  <c r="CU326" i="33"/>
  <c r="AE326" i="33"/>
  <c r="AT326" i="33"/>
  <c r="I348" i="33" l="1"/>
  <c r="I361" i="33"/>
  <c r="F326" i="33"/>
  <c r="AC326" i="33"/>
  <c r="D326" i="33"/>
  <c r="L332" i="33" s="1"/>
  <c r="D324" i="33"/>
  <c r="D327" i="33"/>
  <c r="L333" i="33" s="1"/>
  <c r="D325" i="33"/>
  <c r="L331" i="33" s="1"/>
  <c r="I352" i="33"/>
  <c r="I360" i="33"/>
  <c r="O319" i="33"/>
  <c r="M319" i="33"/>
  <c r="L319" i="33"/>
  <c r="P268" i="33" s="1"/>
  <c r="T268" i="33" s="1"/>
  <c r="L320" i="33"/>
  <c r="P269" i="33" s="1"/>
  <c r="T269" i="33" s="1"/>
  <c r="L318" i="33"/>
  <c r="P267" i="33" s="1"/>
  <c r="T267" i="33" s="1"/>
  <c r="L317" i="33"/>
  <c r="L330" i="33" l="1"/>
  <c r="F324" i="33"/>
  <c r="H17" i="33" s="1"/>
  <c r="I365" i="33"/>
  <c r="M317" i="33"/>
  <c r="P266" i="33"/>
  <c r="T266" i="33" s="1"/>
  <c r="I357" i="33"/>
  <c r="I366" i="33"/>
  <c r="F17" i="33"/>
  <c r="M332" i="33"/>
  <c r="I353" i="33"/>
  <c r="I362" i="33" l="1"/>
  <c r="I358" i="33"/>
  <c r="V266" i="33" a="1"/>
  <c r="I370" i="33"/>
  <c r="F317" i="33"/>
  <c r="D317" i="33"/>
  <c r="E317" i="33"/>
  <c r="I371" i="33"/>
  <c r="I375" i="33" l="1"/>
  <c r="V266" i="33"/>
  <c r="V267" i="33"/>
  <c r="V268" i="33"/>
  <c r="V269" i="33"/>
  <c r="I363" i="33"/>
  <c r="I367" i="33"/>
  <c r="I376" i="33"/>
  <c r="X266" i="33" l="1" a="1"/>
  <c r="X266" i="33" s="1"/>
  <c r="H324" i="33" s="1"/>
  <c r="I368" i="33"/>
  <c r="I372" i="33"/>
  <c r="Y266" i="33" l="1"/>
  <c r="I324" i="33" s="1"/>
  <c r="AA266" i="33"/>
  <c r="K324" i="33" s="1"/>
  <c r="Z269" i="33"/>
  <c r="J327" i="33" s="1"/>
  <c r="AA267" i="33"/>
  <c r="K325" i="33" s="1"/>
  <c r="X269" i="33"/>
  <c r="H327" i="33" s="1"/>
  <c r="Z268" i="33"/>
  <c r="J326" i="33" s="1"/>
  <c r="Z266" i="33"/>
  <c r="J324" i="33" s="1"/>
  <c r="AA269" i="33"/>
  <c r="K327" i="33" s="1"/>
  <c r="AA268" i="33"/>
  <c r="K326" i="33" s="1"/>
  <c r="Y268" i="33"/>
  <c r="I326" i="33" s="1"/>
  <c r="Z267" i="33"/>
  <c r="J325" i="33" s="1"/>
  <c r="X268" i="33"/>
  <c r="H326" i="33" s="1"/>
  <c r="Y267" i="33"/>
  <c r="I325" i="33" s="1"/>
  <c r="X267" i="33"/>
  <c r="H325" i="33" s="1"/>
  <c r="Y269" i="33"/>
  <c r="I327" i="33" s="1"/>
  <c r="I377" i="33"/>
  <c r="I373" i="33"/>
  <c r="M324" i="33" l="1" a="1"/>
  <c r="M327" i="33" s="1"/>
  <c r="I378" i="33"/>
  <c r="M326" i="33" l="1"/>
  <c r="M325" i="33"/>
  <c r="M324" i="33"/>
  <c r="N326" i="33" l="1"/>
  <c r="N325" i="33"/>
  <c r="N327" i="33"/>
  <c r="N324" i="33"/>
  <c r="J331" i="33" l="1"/>
  <c r="J336" i="33" s="1"/>
  <c r="J330" i="33"/>
  <c r="J335" i="33" s="1"/>
  <c r="J333" i="33"/>
  <c r="J332" i="33"/>
  <c r="K332" i="33" s="1"/>
  <c r="J337" i="33" l="1"/>
  <c r="K337" i="33" s="1"/>
  <c r="K330" i="33"/>
  <c r="K331" i="33"/>
  <c r="M330" i="33"/>
  <c r="J338" i="33"/>
  <c r="K338" i="33" s="1"/>
  <c r="K333" i="33"/>
  <c r="J341" i="33"/>
  <c r="K336" i="33"/>
  <c r="J340" i="33"/>
  <c r="K335" i="33"/>
  <c r="J342" i="33" l="1"/>
  <c r="J347" i="33" s="1"/>
  <c r="J343" i="33"/>
  <c r="J348" i="33" s="1"/>
  <c r="J346" i="33"/>
  <c r="J345" i="33"/>
  <c r="S335" i="33"/>
  <c r="S336" i="33" s="1"/>
  <c r="T335" i="33"/>
  <c r="T336" i="33" s="1"/>
  <c r="AB335" i="33"/>
  <c r="AB336" i="33" s="1"/>
  <c r="AJ335" i="33"/>
  <c r="AJ336" i="33" s="1"/>
  <c r="AR335" i="33"/>
  <c r="AR336" i="33" s="1"/>
  <c r="AZ335" i="33"/>
  <c r="AZ336" i="33" s="1"/>
  <c r="BH335" i="33"/>
  <c r="BH336" i="33" s="1"/>
  <c r="BP335" i="33"/>
  <c r="BP336" i="33" s="1"/>
  <c r="BX335" i="33"/>
  <c r="BX336" i="33" s="1"/>
  <c r="CF335" i="33"/>
  <c r="CF336" i="33" s="1"/>
  <c r="CN335" i="33"/>
  <c r="CN336" i="33" s="1"/>
  <c r="W335" i="33"/>
  <c r="W336" i="33" s="1"/>
  <c r="AE335" i="33"/>
  <c r="AE336" i="33" s="1"/>
  <c r="AM335" i="33"/>
  <c r="AM336" i="33" s="1"/>
  <c r="AU335" i="33"/>
  <c r="AU336" i="33" s="1"/>
  <c r="BC335" i="33"/>
  <c r="BC336" i="33" s="1"/>
  <c r="BK335" i="33"/>
  <c r="BK336" i="33" s="1"/>
  <c r="V335" i="33"/>
  <c r="V336" i="33" s="1"/>
  <c r="AG335" i="33"/>
  <c r="AG336" i="33" s="1"/>
  <c r="AQ335" i="33"/>
  <c r="AQ336" i="33" s="1"/>
  <c r="BB335" i="33"/>
  <c r="BB336" i="33" s="1"/>
  <c r="BM335" i="33"/>
  <c r="BM336" i="33" s="1"/>
  <c r="BV335" i="33"/>
  <c r="BV336" i="33" s="1"/>
  <c r="CE335" i="33"/>
  <c r="CE336" i="33" s="1"/>
  <c r="CO335" i="33"/>
  <c r="CO336" i="33" s="1"/>
  <c r="X335" i="33"/>
  <c r="X336" i="33" s="1"/>
  <c r="AH335" i="33"/>
  <c r="AH336" i="33" s="1"/>
  <c r="AS335" i="33"/>
  <c r="AS336" i="33" s="1"/>
  <c r="BD335" i="33"/>
  <c r="BD336" i="33" s="1"/>
  <c r="BN335" i="33"/>
  <c r="BN336" i="33" s="1"/>
  <c r="BW335" i="33"/>
  <c r="BW336" i="33" s="1"/>
  <c r="CG335" i="33"/>
  <c r="CG336" i="33" s="1"/>
  <c r="CP335" i="33"/>
  <c r="CP336" i="33" s="1"/>
  <c r="Q335" i="33"/>
  <c r="AC335" i="33"/>
  <c r="AC336" i="33" s="1"/>
  <c r="AN335" i="33"/>
  <c r="AN336" i="33" s="1"/>
  <c r="AX335" i="33"/>
  <c r="AX336" i="33" s="1"/>
  <c r="BI335" i="33"/>
  <c r="BI336" i="33" s="1"/>
  <c r="BS335" i="33"/>
  <c r="BS336" i="33" s="1"/>
  <c r="CB335" i="33"/>
  <c r="CB336" i="33" s="1"/>
  <c r="CK335" i="33"/>
  <c r="CK336" i="33" s="1"/>
  <c r="AD335" i="33"/>
  <c r="AD336" i="33" s="1"/>
  <c r="AV335" i="33"/>
  <c r="AV336" i="33" s="1"/>
  <c r="BL335" i="33"/>
  <c r="BL336" i="33" s="1"/>
  <c r="CA335" i="33"/>
  <c r="CA336" i="33" s="1"/>
  <c r="CQ335" i="33"/>
  <c r="CQ336" i="33" s="1"/>
  <c r="AF335" i="33"/>
  <c r="AF336" i="33" s="1"/>
  <c r="AW335" i="33"/>
  <c r="AW336" i="33" s="1"/>
  <c r="BO335" i="33"/>
  <c r="BO336" i="33" s="1"/>
  <c r="CC335" i="33"/>
  <c r="CC336" i="33" s="1"/>
  <c r="CR335" i="33"/>
  <c r="CR336" i="33" s="1"/>
  <c r="AI335" i="33"/>
  <c r="AI336" i="33" s="1"/>
  <c r="AY335" i="33"/>
  <c r="AY336" i="33" s="1"/>
  <c r="BQ335" i="33"/>
  <c r="BQ336" i="33" s="1"/>
  <c r="CD335" i="33"/>
  <c r="CD336" i="33" s="1"/>
  <c r="CS335" i="33"/>
  <c r="CS336" i="33" s="1"/>
  <c r="R335" i="33"/>
  <c r="R336" i="33" s="1"/>
  <c r="AK335" i="33"/>
  <c r="AK336" i="33" s="1"/>
  <c r="BA335" i="33"/>
  <c r="BA336" i="33" s="1"/>
  <c r="BR335" i="33"/>
  <c r="BR336" i="33" s="1"/>
  <c r="CH335" i="33"/>
  <c r="CH336" i="33" s="1"/>
  <c r="AO335" i="33"/>
  <c r="AO336" i="33" s="1"/>
  <c r="BU335" i="33"/>
  <c r="BU336" i="33" s="1"/>
  <c r="AP335" i="33"/>
  <c r="AP336" i="33" s="1"/>
  <c r="BY335" i="33"/>
  <c r="BY336" i="33" s="1"/>
  <c r="AT335" i="33"/>
  <c r="AT336" i="33" s="1"/>
  <c r="BZ335" i="33"/>
  <c r="BZ336" i="33" s="1"/>
  <c r="U335" i="33"/>
  <c r="U336" i="33" s="1"/>
  <c r="BE335" i="33"/>
  <c r="BE336" i="33" s="1"/>
  <c r="CI335" i="33"/>
  <c r="CI336" i="33" s="1"/>
  <c r="Z335" i="33"/>
  <c r="Z336" i="33" s="1"/>
  <c r="CL335" i="33"/>
  <c r="CL336" i="33" s="1"/>
  <c r="AA335" i="33"/>
  <c r="AA336" i="33" s="1"/>
  <c r="CM335" i="33"/>
  <c r="CM336" i="33" s="1"/>
  <c r="AL335" i="33"/>
  <c r="AL336" i="33" s="1"/>
  <c r="BG335" i="33"/>
  <c r="BG336" i="33" s="1"/>
  <c r="BJ335" i="33"/>
  <c r="BJ336" i="33" s="1"/>
  <c r="BT335" i="33"/>
  <c r="BT336" i="33" s="1"/>
  <c r="CJ335" i="33"/>
  <c r="CJ336" i="33" s="1"/>
  <c r="BF335" i="33"/>
  <c r="BF336" i="33" s="1"/>
  <c r="Y335" i="33"/>
  <c r="Y336" i="33" s="1"/>
  <c r="J352" i="33" l="1"/>
  <c r="J353" i="33"/>
  <c r="O335" i="33"/>
  <c r="Q336" i="33"/>
  <c r="J350" i="33"/>
  <c r="J351" i="33"/>
  <c r="J355" i="33" l="1"/>
  <c r="J358" i="33"/>
  <c r="J356" i="33"/>
  <c r="O336" i="33"/>
  <c r="J357" i="33"/>
  <c r="BY337" i="33" l="1"/>
  <c r="S337" i="33"/>
  <c r="CD337" i="33"/>
  <c r="CL337" i="33"/>
  <c r="BQ337" i="33"/>
  <c r="AS337" i="33"/>
  <c r="CH337" i="33"/>
  <c r="CQ337" i="33"/>
  <c r="BZ337" i="33"/>
  <c r="AQ337" i="33"/>
  <c r="CG337" i="33"/>
  <c r="CE337" i="33"/>
  <c r="AX337" i="33"/>
  <c r="CF337" i="33"/>
  <c r="BC337" i="33"/>
  <c r="BP337" i="33"/>
  <c r="BD337" i="33"/>
  <c r="CN337" i="33"/>
  <c r="BF337" i="33"/>
  <c r="AT337" i="33"/>
  <c r="CM337" i="33"/>
  <c r="AE337" i="33"/>
  <c r="AK337" i="33"/>
  <c r="R337" i="33"/>
  <c r="BG337" i="33"/>
  <c r="AP337" i="33"/>
  <c r="AF337" i="33"/>
  <c r="U337" i="33"/>
  <c r="CS337" i="33"/>
  <c r="AY337" i="33"/>
  <c r="V337" i="33"/>
  <c r="W337" i="33"/>
  <c r="AG337" i="33"/>
  <c r="CP337" i="33"/>
  <c r="BV337" i="33"/>
  <c r="BM337" i="33"/>
  <c r="AC337" i="33"/>
  <c r="CJ337" i="33"/>
  <c r="BT337" i="33"/>
  <c r="BB337" i="33"/>
  <c r="BK337" i="33"/>
  <c r="BH337" i="33"/>
  <c r="BJ337" i="33"/>
  <c r="AA337" i="33"/>
  <c r="AD337" i="33"/>
  <c r="BR337" i="33"/>
  <c r="AI337" i="33"/>
  <c r="X337" i="33"/>
  <c r="BO337" i="33"/>
  <c r="BL337" i="33"/>
  <c r="AW337" i="33"/>
  <c r="BS337" i="33"/>
  <c r="AN337" i="33"/>
  <c r="CB337" i="33"/>
  <c r="BI337" i="33"/>
  <c r="AV337" i="33"/>
  <c r="CA337" i="33"/>
  <c r="CK337" i="33"/>
  <c r="BW337" i="33"/>
  <c r="BN337" i="33"/>
  <c r="AL337" i="33"/>
  <c r="CR337" i="33"/>
  <c r="BA337" i="33"/>
  <c r="CC337" i="33"/>
  <c r="T337" i="33"/>
  <c r="AU337" i="33"/>
  <c r="AM337" i="33"/>
  <c r="AB337" i="33"/>
  <c r="Z337" i="33"/>
  <c r="AZ337" i="33"/>
  <c r="BE337" i="33"/>
  <c r="AJ337" i="33"/>
  <c r="CO337" i="33"/>
  <c r="AH337" i="33"/>
  <c r="Y337" i="33"/>
  <c r="CI337" i="33"/>
  <c r="BX337" i="33"/>
  <c r="BU337" i="33"/>
  <c r="AO337" i="33"/>
  <c r="AR337" i="33"/>
  <c r="J361" i="33"/>
  <c r="Q337" i="33"/>
  <c r="J363" i="33"/>
  <c r="J362" i="33"/>
  <c r="J360" i="33"/>
  <c r="J367" i="33" l="1"/>
  <c r="M337" i="33"/>
  <c r="O337" i="33"/>
  <c r="L335" i="33"/>
  <c r="L337" i="33"/>
  <c r="L336" i="33"/>
  <c r="L338" i="33"/>
  <c r="J365" i="33"/>
  <c r="J368" i="33"/>
  <c r="J366" i="33"/>
  <c r="M335" i="33" l="1"/>
  <c r="F335" i="33" s="1"/>
  <c r="J371" i="33"/>
  <c r="J373" i="33"/>
  <c r="J370" i="33"/>
  <c r="J372" i="33"/>
  <c r="H340" i="33" l="1"/>
  <c r="J377" i="33"/>
  <c r="J375" i="33"/>
  <c r="J378" i="33"/>
  <c r="J376" i="33"/>
  <c r="H341" i="33" l="1"/>
  <c r="K340" i="33"/>
  <c r="H342" i="33" l="1"/>
  <c r="K341" i="33"/>
  <c r="H343" i="33" l="1"/>
  <c r="K343" i="33" s="1"/>
  <c r="K342" i="33"/>
  <c r="BO340" i="33" l="1"/>
  <c r="BO341" i="33" s="1"/>
  <c r="BB340" i="33"/>
  <c r="BB341" i="33" s="1"/>
  <c r="AL340" i="33"/>
  <c r="AL341" i="33" s="1"/>
  <c r="AT340" i="33"/>
  <c r="AT341" i="33" s="1"/>
  <c r="AF340" i="33"/>
  <c r="AF341" i="33" s="1"/>
  <c r="BJ340" i="33"/>
  <c r="BJ341" i="33" s="1"/>
  <c r="CN340" i="33"/>
  <c r="CN341" i="33" s="1"/>
  <c r="CK340" i="33"/>
  <c r="CK341" i="33" s="1"/>
  <c r="BS340" i="33"/>
  <c r="BS341" i="33" s="1"/>
  <c r="U340" i="33"/>
  <c r="U341" i="33" s="1"/>
  <c r="BN340" i="33"/>
  <c r="BN341" i="33" s="1"/>
  <c r="X340" i="33"/>
  <c r="X341" i="33" s="1"/>
  <c r="BZ340" i="33"/>
  <c r="BZ341" i="33" s="1"/>
  <c r="AS340" i="33"/>
  <c r="AS341" i="33" s="1"/>
  <c r="BC340" i="33"/>
  <c r="BC341" i="33" s="1"/>
  <c r="BE340" i="33"/>
  <c r="BE341" i="33" s="1"/>
  <c r="BX340" i="33"/>
  <c r="BX341" i="33" s="1"/>
  <c r="BK340" i="33"/>
  <c r="BK341" i="33" s="1"/>
  <c r="AU340" i="33"/>
  <c r="AU341" i="33" s="1"/>
  <c r="BA340" i="33"/>
  <c r="BA341" i="33" s="1"/>
  <c r="AM340" i="33"/>
  <c r="AM341" i="33" s="1"/>
  <c r="CF340" i="33"/>
  <c r="CF341" i="33" s="1"/>
  <c r="AB340" i="33"/>
  <c r="AB341" i="33" s="1"/>
  <c r="T340" i="33"/>
  <c r="T341" i="33" s="1"/>
  <c r="AY340" i="33"/>
  <c r="AY341" i="33" s="1"/>
  <c r="AZ340" i="33"/>
  <c r="AZ341" i="33" s="1"/>
  <c r="Z340" i="33"/>
  <c r="Z341" i="33" s="1"/>
  <c r="BY340" i="33"/>
  <c r="BY341" i="33" s="1"/>
  <c r="BP340" i="33"/>
  <c r="BP341" i="33" s="1"/>
  <c r="AA340" i="33"/>
  <c r="AA341" i="33" s="1"/>
  <c r="BL340" i="33"/>
  <c r="BL341" i="33" s="1"/>
  <c r="CS340" i="33"/>
  <c r="CS341" i="33" s="1"/>
  <c r="AJ340" i="33"/>
  <c r="AJ341" i="33" s="1"/>
  <c r="CJ340" i="33"/>
  <c r="CJ341" i="33" s="1"/>
  <c r="AO340" i="33"/>
  <c r="AO341" i="33" s="1"/>
  <c r="CP340" i="33"/>
  <c r="CP341" i="33" s="1"/>
  <c r="CO340" i="33"/>
  <c r="CO341" i="33" s="1"/>
  <c r="CG340" i="33"/>
  <c r="CG341" i="33" s="1"/>
  <c r="Q340" i="33"/>
  <c r="CC340" i="33"/>
  <c r="CC341" i="33" s="1"/>
  <c r="BT340" i="33"/>
  <c r="BT341" i="33" s="1"/>
  <c r="BD340" i="33"/>
  <c r="BD341" i="33" s="1"/>
  <c r="BH340" i="33"/>
  <c r="BH341" i="33" s="1"/>
  <c r="BQ340" i="33"/>
  <c r="BQ341" i="33" s="1"/>
  <c r="S340" i="33"/>
  <c r="S341" i="33" s="1"/>
  <c r="AQ340" i="33"/>
  <c r="AQ341" i="33" s="1"/>
  <c r="AX340" i="33"/>
  <c r="AX341" i="33" s="1"/>
  <c r="CB340" i="33"/>
  <c r="CB341" i="33" s="1"/>
  <c r="BM340" i="33"/>
  <c r="BM341" i="33" s="1"/>
  <c r="CL340" i="33"/>
  <c r="CL341" i="33" s="1"/>
  <c r="BI340" i="33"/>
  <c r="BI341" i="33" s="1"/>
  <c r="CE340" i="33"/>
  <c r="CE341" i="33" s="1"/>
  <c r="BU340" i="33"/>
  <c r="BU341" i="33" s="1"/>
  <c r="W340" i="33"/>
  <c r="W341" i="33" s="1"/>
  <c r="AV340" i="33"/>
  <c r="AV341" i="33" s="1"/>
  <c r="AW340" i="33"/>
  <c r="AW341" i="33" s="1"/>
  <c r="R340" i="33"/>
  <c r="R341" i="33" s="1"/>
  <c r="CR340" i="33"/>
  <c r="CR341" i="33" s="1"/>
  <c r="AC340" i="33"/>
  <c r="AC341" i="33" s="1"/>
  <c r="BV340" i="33"/>
  <c r="BV341" i="33" s="1"/>
  <c r="AI340" i="33"/>
  <c r="AI341" i="33" s="1"/>
  <c r="V340" i="33"/>
  <c r="V341" i="33" s="1"/>
  <c r="CH340" i="33"/>
  <c r="CH341" i="33" s="1"/>
  <c r="BR340" i="33"/>
  <c r="BR341" i="33" s="1"/>
  <c r="BW340" i="33"/>
  <c r="BW341" i="33" s="1"/>
  <c r="CM340" i="33"/>
  <c r="CM341" i="33" s="1"/>
  <c r="AH340" i="33"/>
  <c r="AH341" i="33" s="1"/>
  <c r="CI340" i="33"/>
  <c r="CI341" i="33" s="1"/>
  <c r="AK340" i="33"/>
  <c r="AK341" i="33" s="1"/>
  <c r="CD340" i="33"/>
  <c r="CD341" i="33" s="1"/>
  <c r="AR340" i="33"/>
  <c r="AR341" i="33" s="1"/>
  <c r="AE340" i="33"/>
  <c r="AE341" i="33" s="1"/>
  <c r="CQ340" i="33"/>
  <c r="CQ341" i="33" s="1"/>
  <c r="CA340" i="33"/>
  <c r="CA341" i="33" s="1"/>
  <c r="AG340" i="33"/>
  <c r="AG341" i="33" s="1"/>
  <c r="BG340" i="33"/>
  <c r="BG341" i="33" s="1"/>
  <c r="AN340" i="33"/>
  <c r="AN341" i="33" s="1"/>
  <c r="AD340" i="33"/>
  <c r="AD341" i="33" s="1"/>
  <c r="BF340" i="33"/>
  <c r="BF341" i="33" s="1"/>
  <c r="Y340" i="33"/>
  <c r="Y341" i="33" s="1"/>
  <c r="AP340" i="33"/>
  <c r="AP341" i="33" s="1"/>
  <c r="Q341" i="33" l="1"/>
  <c r="O340" i="33"/>
  <c r="O341" i="33" l="1"/>
  <c r="Q342" i="33" s="1"/>
  <c r="AE342" i="33" l="1"/>
  <c r="CF342" i="33"/>
  <c r="CO342" i="33"/>
  <c r="AX342" i="33"/>
  <c r="X342" i="33"/>
  <c r="AU342" i="33"/>
  <c r="CA342" i="33"/>
  <c r="CC342" i="33"/>
  <c r="AS342" i="33"/>
  <c r="BP342" i="33"/>
  <c r="BL342" i="33"/>
  <c r="AG342" i="33"/>
  <c r="BN342" i="33"/>
  <c r="V342" i="33"/>
  <c r="CM342" i="33"/>
  <c r="BB342" i="33"/>
  <c r="BW342" i="33"/>
  <c r="BO342" i="33"/>
  <c r="AV342" i="33"/>
  <c r="BZ342" i="33"/>
  <c r="AC342" i="33"/>
  <c r="CI342" i="33"/>
  <c r="CB342" i="33"/>
  <c r="BR342" i="33"/>
  <c r="CP342" i="33"/>
  <c r="AJ342" i="33"/>
  <c r="BU342" i="33"/>
  <c r="AO342" i="33"/>
  <c r="AZ342" i="33"/>
  <c r="AY342" i="33"/>
  <c r="S342" i="33"/>
  <c r="CK342" i="33"/>
  <c r="BJ342" i="33"/>
  <c r="AM342" i="33"/>
  <c r="CD342" i="33"/>
  <c r="AH342" i="33"/>
  <c r="AL342" i="33"/>
  <c r="AQ342" i="33"/>
  <c r="CR342" i="33"/>
  <c r="Y342" i="33"/>
  <c r="R342" i="33"/>
  <c r="AN342" i="33"/>
  <c r="CG342" i="33"/>
  <c r="AW342" i="33"/>
  <c r="CL342" i="33"/>
  <c r="BM342" i="33"/>
  <c r="BH342" i="33"/>
  <c r="CJ342" i="33"/>
  <c r="W342" i="33"/>
  <c r="BQ342" i="33"/>
  <c r="BA342" i="33"/>
  <c r="CN342" i="33"/>
  <c r="AA342" i="33"/>
  <c r="BY342" i="33"/>
  <c r="AT342" i="33"/>
  <c r="AP342" i="33"/>
  <c r="BC342" i="33"/>
  <c r="CQ342" i="33"/>
  <c r="AB342" i="33"/>
  <c r="AK342" i="33"/>
  <c r="AF342" i="33"/>
  <c r="BG342" i="33"/>
  <c r="BI342" i="33"/>
  <c r="BE342" i="33"/>
  <c r="CE342" i="33"/>
  <c r="BD342" i="33"/>
  <c r="T342" i="33"/>
  <c r="BT342" i="33"/>
  <c r="AD342" i="33"/>
  <c r="AI342" i="33"/>
  <c r="BV342" i="33"/>
  <c r="AR342" i="33"/>
  <c r="CH342" i="33"/>
  <c r="CS342" i="33"/>
  <c r="BF342" i="33"/>
  <c r="Z342" i="33"/>
  <c r="BK342" i="33"/>
  <c r="BX342" i="33"/>
  <c r="U342" i="33"/>
  <c r="BS342" i="33"/>
  <c r="L343" i="33" l="1"/>
  <c r="O342" i="33"/>
  <c r="L342" i="33"/>
  <c r="L341" i="33"/>
  <c r="M342" i="33"/>
  <c r="L340" i="33"/>
  <c r="M340" i="33" l="1"/>
  <c r="F340" i="33" s="1"/>
  <c r="D340" i="33" l="1"/>
  <c r="E340" i="33"/>
  <c r="H345" i="33" l="1"/>
  <c r="H346" i="33" s="1"/>
  <c r="K345" i="33" l="1"/>
  <c r="H347" i="33"/>
  <c r="K346" i="33"/>
  <c r="H348" i="33" l="1"/>
  <c r="K348" i="33" s="1"/>
  <c r="K347" i="33"/>
  <c r="BZ345" i="33" l="1"/>
  <c r="BZ346" i="33" s="1"/>
  <c r="AF345" i="33"/>
  <c r="AF346" i="33" s="1"/>
  <c r="BA345" i="33"/>
  <c r="BA346" i="33" s="1"/>
  <c r="CF345" i="33"/>
  <c r="CF346" i="33" s="1"/>
  <c r="AK345" i="33"/>
  <c r="AK346" i="33" s="1"/>
  <c r="AC345" i="33"/>
  <c r="AC346" i="33" s="1"/>
  <c r="CA345" i="33"/>
  <c r="CA346" i="33" s="1"/>
  <c r="BB345" i="33"/>
  <c r="BB346" i="33" s="1"/>
  <c r="CR345" i="33"/>
  <c r="CR346" i="33" s="1"/>
  <c r="S345" i="33"/>
  <c r="S346" i="33" s="1"/>
  <c r="CM345" i="33"/>
  <c r="CM346" i="33" s="1"/>
  <c r="W345" i="33"/>
  <c r="W346" i="33" s="1"/>
  <c r="BS345" i="33"/>
  <c r="BS346" i="33" s="1"/>
  <c r="CH345" i="33"/>
  <c r="CH346" i="33" s="1"/>
  <c r="AV345" i="33"/>
  <c r="AV346" i="33" s="1"/>
  <c r="AB345" i="33"/>
  <c r="AB346" i="33" s="1"/>
  <c r="T345" i="33"/>
  <c r="T346" i="33" s="1"/>
  <c r="Y345" i="33"/>
  <c r="Y346" i="33" s="1"/>
  <c r="AI345" i="33"/>
  <c r="AI346" i="33" s="1"/>
  <c r="BK345" i="33"/>
  <c r="BK346" i="33" s="1"/>
  <c r="X345" i="33"/>
  <c r="X346" i="33" s="1"/>
  <c r="CI345" i="33"/>
  <c r="CI346" i="33" s="1"/>
  <c r="AT345" i="33"/>
  <c r="AT346" i="33" s="1"/>
  <c r="AL345" i="33"/>
  <c r="AL346" i="33" s="1"/>
  <c r="AD345" i="33"/>
  <c r="AD346" i="33" s="1"/>
  <c r="AM345" i="33"/>
  <c r="AM346" i="33" s="1"/>
  <c r="AH345" i="33"/>
  <c r="AH346" i="33" s="1"/>
  <c r="BQ345" i="33"/>
  <c r="BQ346" i="33" s="1"/>
  <c r="CP345" i="33"/>
  <c r="CP346" i="33" s="1"/>
  <c r="CN345" i="33"/>
  <c r="CN346" i="33" s="1"/>
  <c r="AE345" i="33"/>
  <c r="AE346" i="33" s="1"/>
  <c r="AS345" i="33"/>
  <c r="AS346" i="33" s="1"/>
  <c r="BD345" i="33"/>
  <c r="BD346" i="33" s="1"/>
  <c r="AJ345" i="33"/>
  <c r="AJ346" i="33" s="1"/>
  <c r="BU345" i="33"/>
  <c r="BU346" i="33" s="1"/>
  <c r="BE345" i="33"/>
  <c r="BE346" i="33" s="1"/>
  <c r="AY345" i="33"/>
  <c r="AY346" i="33" s="1"/>
  <c r="R345" i="33"/>
  <c r="R346" i="33" s="1"/>
  <c r="BV345" i="33"/>
  <c r="BV346" i="33" s="1"/>
  <c r="CQ345" i="33"/>
  <c r="CQ346" i="33" s="1"/>
  <c r="AX345" i="33"/>
  <c r="AX346" i="33" s="1"/>
  <c r="BR345" i="33"/>
  <c r="BR346" i="33" s="1"/>
  <c r="CL345" i="33"/>
  <c r="CL346" i="33" s="1"/>
  <c r="AR345" i="33"/>
  <c r="AR346" i="33" s="1"/>
  <c r="AQ345" i="33"/>
  <c r="AQ346" i="33" s="1"/>
  <c r="CK345" i="33"/>
  <c r="CK346" i="33" s="1"/>
  <c r="BM345" i="33"/>
  <c r="BM346" i="33" s="1"/>
  <c r="CD345" i="33"/>
  <c r="CD346" i="33" s="1"/>
  <c r="BG345" i="33"/>
  <c r="BG346" i="33" s="1"/>
  <c r="BI345" i="33"/>
  <c r="BI346" i="33" s="1"/>
  <c r="BJ345" i="33"/>
  <c r="BJ346" i="33" s="1"/>
  <c r="CE345" i="33"/>
  <c r="CE346" i="33" s="1"/>
  <c r="Z345" i="33"/>
  <c r="Z346" i="33" s="1"/>
  <c r="BX345" i="33"/>
  <c r="BX346" i="33" s="1"/>
  <c r="AW345" i="33"/>
  <c r="AW346" i="33" s="1"/>
  <c r="AU345" i="33"/>
  <c r="AU346" i="33" s="1"/>
  <c r="CS345" i="33"/>
  <c r="CS346" i="33" s="1"/>
  <c r="BL345" i="33"/>
  <c r="BL346" i="33" s="1"/>
  <c r="AA345" i="33"/>
  <c r="AA346" i="33" s="1"/>
  <c r="BT345" i="33"/>
  <c r="BT346" i="33" s="1"/>
  <c r="BO345" i="33"/>
  <c r="BO346" i="33" s="1"/>
  <c r="BY345" i="33"/>
  <c r="BY346" i="33" s="1"/>
  <c r="BW345" i="33"/>
  <c r="BW346" i="33" s="1"/>
  <c r="CC345" i="33"/>
  <c r="CC346" i="33" s="1"/>
  <c r="U345" i="33"/>
  <c r="U346" i="33" s="1"/>
  <c r="BH345" i="33"/>
  <c r="BH346" i="33" s="1"/>
  <c r="BC345" i="33"/>
  <c r="BC346" i="33" s="1"/>
  <c r="BP345" i="33"/>
  <c r="BP346" i="33" s="1"/>
  <c r="Q345" i="33"/>
  <c r="AZ345" i="33"/>
  <c r="AZ346" i="33" s="1"/>
  <c r="AG345" i="33"/>
  <c r="AG346" i="33" s="1"/>
  <c r="BN345" i="33"/>
  <c r="BN346" i="33" s="1"/>
  <c r="AP345" i="33"/>
  <c r="AP346" i="33" s="1"/>
  <c r="CB345" i="33"/>
  <c r="CB346" i="33" s="1"/>
  <c r="BF345" i="33"/>
  <c r="BF346" i="33" s="1"/>
  <c r="V345" i="33"/>
  <c r="V346" i="33" s="1"/>
  <c r="AO345" i="33"/>
  <c r="AO346" i="33" s="1"/>
  <c r="CJ345" i="33"/>
  <c r="CJ346" i="33" s="1"/>
  <c r="AN345" i="33"/>
  <c r="AN346" i="33" s="1"/>
  <c r="CO345" i="33"/>
  <c r="CO346" i="33" s="1"/>
  <c r="CG345" i="33"/>
  <c r="CG346" i="33" s="1"/>
  <c r="Q346" i="33" l="1"/>
  <c r="O345" i="33"/>
  <c r="O346" i="33" l="1"/>
  <c r="BA347" i="33" l="1"/>
  <c r="CA347" i="33"/>
  <c r="AF347" i="33"/>
  <c r="X347" i="33"/>
  <c r="BZ347" i="33"/>
  <c r="AL347" i="33"/>
  <c r="AT347" i="33"/>
  <c r="CI347" i="33"/>
  <c r="AC347" i="33"/>
  <c r="CR347" i="33"/>
  <c r="CH347" i="33"/>
  <c r="S347" i="33"/>
  <c r="BS347" i="33"/>
  <c r="T347" i="33"/>
  <c r="AI347" i="33"/>
  <c r="W347" i="33"/>
  <c r="AB347" i="33"/>
  <c r="AK347" i="33"/>
  <c r="BK347" i="33"/>
  <c r="AV347" i="33"/>
  <c r="CF347" i="33"/>
  <c r="Y347" i="33"/>
  <c r="BB347" i="33"/>
  <c r="CM347" i="33"/>
  <c r="AR347" i="33"/>
  <c r="U347" i="33"/>
  <c r="BJ347" i="33"/>
  <c r="BW347" i="33"/>
  <c r="CL347" i="33"/>
  <c r="AZ347" i="33"/>
  <c r="AA347" i="33"/>
  <c r="AM347" i="33"/>
  <c r="AO347" i="33"/>
  <c r="BU347" i="33"/>
  <c r="CO347" i="33"/>
  <c r="BI347" i="33"/>
  <c r="CD347" i="33"/>
  <c r="AU347" i="33"/>
  <c r="BO347" i="33"/>
  <c r="AE347" i="33"/>
  <c r="BQ347" i="33"/>
  <c r="BT347" i="33"/>
  <c r="CN347" i="33"/>
  <c r="AP347" i="33"/>
  <c r="AG347" i="33"/>
  <c r="CE347" i="33"/>
  <c r="BC347" i="33"/>
  <c r="CS347" i="33"/>
  <c r="BL347" i="33"/>
  <c r="AW347" i="33"/>
  <c r="CB347" i="33"/>
  <c r="BY347" i="33"/>
  <c r="BG347" i="33"/>
  <c r="BM347" i="33"/>
  <c r="BX347" i="33"/>
  <c r="CK347" i="33"/>
  <c r="BR347" i="33"/>
  <c r="BD347" i="33"/>
  <c r="CP347" i="33"/>
  <c r="R347" i="33"/>
  <c r="AJ347" i="33"/>
  <c r="V347" i="33"/>
  <c r="CQ347" i="33"/>
  <c r="CG347" i="33"/>
  <c r="BE347" i="33"/>
  <c r="AQ347" i="33"/>
  <c r="AD347" i="33"/>
  <c r="CJ347" i="33"/>
  <c r="BH347" i="33"/>
  <c r="AX347" i="33"/>
  <c r="CC347" i="33"/>
  <c r="BV347" i="33"/>
  <c r="BN347" i="33"/>
  <c r="AS347" i="33"/>
  <c r="Z347" i="33"/>
  <c r="AN347" i="33"/>
  <c r="AH347" i="33"/>
  <c r="BP347" i="33"/>
  <c r="BF347" i="33"/>
  <c r="AY347" i="33"/>
  <c r="Q347" i="33"/>
  <c r="O347" i="33" l="1"/>
  <c r="M347" i="33"/>
  <c r="L345" i="33"/>
  <c r="L346" i="33"/>
  <c r="L347" i="33"/>
  <c r="L348" i="33"/>
  <c r="M345" i="33" l="1"/>
  <c r="F345" i="33" l="1"/>
  <c r="D345" i="33"/>
  <c r="E345" i="33"/>
  <c r="H350" i="33" l="1"/>
  <c r="H351" i="33" l="1"/>
  <c r="K350" i="33"/>
  <c r="H352" i="33" l="1"/>
  <c r="K351" i="33"/>
  <c r="H353" i="33" l="1"/>
  <c r="K353" i="33" s="1"/>
  <c r="K352" i="33"/>
  <c r="AB350" i="33" l="1"/>
  <c r="AB351" i="33" s="1"/>
  <c r="AZ350" i="33"/>
  <c r="AZ351" i="33" s="1"/>
  <c r="BY350" i="33"/>
  <c r="BY351" i="33" s="1"/>
  <c r="Y350" i="33"/>
  <c r="Y351" i="33" s="1"/>
  <c r="S350" i="33"/>
  <c r="S351" i="33" s="1"/>
  <c r="W350" i="33"/>
  <c r="W351" i="33" s="1"/>
  <c r="BC350" i="33"/>
  <c r="BC351" i="33" s="1"/>
  <c r="CI350" i="33"/>
  <c r="CI351" i="33" s="1"/>
  <c r="CM350" i="33"/>
  <c r="CM351" i="33" s="1"/>
  <c r="AY350" i="33"/>
  <c r="AY351" i="33" s="1"/>
  <c r="CE350" i="33"/>
  <c r="CE351" i="33" s="1"/>
  <c r="BX350" i="33"/>
  <c r="BX351" i="33" s="1"/>
  <c r="BJ350" i="33"/>
  <c r="BJ351" i="33" s="1"/>
  <c r="CK350" i="33"/>
  <c r="CK351" i="33" s="1"/>
  <c r="CB350" i="33"/>
  <c r="CB351" i="33" s="1"/>
  <c r="BG350" i="33"/>
  <c r="BG351" i="33" s="1"/>
  <c r="BP350" i="33"/>
  <c r="BP351" i="33" s="1"/>
  <c r="CO350" i="33"/>
  <c r="CO351" i="33" s="1"/>
  <c r="AH350" i="33"/>
  <c r="AH351" i="33" s="1"/>
  <c r="BH350" i="33"/>
  <c r="BH351" i="33" s="1"/>
  <c r="AE350" i="33"/>
  <c r="AE351" i="33" s="1"/>
  <c r="CJ350" i="33"/>
  <c r="CJ351" i="33" s="1"/>
  <c r="BK350" i="33"/>
  <c r="BK351" i="33" s="1"/>
  <c r="CQ350" i="33"/>
  <c r="CQ351" i="33" s="1"/>
  <c r="BA350" i="33"/>
  <c r="BA351" i="33" s="1"/>
  <c r="CD350" i="33"/>
  <c r="CD351" i="33" s="1"/>
  <c r="Q350" i="33"/>
  <c r="CR350" i="33"/>
  <c r="CR351" i="33" s="1"/>
  <c r="BQ350" i="33"/>
  <c r="BQ351" i="33" s="1"/>
  <c r="BV350" i="33"/>
  <c r="BV351" i="33" s="1"/>
  <c r="CG350" i="33"/>
  <c r="CG351" i="33" s="1"/>
  <c r="BM350" i="33"/>
  <c r="BM351" i="33" s="1"/>
  <c r="AI350" i="33"/>
  <c r="AI351" i="33" s="1"/>
  <c r="R350" i="33"/>
  <c r="R351" i="33" s="1"/>
  <c r="CN350" i="33"/>
  <c r="CN351" i="33" s="1"/>
  <c r="AJ350" i="33"/>
  <c r="AJ351" i="33" s="1"/>
  <c r="BT350" i="33"/>
  <c r="BT351" i="33" s="1"/>
  <c r="AQ350" i="33"/>
  <c r="AQ351" i="33" s="1"/>
  <c r="AR350" i="33"/>
  <c r="AR351" i="33" s="1"/>
  <c r="T350" i="33"/>
  <c r="T351" i="33" s="1"/>
  <c r="BI350" i="33"/>
  <c r="BI351" i="33" s="1"/>
  <c r="AX350" i="33"/>
  <c r="AX351" i="33" s="1"/>
  <c r="AS350" i="33"/>
  <c r="AS351" i="33" s="1"/>
  <c r="BN350" i="33"/>
  <c r="BN351" i="33" s="1"/>
  <c r="X350" i="33"/>
  <c r="X351" i="33" s="1"/>
  <c r="AV350" i="33"/>
  <c r="AV351" i="33" s="1"/>
  <c r="AM350" i="33"/>
  <c r="AM351" i="33" s="1"/>
  <c r="AK350" i="33"/>
  <c r="AK351" i="33" s="1"/>
  <c r="AO350" i="33"/>
  <c r="AO351" i="33" s="1"/>
  <c r="AP350" i="33"/>
  <c r="AP351" i="33" s="1"/>
  <c r="CS350" i="33"/>
  <c r="CS351" i="33" s="1"/>
  <c r="AU350" i="33"/>
  <c r="AU351" i="33" s="1"/>
  <c r="BL350" i="33"/>
  <c r="BL351" i="33" s="1"/>
  <c r="BZ350" i="33"/>
  <c r="BZ351" i="33" s="1"/>
  <c r="CF350" i="33"/>
  <c r="CF351" i="33" s="1"/>
  <c r="AC350" i="33"/>
  <c r="AC351" i="33" s="1"/>
  <c r="AT350" i="33"/>
  <c r="AT351" i="33" s="1"/>
  <c r="BS350" i="33"/>
  <c r="BS351" i="33" s="1"/>
  <c r="AL350" i="33"/>
  <c r="AL351" i="33" s="1"/>
  <c r="BF350" i="33"/>
  <c r="BF351" i="33" s="1"/>
  <c r="AW350" i="33"/>
  <c r="AW351" i="33" s="1"/>
  <c r="CH350" i="33"/>
  <c r="CH351" i="33" s="1"/>
  <c r="CA350" i="33"/>
  <c r="CA351" i="33" s="1"/>
  <c r="U350" i="33"/>
  <c r="U351" i="33" s="1"/>
  <c r="V350" i="33"/>
  <c r="V351" i="33" s="1"/>
  <c r="BO350" i="33"/>
  <c r="BO351" i="33" s="1"/>
  <c r="AF350" i="33"/>
  <c r="AF351" i="33" s="1"/>
  <c r="AN350" i="33"/>
  <c r="AN351" i="33" s="1"/>
  <c r="AD350" i="33"/>
  <c r="AD351" i="33" s="1"/>
  <c r="BU350" i="33"/>
  <c r="BU351" i="33" s="1"/>
  <c r="BW350" i="33"/>
  <c r="BW351" i="33" s="1"/>
  <c r="BE350" i="33"/>
  <c r="BE351" i="33" s="1"/>
  <c r="BB350" i="33"/>
  <c r="BB351" i="33" s="1"/>
  <c r="BD350" i="33"/>
  <c r="BD351" i="33" s="1"/>
  <c r="Z350" i="33"/>
  <c r="Z351" i="33" s="1"/>
  <c r="CP350" i="33"/>
  <c r="CP351" i="33" s="1"/>
  <c r="BR350" i="33"/>
  <c r="BR351" i="33" s="1"/>
  <c r="CC350" i="33"/>
  <c r="CC351" i="33" s="1"/>
  <c r="AA350" i="33"/>
  <c r="AA351" i="33" s="1"/>
  <c r="CL350" i="33"/>
  <c r="CL351" i="33" s="1"/>
  <c r="AG350" i="33"/>
  <c r="AG351" i="33" s="1"/>
  <c r="Q351" i="33" l="1"/>
  <c r="O350" i="33"/>
  <c r="O351" i="33" l="1"/>
  <c r="Q352" i="33" s="1"/>
  <c r="Y352" i="33" l="1"/>
  <c r="CJ352" i="33"/>
  <c r="BH352" i="33"/>
  <c r="S352" i="33"/>
  <c r="W352" i="33"/>
  <c r="BX352" i="33"/>
  <c r="BJ352" i="33"/>
  <c r="CE352" i="33"/>
  <c r="AB352" i="33"/>
  <c r="AH352" i="33"/>
  <c r="CI352" i="33"/>
  <c r="AZ352" i="33"/>
  <c r="BG352" i="33"/>
  <c r="BC352" i="33"/>
  <c r="CM352" i="33"/>
  <c r="CQ352" i="33"/>
  <c r="CO352" i="33"/>
  <c r="AE352" i="33"/>
  <c r="CB352" i="33"/>
  <c r="BK352" i="33"/>
  <c r="CK352" i="33"/>
  <c r="BY352" i="33"/>
  <c r="AY352" i="33"/>
  <c r="BP352" i="33"/>
  <c r="AS352" i="33"/>
  <c r="BE352" i="33"/>
  <c r="BS352" i="33"/>
  <c r="BU352" i="33"/>
  <c r="AF352" i="33"/>
  <c r="AR352" i="33"/>
  <c r="AL352" i="33"/>
  <c r="BA352" i="33"/>
  <c r="AX352" i="33"/>
  <c r="BB352" i="33"/>
  <c r="AP352" i="33"/>
  <c r="CP352" i="33"/>
  <c r="AW352" i="33"/>
  <c r="T352" i="33"/>
  <c r="AQ352" i="33"/>
  <c r="BF352" i="33"/>
  <c r="CF352" i="33"/>
  <c r="X352" i="33"/>
  <c r="BV352" i="33"/>
  <c r="CA352" i="33"/>
  <c r="BN352" i="33"/>
  <c r="CL352" i="33"/>
  <c r="BO352" i="33"/>
  <c r="U352" i="33"/>
  <c r="R352" i="33"/>
  <c r="CH352" i="33"/>
  <c r="CN352" i="33"/>
  <c r="BR352" i="33"/>
  <c r="BD352" i="33"/>
  <c r="AC352" i="33"/>
  <c r="BZ352" i="33"/>
  <c r="AD352" i="33"/>
  <c r="AG352" i="33"/>
  <c r="AO352" i="33"/>
  <c r="BW352" i="33"/>
  <c r="BL352" i="33"/>
  <c r="AI352" i="33"/>
  <c r="CR352" i="33"/>
  <c r="AU352" i="33"/>
  <c r="BQ352" i="33"/>
  <c r="BT352" i="33"/>
  <c r="Z352" i="33"/>
  <c r="CS352" i="33"/>
  <c r="AM352" i="33"/>
  <c r="AJ352" i="33"/>
  <c r="V352" i="33"/>
  <c r="AK352" i="33"/>
  <c r="BI352" i="33"/>
  <c r="AV352" i="33"/>
  <c r="AN352" i="33"/>
  <c r="AT352" i="33"/>
  <c r="BM352" i="33"/>
  <c r="AA352" i="33"/>
  <c r="CG352" i="33"/>
  <c r="CC352" i="33"/>
  <c r="CD352" i="33"/>
  <c r="O352" i="33" l="1"/>
  <c r="L352" i="33"/>
  <c r="L351" i="33"/>
  <c r="L353" i="33"/>
  <c r="M352" i="33"/>
  <c r="L350" i="33"/>
  <c r="M350" i="33" l="1"/>
  <c r="F350" i="33" s="1"/>
  <c r="E350" i="33" l="1"/>
  <c r="D350" i="33"/>
  <c r="H355" i="33" l="1"/>
  <c r="H356" i="33" s="1"/>
  <c r="K355" i="33" l="1"/>
  <c r="H357" i="33"/>
  <c r="K356" i="33"/>
  <c r="H358" i="33" l="1"/>
  <c r="K358" i="33" s="1"/>
  <c r="K357" i="33"/>
  <c r="AD355" i="33" l="1"/>
  <c r="AD356" i="33" s="1"/>
  <c r="BU355" i="33"/>
  <c r="BU356" i="33" s="1"/>
  <c r="CO355" i="33"/>
  <c r="CO356" i="33" s="1"/>
  <c r="BN355" i="33"/>
  <c r="BN356" i="33" s="1"/>
  <c r="AE355" i="33"/>
  <c r="AE356" i="33" s="1"/>
  <c r="BX355" i="33"/>
  <c r="BX356" i="33" s="1"/>
  <c r="AX355" i="33"/>
  <c r="AX356" i="33" s="1"/>
  <c r="CF355" i="33"/>
  <c r="CF356" i="33" s="1"/>
  <c r="AB355" i="33"/>
  <c r="AB356" i="33" s="1"/>
  <c r="BV355" i="33"/>
  <c r="BV356" i="33" s="1"/>
  <c r="CG355" i="33"/>
  <c r="CG356" i="33" s="1"/>
  <c r="BR355" i="33"/>
  <c r="BR356" i="33" s="1"/>
  <c r="AR355" i="33"/>
  <c r="AR356" i="33" s="1"/>
  <c r="S355" i="33"/>
  <c r="S356" i="33" s="1"/>
  <c r="BW355" i="33"/>
  <c r="BW356" i="33" s="1"/>
  <c r="AC355" i="33"/>
  <c r="AC356" i="33" s="1"/>
  <c r="CH355" i="33"/>
  <c r="CH356" i="33" s="1"/>
  <c r="BZ355" i="33"/>
  <c r="BZ356" i="33" s="1"/>
  <c r="AY355" i="33"/>
  <c r="AY356" i="33" s="1"/>
  <c r="AS355" i="33"/>
  <c r="AS356" i="33" s="1"/>
  <c r="AO355" i="33"/>
  <c r="AO356" i="33" s="1"/>
  <c r="CP355" i="33"/>
  <c r="CP356" i="33" s="1"/>
  <c r="CK355" i="33"/>
  <c r="CK356" i="33" s="1"/>
  <c r="AQ355" i="33"/>
  <c r="AQ356" i="33" s="1"/>
  <c r="BF355" i="33"/>
  <c r="BF356" i="33" s="1"/>
  <c r="AI355" i="33"/>
  <c r="AI356" i="33" s="1"/>
  <c r="AU355" i="33"/>
  <c r="AU356" i="33" s="1"/>
  <c r="BA355" i="33"/>
  <c r="BA356" i="33" s="1"/>
  <c r="AA355" i="33"/>
  <c r="AA356" i="33" s="1"/>
  <c r="AV355" i="33"/>
  <c r="AV356" i="33" s="1"/>
  <c r="Z355" i="33"/>
  <c r="Z356" i="33" s="1"/>
  <c r="CC355" i="33"/>
  <c r="CC356" i="33" s="1"/>
  <c r="BQ355" i="33"/>
  <c r="BQ356" i="33" s="1"/>
  <c r="AZ355" i="33"/>
  <c r="AZ356" i="33" s="1"/>
  <c r="BE355" i="33"/>
  <c r="BE356" i="33" s="1"/>
  <c r="AP355" i="33"/>
  <c r="AP356" i="33" s="1"/>
  <c r="BM355" i="33"/>
  <c r="BM356" i="33" s="1"/>
  <c r="W355" i="33"/>
  <c r="W356" i="33" s="1"/>
  <c r="CR355" i="33"/>
  <c r="CR356" i="33" s="1"/>
  <c r="AL355" i="33"/>
  <c r="AL356" i="33" s="1"/>
  <c r="BC355" i="33"/>
  <c r="BC356" i="33" s="1"/>
  <c r="AF355" i="33"/>
  <c r="AF356" i="33" s="1"/>
  <c r="CL355" i="33"/>
  <c r="CL356" i="33" s="1"/>
  <c r="AJ355" i="33"/>
  <c r="AJ356" i="33" s="1"/>
  <c r="BB355" i="33"/>
  <c r="BB356" i="33" s="1"/>
  <c r="CB355" i="33"/>
  <c r="CB356" i="33" s="1"/>
  <c r="BT355" i="33"/>
  <c r="BT356" i="33" s="1"/>
  <c r="AM355" i="33"/>
  <c r="AM356" i="33" s="1"/>
  <c r="CJ355" i="33"/>
  <c r="CJ356" i="33" s="1"/>
  <c r="CS355" i="33"/>
  <c r="CS356" i="33" s="1"/>
  <c r="CD355" i="33"/>
  <c r="CD356" i="33" s="1"/>
  <c r="BP355" i="33"/>
  <c r="BP356" i="33" s="1"/>
  <c r="BI355" i="33"/>
  <c r="BI356" i="33" s="1"/>
  <c r="AN355" i="33"/>
  <c r="AN356" i="33" s="1"/>
  <c r="AW355" i="33"/>
  <c r="AW356" i="33" s="1"/>
  <c r="AH355" i="33"/>
  <c r="AH356" i="33" s="1"/>
  <c r="CQ355" i="33"/>
  <c r="CQ356" i="33" s="1"/>
  <c r="BY355" i="33"/>
  <c r="BY356" i="33" s="1"/>
  <c r="CN355" i="33"/>
  <c r="CN356" i="33" s="1"/>
  <c r="T355" i="33"/>
  <c r="T356" i="33" s="1"/>
  <c r="BH355" i="33"/>
  <c r="BH356" i="33" s="1"/>
  <c r="R355" i="33"/>
  <c r="R356" i="33" s="1"/>
  <c r="CI355" i="33"/>
  <c r="CI356" i="33" s="1"/>
  <c r="AT355" i="33"/>
  <c r="AT356" i="33" s="1"/>
  <c r="BO355" i="33"/>
  <c r="BO356" i="33" s="1"/>
  <c r="X355" i="33"/>
  <c r="X356" i="33" s="1"/>
  <c r="Y355" i="33"/>
  <c r="Y356" i="33" s="1"/>
  <c r="BK355" i="33"/>
  <c r="BK356" i="33" s="1"/>
  <c r="BJ355" i="33"/>
  <c r="BJ356" i="33" s="1"/>
  <c r="AG355" i="33"/>
  <c r="AG356" i="33" s="1"/>
  <c r="Q355" i="33"/>
  <c r="BL355" i="33"/>
  <c r="BL356" i="33" s="1"/>
  <c r="AK355" i="33"/>
  <c r="AK356" i="33" s="1"/>
  <c r="BS355" i="33"/>
  <c r="BS356" i="33" s="1"/>
  <c r="BD355" i="33"/>
  <c r="BD356" i="33" s="1"/>
  <c r="CA355" i="33"/>
  <c r="CA356" i="33" s="1"/>
  <c r="BG355" i="33"/>
  <c r="BG356" i="33" s="1"/>
  <c r="CM355" i="33"/>
  <c r="CM356" i="33" s="1"/>
  <c r="V355" i="33"/>
  <c r="V356" i="33" s="1"/>
  <c r="CE355" i="33"/>
  <c r="CE356" i="33" s="1"/>
  <c r="U355" i="33"/>
  <c r="U356" i="33" s="1"/>
  <c r="O355" i="33" l="1"/>
  <c r="Q356" i="33"/>
  <c r="O356" i="33" l="1"/>
  <c r="Q357" i="33" s="1"/>
  <c r="AO357" i="33" l="1"/>
  <c r="BN357" i="33"/>
  <c r="BU357" i="33"/>
  <c r="AR357" i="33"/>
  <c r="AE357" i="33"/>
  <c r="S357" i="33"/>
  <c r="AC357" i="33"/>
  <c r="BR357" i="33"/>
  <c r="AX357" i="33"/>
  <c r="BZ357" i="33"/>
  <c r="AD357" i="33"/>
  <c r="BW357" i="33"/>
  <c r="AS357" i="33"/>
  <c r="CH357" i="33"/>
  <c r="CG357" i="33"/>
  <c r="CO357" i="33"/>
  <c r="BX357" i="33"/>
  <c r="BV357" i="33"/>
  <c r="CF357" i="33"/>
  <c r="CP357" i="33"/>
  <c r="AY357" i="33"/>
  <c r="AB357" i="33"/>
  <c r="BM357" i="33"/>
  <c r="BS357" i="33"/>
  <c r="V357" i="33"/>
  <c r="CJ357" i="33"/>
  <c r="BH357" i="33"/>
  <c r="CQ357" i="33"/>
  <c r="Z357" i="33"/>
  <c r="CB357" i="33"/>
  <c r="W357" i="33"/>
  <c r="AP357" i="33"/>
  <c r="BA357" i="33"/>
  <c r="AJ357" i="33"/>
  <c r="BI357" i="33"/>
  <c r="AV357" i="33"/>
  <c r="T357" i="33"/>
  <c r="Y357" i="33"/>
  <c r="AF357" i="33"/>
  <c r="BD357" i="33"/>
  <c r="U357" i="33"/>
  <c r="AZ357" i="33"/>
  <c r="AM357" i="33"/>
  <c r="AG357" i="33"/>
  <c r="CA357" i="33"/>
  <c r="BT357" i="33"/>
  <c r="BJ357" i="33"/>
  <c r="CC357" i="33"/>
  <c r="AN357" i="33"/>
  <c r="BK357" i="33"/>
  <c r="X357" i="33"/>
  <c r="BP357" i="33"/>
  <c r="BQ357" i="33"/>
  <c r="AA357" i="33"/>
  <c r="BC357" i="33"/>
  <c r="CE357" i="33"/>
  <c r="BY357" i="33"/>
  <c r="BL357" i="33"/>
  <c r="AH357" i="33"/>
  <c r="CI357" i="33"/>
  <c r="BE357" i="33"/>
  <c r="AW357" i="33"/>
  <c r="AU357" i="33"/>
  <c r="AL357" i="33"/>
  <c r="R357" i="33"/>
  <c r="BG357" i="33"/>
  <c r="BO357" i="33"/>
  <c r="CR357" i="33"/>
  <c r="AI357" i="33"/>
  <c r="CS357" i="33"/>
  <c r="CM357" i="33"/>
  <c r="AT357" i="33"/>
  <c r="CK357" i="33"/>
  <c r="CN357" i="33"/>
  <c r="CL357" i="33"/>
  <c r="CD357" i="33"/>
  <c r="AQ357" i="33"/>
  <c r="BF357" i="33"/>
  <c r="BB357" i="33"/>
  <c r="AK357" i="33"/>
  <c r="L356" i="33" l="1"/>
  <c r="O357" i="33"/>
  <c r="L358" i="33"/>
  <c r="L355" i="33"/>
  <c r="M357" i="33"/>
  <c r="L357" i="33"/>
  <c r="M355" i="33" l="1"/>
  <c r="F355" i="33" l="1"/>
  <c r="E355" i="33"/>
  <c r="D355" i="33"/>
  <c r="H360" i="33" l="1"/>
  <c r="H361" i="33" l="1"/>
  <c r="K360" i="33"/>
  <c r="H362" i="33" l="1"/>
  <c r="K361" i="33"/>
  <c r="H363" i="33" l="1"/>
  <c r="K363" i="33" s="1"/>
  <c r="K362" i="33"/>
  <c r="BW360" i="33" l="1"/>
  <c r="BW361" i="33" s="1"/>
  <c r="BQ360" i="33"/>
  <c r="BQ361" i="33" s="1"/>
  <c r="BJ360" i="33"/>
  <c r="BJ361" i="33" s="1"/>
  <c r="W360" i="33"/>
  <c r="W361" i="33" s="1"/>
  <c r="T360" i="33"/>
  <c r="T361" i="33" s="1"/>
  <c r="AZ360" i="33"/>
  <c r="AZ361" i="33" s="1"/>
  <c r="CJ360" i="33"/>
  <c r="CJ361" i="33" s="1"/>
  <c r="CN360" i="33"/>
  <c r="CN361" i="33" s="1"/>
  <c r="X360" i="33"/>
  <c r="X361" i="33" s="1"/>
  <c r="BD360" i="33"/>
  <c r="BD361" i="33" s="1"/>
  <c r="CF360" i="33"/>
  <c r="CF361" i="33" s="1"/>
  <c r="CO360" i="33"/>
  <c r="CO361" i="33" s="1"/>
  <c r="BU360" i="33"/>
  <c r="BU361" i="33" s="1"/>
  <c r="CI360" i="33"/>
  <c r="CI361" i="33" s="1"/>
  <c r="V360" i="33"/>
  <c r="V361" i="33" s="1"/>
  <c r="BH360" i="33"/>
  <c r="BH361" i="33" s="1"/>
  <c r="BG360" i="33"/>
  <c r="BG361" i="33" s="1"/>
  <c r="CG360" i="33"/>
  <c r="CG361" i="33" s="1"/>
  <c r="AS360" i="33"/>
  <c r="AS361" i="33" s="1"/>
  <c r="BR360" i="33"/>
  <c r="BR361" i="33" s="1"/>
  <c r="AF360" i="33"/>
  <c r="AF361" i="33" s="1"/>
  <c r="AQ360" i="33"/>
  <c r="AQ361" i="33" s="1"/>
  <c r="BL360" i="33"/>
  <c r="BL361" i="33" s="1"/>
  <c r="CR360" i="33"/>
  <c r="CR361" i="33" s="1"/>
  <c r="Y360" i="33"/>
  <c r="Y361" i="33" s="1"/>
  <c r="Q360" i="33"/>
  <c r="CM360" i="33"/>
  <c r="CM361" i="33" s="1"/>
  <c r="R360" i="33"/>
  <c r="R361" i="33" s="1"/>
  <c r="CH360" i="33"/>
  <c r="CH361" i="33" s="1"/>
  <c r="BZ360" i="33"/>
  <c r="BZ361" i="33" s="1"/>
  <c r="CE360" i="33"/>
  <c r="CE361" i="33" s="1"/>
  <c r="BK360" i="33"/>
  <c r="BK361" i="33" s="1"/>
  <c r="AJ360" i="33"/>
  <c r="AJ361" i="33" s="1"/>
  <c r="AI360" i="33"/>
  <c r="AI361" i="33" s="1"/>
  <c r="Z360" i="33"/>
  <c r="Z361" i="33" s="1"/>
  <c r="BT360" i="33"/>
  <c r="BT361" i="33" s="1"/>
  <c r="CD360" i="33"/>
  <c r="CD361" i="33" s="1"/>
  <c r="BX360" i="33"/>
  <c r="BX361" i="33" s="1"/>
  <c r="BI360" i="33"/>
  <c r="BI361" i="33" s="1"/>
  <c r="AL360" i="33"/>
  <c r="AL361" i="33" s="1"/>
  <c r="AV360" i="33"/>
  <c r="AV361" i="33" s="1"/>
  <c r="BO360" i="33"/>
  <c r="BO361" i="33" s="1"/>
  <c r="BM360" i="33"/>
  <c r="BM361" i="33" s="1"/>
  <c r="AG360" i="33"/>
  <c r="AG361" i="33" s="1"/>
  <c r="U360" i="33"/>
  <c r="U361" i="33" s="1"/>
  <c r="AP360" i="33"/>
  <c r="AP361" i="33" s="1"/>
  <c r="CL360" i="33"/>
  <c r="CL361" i="33" s="1"/>
  <c r="AO360" i="33"/>
  <c r="AO361" i="33" s="1"/>
  <c r="BS360" i="33"/>
  <c r="BS361" i="33" s="1"/>
  <c r="AR360" i="33"/>
  <c r="AR361" i="33" s="1"/>
  <c r="BC360" i="33"/>
  <c r="BC361" i="33" s="1"/>
  <c r="CK360" i="33"/>
  <c r="CK361" i="33" s="1"/>
  <c r="BN360" i="33"/>
  <c r="BN361" i="33" s="1"/>
  <c r="AK360" i="33"/>
  <c r="AK361" i="33" s="1"/>
  <c r="CP360" i="33"/>
  <c r="CP361" i="33" s="1"/>
  <c r="BP360" i="33"/>
  <c r="BP361" i="33" s="1"/>
  <c r="BE360" i="33"/>
  <c r="BE361" i="33" s="1"/>
  <c r="AN360" i="33"/>
  <c r="AN361" i="33" s="1"/>
  <c r="BB360" i="33"/>
  <c r="BB361" i="33" s="1"/>
  <c r="AD360" i="33"/>
  <c r="AD361" i="33" s="1"/>
  <c r="AT360" i="33"/>
  <c r="AT361" i="33" s="1"/>
  <c r="CQ360" i="33"/>
  <c r="CQ361" i="33" s="1"/>
  <c r="BA360" i="33"/>
  <c r="BA361" i="33" s="1"/>
  <c r="BV360" i="33"/>
  <c r="BV361" i="33" s="1"/>
  <c r="AX360" i="33"/>
  <c r="AX361" i="33" s="1"/>
  <c r="BY360" i="33"/>
  <c r="BY361" i="33" s="1"/>
  <c r="AH360" i="33"/>
  <c r="AH361" i="33" s="1"/>
  <c r="BF360" i="33"/>
  <c r="BF361" i="33" s="1"/>
  <c r="AA360" i="33"/>
  <c r="AA361" i="33" s="1"/>
  <c r="AW360" i="33"/>
  <c r="AW361" i="33" s="1"/>
  <c r="AM360" i="33"/>
  <c r="AM361" i="33" s="1"/>
  <c r="AU360" i="33"/>
  <c r="AU361" i="33" s="1"/>
  <c r="CS360" i="33"/>
  <c r="CS361" i="33" s="1"/>
  <c r="CB360" i="33"/>
  <c r="CB361" i="33" s="1"/>
  <c r="S360" i="33"/>
  <c r="S361" i="33" s="1"/>
  <c r="AC360" i="33"/>
  <c r="AC361" i="33" s="1"/>
  <c r="CC360" i="33"/>
  <c r="CC361" i="33" s="1"/>
  <c r="CA360" i="33"/>
  <c r="CA361" i="33" s="1"/>
  <c r="AB360" i="33"/>
  <c r="AB361" i="33" s="1"/>
  <c r="AY360" i="33"/>
  <c r="AY361" i="33" s="1"/>
  <c r="AE360" i="33"/>
  <c r="AE361" i="33" s="1"/>
  <c r="O360" i="33" l="1"/>
  <c r="Q361" i="33"/>
  <c r="O361" i="33" l="1"/>
  <c r="W362" i="33" l="1"/>
  <c r="BG362" i="33"/>
  <c r="BR362" i="33"/>
  <c r="T362" i="33"/>
  <c r="BW362" i="33"/>
  <c r="AS362" i="33"/>
  <c r="CJ362" i="33"/>
  <c r="CF362" i="33"/>
  <c r="AZ362" i="33"/>
  <c r="BJ362" i="33"/>
  <c r="BH362" i="33"/>
  <c r="BD362" i="33"/>
  <c r="AF362" i="33"/>
  <c r="CI362" i="33"/>
  <c r="V362" i="33"/>
  <c r="CO362" i="33"/>
  <c r="BU362" i="33"/>
  <c r="CR362" i="33"/>
  <c r="AQ362" i="33"/>
  <c r="CG362" i="33"/>
  <c r="CN362" i="33"/>
  <c r="X362" i="33"/>
  <c r="BQ362" i="33"/>
  <c r="BL362" i="33"/>
  <c r="AH362" i="33"/>
  <c r="AY362" i="33"/>
  <c r="BM362" i="33"/>
  <c r="CA362" i="33"/>
  <c r="S362" i="33"/>
  <c r="CH362" i="33"/>
  <c r="BT362" i="33"/>
  <c r="AT362" i="33"/>
  <c r="BS362" i="33"/>
  <c r="BN362" i="33"/>
  <c r="AL362" i="33"/>
  <c r="AB362" i="33"/>
  <c r="CP362" i="33"/>
  <c r="CD362" i="33"/>
  <c r="BI362" i="33"/>
  <c r="Z362" i="33"/>
  <c r="AU362" i="33"/>
  <c r="CB362" i="33"/>
  <c r="AW362" i="33"/>
  <c r="BC362" i="33"/>
  <c r="CC362" i="33"/>
  <c r="BB362" i="33"/>
  <c r="Y362" i="33"/>
  <c r="AA362" i="33"/>
  <c r="AI362" i="33"/>
  <c r="BP362" i="33"/>
  <c r="AK362" i="33"/>
  <c r="AC362" i="33"/>
  <c r="AO362" i="33"/>
  <c r="AP362" i="33"/>
  <c r="BF362" i="33"/>
  <c r="AM362" i="33"/>
  <c r="U362" i="33"/>
  <c r="AJ362" i="33"/>
  <c r="R362" i="33"/>
  <c r="CK362" i="33"/>
  <c r="CM362" i="33"/>
  <c r="AG362" i="33"/>
  <c r="BY362" i="33"/>
  <c r="BV362" i="33"/>
  <c r="BO362" i="33"/>
  <c r="CQ362" i="33"/>
  <c r="AR362" i="33"/>
  <c r="AN362" i="33"/>
  <c r="CS362" i="33"/>
  <c r="AE362" i="33"/>
  <c r="AX362" i="33"/>
  <c r="BE362" i="33"/>
  <c r="AV362" i="33"/>
  <c r="BX362" i="33"/>
  <c r="AD362" i="33"/>
  <c r="BK362" i="33"/>
  <c r="BA362" i="33"/>
  <c r="CE362" i="33"/>
  <c r="CL362" i="33"/>
  <c r="BZ362" i="33"/>
  <c r="Q362" i="33"/>
  <c r="O362" i="33" l="1"/>
  <c r="M362" i="33"/>
  <c r="L361" i="33"/>
  <c r="L360" i="33"/>
  <c r="L363" i="33"/>
  <c r="L362" i="33"/>
  <c r="M360" i="33" l="1"/>
  <c r="F360" i="33" l="1"/>
  <c r="E360" i="33"/>
  <c r="D360" i="33"/>
  <c r="H365" i="33" l="1"/>
  <c r="H366" i="33" l="1"/>
  <c r="K365" i="33"/>
  <c r="H367" i="33" l="1"/>
  <c r="K366" i="33"/>
  <c r="H368" i="33" l="1"/>
  <c r="K368" i="33" s="1"/>
  <c r="K367" i="33"/>
  <c r="BS365" i="33" l="1"/>
  <c r="BS366" i="33" s="1"/>
  <c r="BD365" i="33"/>
  <c r="BD366" i="33" s="1"/>
  <c r="AJ365" i="33"/>
  <c r="AJ366" i="33" s="1"/>
  <c r="U365" i="33"/>
  <c r="U366" i="33" s="1"/>
  <c r="AW365" i="33"/>
  <c r="AW366" i="33" s="1"/>
  <c r="BW365" i="33"/>
  <c r="BW366" i="33" s="1"/>
  <c r="CE365" i="33"/>
  <c r="CE366" i="33" s="1"/>
  <c r="CO365" i="33"/>
  <c r="CO366" i="33" s="1"/>
  <c r="AD365" i="33"/>
  <c r="AD366" i="33" s="1"/>
  <c r="X365" i="33"/>
  <c r="X366" i="33" s="1"/>
  <c r="BU365" i="33"/>
  <c r="BU366" i="33" s="1"/>
  <c r="R365" i="33"/>
  <c r="R366" i="33" s="1"/>
  <c r="CR365" i="33"/>
  <c r="CR366" i="33" s="1"/>
  <c r="BM365" i="33"/>
  <c r="BM366" i="33" s="1"/>
  <c r="AN365" i="33"/>
  <c r="AN366" i="33" s="1"/>
  <c r="V365" i="33"/>
  <c r="V366" i="33" s="1"/>
  <c r="S365" i="33"/>
  <c r="S366" i="33" s="1"/>
  <c r="CA365" i="33"/>
  <c r="CA366" i="33" s="1"/>
  <c r="BL365" i="33"/>
  <c r="BL366" i="33" s="1"/>
  <c r="AR365" i="33"/>
  <c r="AR366" i="33" s="1"/>
  <c r="AH365" i="33"/>
  <c r="AH366" i="33" s="1"/>
  <c r="BI365" i="33"/>
  <c r="BI366" i="33" s="1"/>
  <c r="CK365" i="33"/>
  <c r="CK366" i="33" s="1"/>
  <c r="BB365" i="33"/>
  <c r="BB366" i="33" s="1"/>
  <c r="AO365" i="33"/>
  <c r="AO366" i="33" s="1"/>
  <c r="BZ365" i="33"/>
  <c r="BZ366" i="33" s="1"/>
  <c r="AP365" i="33"/>
  <c r="AP366" i="33" s="1"/>
  <c r="AE365" i="33"/>
  <c r="AE366" i="33" s="1"/>
  <c r="CB365" i="33"/>
  <c r="CB366" i="33" s="1"/>
  <c r="BG365" i="33"/>
  <c r="BG366" i="33" s="1"/>
  <c r="CM365" i="33"/>
  <c r="CM366" i="33" s="1"/>
  <c r="CJ365" i="33"/>
  <c r="CJ366" i="33" s="1"/>
  <c r="AY365" i="33"/>
  <c r="AY366" i="33" s="1"/>
  <c r="AF365" i="33"/>
  <c r="AF366" i="33" s="1"/>
  <c r="AK365" i="33"/>
  <c r="AK366" i="33" s="1"/>
  <c r="BA365" i="33"/>
  <c r="BA366" i="33" s="1"/>
  <c r="CF365" i="33"/>
  <c r="CF366" i="33" s="1"/>
  <c r="AG365" i="33"/>
  <c r="AG366" i="33" s="1"/>
  <c r="W365" i="33"/>
  <c r="W366" i="33" s="1"/>
  <c r="CI365" i="33"/>
  <c r="CI366" i="33" s="1"/>
  <c r="BT365" i="33"/>
  <c r="BT366" i="33" s="1"/>
  <c r="AZ365" i="33"/>
  <c r="AZ366" i="33" s="1"/>
  <c r="AT365" i="33"/>
  <c r="AT366" i="33" s="1"/>
  <c r="BV365" i="33"/>
  <c r="BV366" i="33" s="1"/>
  <c r="Z365" i="33"/>
  <c r="Z366" i="33" s="1"/>
  <c r="CC365" i="33"/>
  <c r="CC366" i="33" s="1"/>
  <c r="BN365" i="33"/>
  <c r="BN366" i="33" s="1"/>
  <c r="AQ365" i="33"/>
  <c r="AQ366" i="33" s="1"/>
  <c r="Q365" i="33"/>
  <c r="CQ365" i="33"/>
  <c r="CQ366" i="33" s="1"/>
  <c r="BH365" i="33"/>
  <c r="BH366" i="33" s="1"/>
  <c r="CH365" i="33"/>
  <c r="CH366" i="33" s="1"/>
  <c r="CP365" i="33"/>
  <c r="CP366" i="33" s="1"/>
  <c r="BP365" i="33"/>
  <c r="BP366" i="33" s="1"/>
  <c r="BE365" i="33"/>
  <c r="BE366" i="33" s="1"/>
  <c r="AU365" i="33"/>
  <c r="AU366" i="33" s="1"/>
  <c r="CG365" i="33"/>
  <c r="CG366" i="33" s="1"/>
  <c r="BQ365" i="33"/>
  <c r="BQ366" i="33" s="1"/>
  <c r="T365" i="33"/>
  <c r="T366" i="33" s="1"/>
  <c r="BY365" i="33"/>
  <c r="BY366" i="33" s="1"/>
  <c r="BK365" i="33"/>
  <c r="BK366" i="33" s="1"/>
  <c r="AV365" i="33"/>
  <c r="AV366" i="33" s="1"/>
  <c r="AB365" i="33"/>
  <c r="AB366" i="33" s="1"/>
  <c r="CN365" i="33"/>
  <c r="CN366" i="33" s="1"/>
  <c r="AI365" i="33"/>
  <c r="AI366" i="33" s="1"/>
  <c r="BJ365" i="33"/>
  <c r="BJ366" i="33" s="1"/>
  <c r="CL365" i="33"/>
  <c r="CL366" i="33" s="1"/>
  <c r="BF365" i="33"/>
  <c r="BF366" i="33" s="1"/>
  <c r="BR365" i="33"/>
  <c r="BR366" i="33" s="1"/>
  <c r="CS365" i="33"/>
  <c r="CS366" i="33" s="1"/>
  <c r="AC365" i="33"/>
  <c r="AC366" i="33" s="1"/>
  <c r="AA365" i="33"/>
  <c r="AA366" i="33" s="1"/>
  <c r="AL365" i="33"/>
  <c r="AL366" i="33" s="1"/>
  <c r="AM365" i="33"/>
  <c r="AM366" i="33" s="1"/>
  <c r="Y365" i="33"/>
  <c r="Y366" i="33" s="1"/>
  <c r="AS365" i="33"/>
  <c r="AS366" i="33" s="1"/>
  <c r="BX365" i="33"/>
  <c r="BX366" i="33" s="1"/>
  <c r="CD365" i="33"/>
  <c r="CD366" i="33" s="1"/>
  <c r="BC365" i="33"/>
  <c r="BC366" i="33" s="1"/>
  <c r="AX365" i="33"/>
  <c r="AX366" i="33" s="1"/>
  <c r="BO365" i="33"/>
  <c r="BO366" i="33" s="1"/>
  <c r="O365" i="33" l="1"/>
  <c r="Q366" i="33"/>
  <c r="O366" i="33" l="1"/>
  <c r="CN367" i="33" l="1"/>
  <c r="AH367" i="33"/>
  <c r="R367" i="33"/>
  <c r="BW367" i="33"/>
  <c r="AT367" i="33"/>
  <c r="CJ367" i="33"/>
  <c r="AW367" i="33"/>
  <c r="CA367" i="33"/>
  <c r="AN367" i="33"/>
  <c r="AI367" i="33"/>
  <c r="AD367" i="33"/>
  <c r="BG367" i="33"/>
  <c r="CH367" i="33"/>
  <c r="BL367" i="33"/>
  <c r="AX367" i="33"/>
  <c r="BU367" i="33"/>
  <c r="Z367" i="33"/>
  <c r="CM367" i="33"/>
  <c r="BI367" i="33"/>
  <c r="AY367" i="33"/>
  <c r="T367" i="33"/>
  <c r="BR367" i="33"/>
  <c r="AO367" i="33"/>
  <c r="BH367" i="33"/>
  <c r="W367" i="33"/>
  <c r="CO367" i="33"/>
  <c r="BF367" i="33"/>
  <c r="U367" i="33"/>
  <c r="CP367" i="33"/>
  <c r="AK367" i="33"/>
  <c r="BC367" i="33"/>
  <c r="AM367" i="33"/>
  <c r="X367" i="33"/>
  <c r="AV367" i="33"/>
  <c r="CG367" i="33"/>
  <c r="BS367" i="33"/>
  <c r="CS367" i="33"/>
  <c r="Y367" i="33"/>
  <c r="CI367" i="33"/>
  <c r="BA367" i="33"/>
  <c r="AZ367" i="33"/>
  <c r="AE367" i="33"/>
  <c r="AC367" i="33"/>
  <c r="BK367" i="33"/>
  <c r="CF367" i="33"/>
  <c r="S367" i="33"/>
  <c r="BE367" i="33"/>
  <c r="BY367" i="33"/>
  <c r="AU367" i="33"/>
  <c r="CB367" i="33"/>
  <c r="AP367" i="33"/>
  <c r="BN367" i="33"/>
  <c r="BJ367" i="33"/>
  <c r="BD367" i="33"/>
  <c r="V367" i="33"/>
  <c r="CE367" i="33"/>
  <c r="BX367" i="33"/>
  <c r="BV367" i="33"/>
  <c r="BP367" i="33"/>
  <c r="BT367" i="33"/>
  <c r="CL367" i="33"/>
  <c r="BB367" i="33"/>
  <c r="BM367" i="33"/>
  <c r="AF367" i="33"/>
  <c r="CC367" i="33"/>
  <c r="BZ367" i="33"/>
  <c r="CK367" i="33"/>
  <c r="AS367" i="33"/>
  <c r="BQ367" i="33"/>
  <c r="AB367" i="33"/>
  <c r="CQ367" i="33"/>
  <c r="AG367" i="33"/>
  <c r="AJ367" i="33"/>
  <c r="CR367" i="33"/>
  <c r="CD367" i="33"/>
  <c r="AA367" i="33"/>
  <c r="BO367" i="33"/>
  <c r="AR367" i="33"/>
  <c r="AQ367" i="33"/>
  <c r="AL367" i="33"/>
  <c r="Q367" i="33"/>
  <c r="M367" i="33" l="1"/>
  <c r="O367" i="33"/>
  <c r="L367" i="33"/>
  <c r="L366" i="33"/>
  <c r="L368" i="33"/>
  <c r="L365" i="33"/>
  <c r="M365" i="33" l="1"/>
  <c r="F365" i="33" s="1"/>
  <c r="D365" i="33" l="1"/>
  <c r="E365" i="33"/>
  <c r="H370" i="33" l="1"/>
  <c r="H371" i="33" s="1"/>
  <c r="K370" i="33" l="1"/>
  <c r="H372" i="33"/>
  <c r="K371" i="33"/>
  <c r="H373" i="33" l="1"/>
  <c r="K373" i="33" s="1"/>
  <c r="K372" i="33"/>
  <c r="AX370" i="33" l="1"/>
  <c r="AX371" i="33" s="1"/>
  <c r="BV370" i="33"/>
  <c r="BV371" i="33" s="1"/>
  <c r="AC370" i="33"/>
  <c r="AC371" i="33" s="1"/>
  <c r="BK370" i="33"/>
  <c r="BK371" i="33" s="1"/>
  <c r="BE370" i="33"/>
  <c r="BE371" i="33" s="1"/>
  <c r="CK370" i="33"/>
  <c r="CK371" i="33" s="1"/>
  <c r="BF370" i="33"/>
  <c r="BF371" i="33" s="1"/>
  <c r="AZ370" i="33"/>
  <c r="AZ371" i="33" s="1"/>
  <c r="CP370" i="33"/>
  <c r="CP371" i="33" s="1"/>
  <c r="AB370" i="33"/>
  <c r="AB371" i="33" s="1"/>
  <c r="U370" i="33"/>
  <c r="U371" i="33" s="1"/>
  <c r="CC370" i="33"/>
  <c r="CC371" i="33" s="1"/>
  <c r="BS370" i="33"/>
  <c r="BS371" i="33" s="1"/>
  <c r="BT370" i="33"/>
  <c r="BT371" i="33" s="1"/>
  <c r="BH370" i="33"/>
  <c r="BH371" i="33" s="1"/>
  <c r="CH370" i="33"/>
  <c r="CH371" i="33" s="1"/>
  <c r="AW370" i="33"/>
  <c r="AW371" i="33" s="1"/>
  <c r="CG370" i="33"/>
  <c r="CG371" i="33" s="1"/>
  <c r="BX370" i="33"/>
  <c r="BX371" i="33" s="1"/>
  <c r="CE370" i="33"/>
  <c r="CE371" i="33" s="1"/>
  <c r="CF370" i="33"/>
  <c r="CF371" i="33" s="1"/>
  <c r="Q370" i="33"/>
  <c r="Q371" i="33" s="1"/>
  <c r="BI370" i="33"/>
  <c r="BI371" i="33" s="1"/>
  <c r="CO370" i="33"/>
  <c r="CO371" i="33" s="1"/>
  <c r="BA370" i="33"/>
  <c r="BA371" i="33" s="1"/>
  <c r="BB370" i="33"/>
  <c r="BB371" i="33" s="1"/>
  <c r="BZ370" i="33"/>
  <c r="BZ371" i="33" s="1"/>
  <c r="CQ370" i="33"/>
  <c r="CQ371" i="33" s="1"/>
  <c r="CM370" i="33"/>
  <c r="CM371" i="33" s="1"/>
  <c r="BN370" i="33"/>
  <c r="BN371" i="33" s="1"/>
  <c r="BR370" i="33"/>
  <c r="BR371" i="33" s="1"/>
  <c r="R370" i="33"/>
  <c r="R371" i="33" s="1"/>
  <c r="AG370" i="33"/>
  <c r="AG371" i="33" s="1"/>
  <c r="CR370" i="33"/>
  <c r="CR371" i="33" s="1"/>
  <c r="CI370" i="33"/>
  <c r="CI371" i="33" s="1"/>
  <c r="AE370" i="33"/>
  <c r="AE371" i="33" s="1"/>
  <c r="T370" i="33"/>
  <c r="T371" i="33" s="1"/>
  <c r="CJ370" i="33"/>
  <c r="CJ371" i="33" s="1"/>
  <c r="BU370" i="33"/>
  <c r="BU371" i="33" s="1"/>
  <c r="V370" i="33"/>
  <c r="V371" i="33" s="1"/>
  <c r="AS370" i="33"/>
  <c r="AS371" i="33" s="1"/>
  <c r="BC370" i="33"/>
  <c r="BC371" i="33" s="1"/>
  <c r="BJ370" i="33"/>
  <c r="BJ371" i="33" s="1"/>
  <c r="CS370" i="33"/>
  <c r="CS371" i="33" s="1"/>
  <c r="BD370" i="33"/>
  <c r="BD371" i="33" s="1"/>
  <c r="BQ370" i="33"/>
  <c r="BQ371" i="33" s="1"/>
  <c r="AH370" i="33"/>
  <c r="AH371" i="33" s="1"/>
  <c r="AV370" i="33"/>
  <c r="AV371" i="33" s="1"/>
  <c r="AF370" i="33"/>
  <c r="AF371" i="33" s="1"/>
  <c r="AN370" i="33"/>
  <c r="AN371" i="33" s="1"/>
  <c r="BW370" i="33"/>
  <c r="BW371" i="33" s="1"/>
  <c r="AY370" i="33"/>
  <c r="AY371" i="33" s="1"/>
  <c r="AU370" i="33"/>
  <c r="AU371" i="33" s="1"/>
  <c r="CA370" i="33"/>
  <c r="CA371" i="33" s="1"/>
  <c r="S370" i="33"/>
  <c r="S371" i="33" s="1"/>
  <c r="BO370" i="33"/>
  <c r="BO371" i="33" s="1"/>
  <c r="AK370" i="33"/>
  <c r="AK371" i="33" s="1"/>
  <c r="CB370" i="33"/>
  <c r="CB371" i="33" s="1"/>
  <c r="AO370" i="33"/>
  <c r="AO371" i="33" s="1"/>
  <c r="AM370" i="33"/>
  <c r="AM371" i="33" s="1"/>
  <c r="CN370" i="33"/>
  <c r="CN371" i="33" s="1"/>
  <c r="BY370" i="33"/>
  <c r="BY371" i="33" s="1"/>
  <c r="BG370" i="33"/>
  <c r="BG371" i="33" s="1"/>
  <c r="AI370" i="33"/>
  <c r="AI371" i="33" s="1"/>
  <c r="AQ370" i="33"/>
  <c r="AQ371" i="33" s="1"/>
  <c r="BM370" i="33"/>
  <c r="BM371" i="33" s="1"/>
  <c r="AA370" i="33"/>
  <c r="AA371" i="33" s="1"/>
  <c r="X370" i="33"/>
  <c r="X371" i="33" s="1"/>
  <c r="Z370" i="33"/>
  <c r="Z371" i="33" s="1"/>
  <c r="CD370" i="33"/>
  <c r="CD371" i="33" s="1"/>
  <c r="AL370" i="33"/>
  <c r="AL371" i="33" s="1"/>
  <c r="AD370" i="33"/>
  <c r="AD371" i="33" s="1"/>
  <c r="AR370" i="33"/>
  <c r="AR371" i="33" s="1"/>
  <c r="AT370" i="33"/>
  <c r="AT371" i="33" s="1"/>
  <c r="W370" i="33"/>
  <c r="W371" i="33" s="1"/>
  <c r="CL370" i="33"/>
  <c r="CL371" i="33" s="1"/>
  <c r="BP370" i="33"/>
  <c r="BP371" i="33" s="1"/>
  <c r="BL370" i="33"/>
  <c r="BL371" i="33" s="1"/>
  <c r="Y370" i="33"/>
  <c r="Y371" i="33" s="1"/>
  <c r="AJ370" i="33"/>
  <c r="AJ371" i="33" s="1"/>
  <c r="AP370" i="33"/>
  <c r="AP371" i="33" s="1"/>
  <c r="O371" i="33" l="1"/>
  <c r="BZ372" i="33" s="1"/>
  <c r="O370" i="33"/>
  <c r="AU372" i="33" l="1"/>
  <c r="CF372" i="33"/>
  <c r="CG372" i="33"/>
  <c r="BX372" i="33"/>
  <c r="CO372" i="33"/>
  <c r="AW372" i="33"/>
  <c r="U372" i="33"/>
  <c r="CP372" i="33"/>
  <c r="AX372" i="33"/>
  <c r="BS372" i="33"/>
  <c r="BK372" i="33"/>
  <c r="CC372" i="33"/>
  <c r="AB372" i="33"/>
  <c r="CK372" i="33"/>
  <c r="CE372" i="33"/>
  <c r="AZ372" i="33"/>
  <c r="BT372" i="33"/>
  <c r="BE372" i="33"/>
  <c r="BI372" i="33"/>
  <c r="AC372" i="33"/>
  <c r="CH372" i="33"/>
  <c r="BV372" i="33"/>
  <c r="BH372" i="33"/>
  <c r="BF372" i="33"/>
  <c r="AM372" i="33"/>
  <c r="CJ372" i="33"/>
  <c r="V372" i="33"/>
  <c r="BQ372" i="33"/>
  <c r="BN372" i="33"/>
  <c r="AG372" i="33"/>
  <c r="AI372" i="33"/>
  <c r="BU372" i="33"/>
  <c r="AD372" i="33"/>
  <c r="AS372" i="33"/>
  <c r="BM372" i="33"/>
  <c r="Q372" i="33"/>
  <c r="AL372" i="33"/>
  <c r="AR372" i="33"/>
  <c r="CN372" i="33"/>
  <c r="AY372" i="33"/>
  <c r="AP372" i="33"/>
  <c r="BR372" i="33"/>
  <c r="R372" i="33"/>
  <c r="BP372" i="33"/>
  <c r="AV372" i="33"/>
  <c r="BO372" i="33"/>
  <c r="BC372" i="33"/>
  <c r="CA372" i="33"/>
  <c r="AO372" i="33"/>
  <c r="AJ372" i="33"/>
  <c r="AN372" i="33"/>
  <c r="T372" i="33"/>
  <c r="CD372" i="33"/>
  <c r="CB372" i="33"/>
  <c r="S372" i="33"/>
  <c r="AT372" i="33"/>
  <c r="AK372" i="33"/>
  <c r="W372" i="33"/>
  <c r="AA372" i="33"/>
  <c r="BA372" i="33"/>
  <c r="CL372" i="33"/>
  <c r="CM372" i="33"/>
  <c r="Y372" i="33"/>
  <c r="Z372" i="33"/>
  <c r="CQ372" i="33"/>
  <c r="CR372" i="33"/>
  <c r="BB372" i="33"/>
  <c r="BY372" i="33"/>
  <c r="AH372" i="33"/>
  <c r="AF372" i="33"/>
  <c r="BJ372" i="33"/>
  <c r="CS372" i="33"/>
  <c r="BD372" i="33"/>
  <c r="X372" i="33"/>
  <c r="BL372" i="33"/>
  <c r="CI372" i="33"/>
  <c r="BG372" i="33"/>
  <c r="BW372" i="33"/>
  <c r="AQ372" i="33"/>
  <c r="AE372" i="33"/>
  <c r="M372" i="33" l="1"/>
  <c r="O372" i="33"/>
  <c r="L373" i="33"/>
  <c r="L371" i="33"/>
  <c r="L372" i="33"/>
  <c r="L370" i="33"/>
  <c r="M370" i="33" l="1"/>
  <c r="F370" i="33" s="1"/>
  <c r="D370" i="33" l="1"/>
  <c r="E370" i="33"/>
  <c r="H375" i="33" l="1"/>
  <c r="G17" i="33" s="1"/>
  <c r="K375" i="33" l="1"/>
  <c r="B382" i="33" s="1"/>
  <c r="H393" i="33"/>
  <c r="H394" i="33" s="1"/>
  <c r="H395" i="33" s="1"/>
  <c r="H396" i="33" s="1"/>
  <c r="R324" i="33"/>
  <c r="H376" i="33"/>
  <c r="R325" i="33" s="1"/>
  <c r="E393" i="33" l="1"/>
  <c r="H377" i="33"/>
  <c r="K376" i="33"/>
  <c r="B383" i="33" s="1"/>
  <c r="I389" i="33" s="1"/>
  <c r="C18" i="33"/>
  <c r="R326" i="33"/>
  <c r="H378" i="33"/>
  <c r="K377" i="33"/>
  <c r="B18" i="33"/>
  <c r="I388" i="33"/>
  <c r="R327" i="33" l="1"/>
  <c r="K378" i="33"/>
  <c r="R375" i="33" s="1"/>
  <c r="R376" i="33" s="1"/>
  <c r="I393" i="33"/>
  <c r="I394" i="33"/>
  <c r="B384" i="33"/>
  <c r="BT375" i="33" l="1"/>
  <c r="BT376" i="33" s="1"/>
  <c r="BJ375" i="33"/>
  <c r="BJ376" i="33" s="1"/>
  <c r="AJ375" i="33"/>
  <c r="AJ376" i="33" s="1"/>
  <c r="BS375" i="33"/>
  <c r="BS376" i="33" s="1"/>
  <c r="CO375" i="33"/>
  <c r="CO376" i="33" s="1"/>
  <c r="AY375" i="33"/>
  <c r="AY376" i="33" s="1"/>
  <c r="AV375" i="33"/>
  <c r="AV376" i="33" s="1"/>
  <c r="BN375" i="33"/>
  <c r="BN376" i="33" s="1"/>
  <c r="CI375" i="33"/>
  <c r="CI376" i="33" s="1"/>
  <c r="AO375" i="33"/>
  <c r="AO376" i="33" s="1"/>
  <c r="AX375" i="33"/>
  <c r="AX376" i="33" s="1"/>
  <c r="BC375" i="33"/>
  <c r="BC376" i="33" s="1"/>
  <c r="AI375" i="33"/>
  <c r="AI376" i="33" s="1"/>
  <c r="AZ375" i="33"/>
  <c r="AZ376" i="33" s="1"/>
  <c r="AD375" i="33"/>
  <c r="AD376" i="33" s="1"/>
  <c r="CE375" i="33"/>
  <c r="CE376" i="33" s="1"/>
  <c r="AK375" i="33"/>
  <c r="AK376" i="33" s="1"/>
  <c r="AB375" i="33"/>
  <c r="AB376" i="33" s="1"/>
  <c r="AW375" i="33"/>
  <c r="AW376" i="33" s="1"/>
  <c r="AM375" i="33"/>
  <c r="AM376" i="33" s="1"/>
  <c r="CC375" i="33"/>
  <c r="CC376" i="33" s="1"/>
  <c r="CP375" i="33"/>
  <c r="CP376" i="33" s="1"/>
  <c r="X375" i="33"/>
  <c r="X376" i="33" s="1"/>
  <c r="BX375" i="33"/>
  <c r="BX376" i="33" s="1"/>
  <c r="CK375" i="33"/>
  <c r="CK376" i="33" s="1"/>
  <c r="BQ375" i="33"/>
  <c r="BQ376" i="33" s="1"/>
  <c r="BD375" i="33"/>
  <c r="BD376" i="33" s="1"/>
  <c r="I398" i="33"/>
  <c r="CH375" i="33"/>
  <c r="CH376" i="33" s="1"/>
  <c r="CD375" i="33"/>
  <c r="CD376" i="33" s="1"/>
  <c r="V375" i="33"/>
  <c r="V376" i="33" s="1"/>
  <c r="Y375" i="33"/>
  <c r="Y376" i="33" s="1"/>
  <c r="BZ375" i="33"/>
  <c r="BZ376" i="33" s="1"/>
  <c r="CJ375" i="33"/>
  <c r="CJ376" i="33" s="1"/>
  <c r="AS375" i="33"/>
  <c r="AS376" i="33" s="1"/>
  <c r="BO375" i="33"/>
  <c r="BO376" i="33" s="1"/>
  <c r="D18" i="33"/>
  <c r="I390" i="33"/>
  <c r="B385" i="33"/>
  <c r="BO382" i="33" s="1"/>
  <c r="BO383" i="33" s="1"/>
  <c r="Z375" i="33"/>
  <c r="Z376" i="33" s="1"/>
  <c r="Q375" i="33"/>
  <c r="T375" i="33"/>
  <c r="T376" i="33" s="1"/>
  <c r="BW375" i="33"/>
  <c r="BW376" i="33" s="1"/>
  <c r="S375" i="33"/>
  <c r="S376" i="33" s="1"/>
  <c r="AG375" i="33"/>
  <c r="AG376" i="33" s="1"/>
  <c r="BB375" i="33"/>
  <c r="BB376" i="33" s="1"/>
  <c r="AN375" i="33"/>
  <c r="AN376" i="33" s="1"/>
  <c r="BG375" i="33"/>
  <c r="BG376" i="33" s="1"/>
  <c r="BY375" i="33"/>
  <c r="BY376" i="33" s="1"/>
  <c r="AL375" i="33"/>
  <c r="AL376" i="33" s="1"/>
  <c r="CG375" i="33"/>
  <c r="CG376" i="33" s="1"/>
  <c r="CR375" i="33"/>
  <c r="CR376" i="33" s="1"/>
  <c r="BK375" i="33"/>
  <c r="BK376" i="33" s="1"/>
  <c r="CM375" i="33"/>
  <c r="CM376" i="33" s="1"/>
  <c r="CL375" i="33"/>
  <c r="CL376" i="33" s="1"/>
  <c r="BF375" i="33"/>
  <c r="BF376" i="33" s="1"/>
  <c r="CN375" i="33"/>
  <c r="CN376" i="33" s="1"/>
  <c r="AF375" i="33"/>
  <c r="AF376" i="33" s="1"/>
  <c r="U375" i="33"/>
  <c r="U376" i="33" s="1"/>
  <c r="BA375" i="33"/>
  <c r="BA376" i="33" s="1"/>
  <c r="BV375" i="33"/>
  <c r="BV376" i="33" s="1"/>
  <c r="BR375" i="33"/>
  <c r="BR376" i="33" s="1"/>
  <c r="BP375" i="33"/>
  <c r="BP376" i="33" s="1"/>
  <c r="BM375" i="33"/>
  <c r="BM376" i="33" s="1"/>
  <c r="BE375" i="33"/>
  <c r="BE376" i="33" s="1"/>
  <c r="AR375" i="33"/>
  <c r="AR376" i="33" s="1"/>
  <c r="AT375" i="33"/>
  <c r="AT376" i="33" s="1"/>
  <c r="I399" i="33"/>
  <c r="CB375" i="33"/>
  <c r="CB376" i="33" s="1"/>
  <c r="AA375" i="33"/>
  <c r="AA376" i="33" s="1"/>
  <c r="W375" i="33"/>
  <c r="W376" i="33" s="1"/>
  <c r="CQ375" i="33"/>
  <c r="CQ376" i="33" s="1"/>
  <c r="BL375" i="33"/>
  <c r="BL376" i="33" s="1"/>
  <c r="AE375" i="33"/>
  <c r="AE376" i="33" s="1"/>
  <c r="AU375" i="33"/>
  <c r="AU376" i="33" s="1"/>
  <c r="AQ375" i="33"/>
  <c r="AQ376" i="33" s="1"/>
  <c r="CF375" i="33"/>
  <c r="CF376" i="33" s="1"/>
  <c r="CA375" i="33"/>
  <c r="CA376" i="33" s="1"/>
  <c r="BI375" i="33"/>
  <c r="BI376" i="33" s="1"/>
  <c r="BU375" i="33"/>
  <c r="BU376" i="33" s="1"/>
  <c r="BH375" i="33"/>
  <c r="BH376" i="33" s="1"/>
  <c r="AP375" i="33"/>
  <c r="AP376" i="33" s="1"/>
  <c r="CS375" i="33"/>
  <c r="CS376" i="33" s="1"/>
  <c r="AC375" i="33"/>
  <c r="AC376" i="33" s="1"/>
  <c r="AH375" i="33"/>
  <c r="AH376" i="33" s="1"/>
  <c r="AM382" i="33" l="1"/>
  <c r="AM383" i="33" s="1"/>
  <c r="CJ382" i="33"/>
  <c r="CJ383" i="33" s="1"/>
  <c r="BF382" i="33"/>
  <c r="BF383" i="33" s="1"/>
  <c r="CV382" i="33"/>
  <c r="CV383" i="33" s="1"/>
  <c r="AU382" i="33"/>
  <c r="AU383" i="33" s="1"/>
  <c r="BE382" i="33"/>
  <c r="BE383" i="33" s="1"/>
  <c r="BG382" i="33"/>
  <c r="BG383" i="33" s="1"/>
  <c r="BH382" i="33"/>
  <c r="BH383" i="33" s="1"/>
  <c r="BY382" i="33"/>
  <c r="BY383" i="33" s="1"/>
  <c r="BQ382" i="33"/>
  <c r="BQ383" i="33" s="1"/>
  <c r="BT382" i="33"/>
  <c r="BT383" i="33" s="1"/>
  <c r="BZ382" i="33"/>
  <c r="BZ383" i="33" s="1"/>
  <c r="DA382" i="33"/>
  <c r="DA383" i="33" s="1"/>
  <c r="BV382" i="33"/>
  <c r="BV383" i="33" s="1"/>
  <c r="CN382" i="33"/>
  <c r="CN383" i="33" s="1"/>
  <c r="AV382" i="33"/>
  <c r="AV383" i="33" s="1"/>
  <c r="BN382" i="33"/>
  <c r="BN383" i="33" s="1"/>
  <c r="BU382" i="33"/>
  <c r="BU383" i="33" s="1"/>
  <c r="CH382" i="33"/>
  <c r="CH383" i="33" s="1"/>
  <c r="AH382" i="33"/>
  <c r="AH383" i="33" s="1"/>
  <c r="DC382" i="33"/>
  <c r="DC383" i="33" s="1"/>
  <c r="AY382" i="33"/>
  <c r="AY383" i="33" s="1"/>
  <c r="BI382" i="33"/>
  <c r="BI383" i="33" s="1"/>
  <c r="CM382" i="33"/>
  <c r="CM383" i="33" s="1"/>
  <c r="AZ382" i="33"/>
  <c r="AZ383" i="33" s="1"/>
  <c r="AL382" i="33"/>
  <c r="AL383" i="33" s="1"/>
  <c r="BD382" i="33"/>
  <c r="BD383" i="33" s="1"/>
  <c r="CK382" i="33"/>
  <c r="CK383" i="33" s="1"/>
  <c r="BL382" i="33"/>
  <c r="BL383" i="33" s="1"/>
  <c r="I404" i="33"/>
  <c r="AG382" i="33"/>
  <c r="AG383" i="33" s="1"/>
  <c r="BC382" i="33"/>
  <c r="BC383" i="33" s="1"/>
  <c r="CG382" i="33"/>
  <c r="CG383" i="33" s="1"/>
  <c r="DG382" i="33"/>
  <c r="DG383" i="33" s="1"/>
  <c r="CI382" i="33"/>
  <c r="CI383" i="33" s="1"/>
  <c r="CB382" i="33"/>
  <c r="CB383" i="33" s="1"/>
  <c r="CZ382" i="33"/>
  <c r="CZ383" i="33" s="1"/>
  <c r="BB382" i="33"/>
  <c r="BB383" i="33" s="1"/>
  <c r="CT382" i="33"/>
  <c r="CT383" i="33" s="1"/>
  <c r="BR382" i="33"/>
  <c r="BR383" i="33" s="1"/>
  <c r="I395" i="33"/>
  <c r="O375" i="33"/>
  <c r="Q376" i="33"/>
  <c r="AP382" i="33"/>
  <c r="AP383" i="33" s="1"/>
  <c r="AK382" i="33"/>
  <c r="AK383" i="33" s="1"/>
  <c r="AS382" i="33"/>
  <c r="AS383" i="33" s="1"/>
  <c r="BW382" i="33"/>
  <c r="BW383" i="33" s="1"/>
  <c r="DB382" i="33"/>
  <c r="DB383" i="33" s="1"/>
  <c r="AR382" i="33"/>
  <c r="AR383" i="33" s="1"/>
  <c r="CP382" i="33"/>
  <c r="CP383" i="33" s="1"/>
  <c r="CE382" i="33"/>
  <c r="CE383" i="33" s="1"/>
  <c r="CY382" i="33"/>
  <c r="CY383" i="33" s="1"/>
  <c r="CX382" i="33"/>
  <c r="CX383" i="33" s="1"/>
  <c r="AW382" i="33"/>
  <c r="AW383" i="33" s="1"/>
  <c r="DE382" i="33"/>
  <c r="DE383" i="33" s="1"/>
  <c r="BK382" i="33"/>
  <c r="BK383" i="33" s="1"/>
  <c r="AJ382" i="33"/>
  <c r="AJ383" i="33" s="1"/>
  <c r="E18" i="33"/>
  <c r="I391" i="33"/>
  <c r="CD382" i="33"/>
  <c r="CD383" i="33" s="1"/>
  <c r="AT382" i="33"/>
  <c r="AT383" i="33" s="1"/>
  <c r="AF382" i="33"/>
  <c r="AF383" i="33" s="1"/>
  <c r="DD382" i="33"/>
  <c r="DD383" i="33" s="1"/>
  <c r="I403" i="33"/>
  <c r="CA382" i="33"/>
  <c r="CA383" i="33" s="1"/>
  <c r="CR382" i="33"/>
  <c r="CR383" i="33" s="1"/>
  <c r="BS382" i="33"/>
  <c r="BS383" i="33" s="1"/>
  <c r="CL382" i="33"/>
  <c r="CL383" i="33" s="1"/>
  <c r="DF382" i="33"/>
  <c r="DF383" i="33" s="1"/>
  <c r="AO382" i="33"/>
  <c r="AO383" i="33" s="1"/>
  <c r="CQ382" i="33"/>
  <c r="CQ383" i="33" s="1"/>
  <c r="BJ382" i="33"/>
  <c r="BJ383" i="33" s="1"/>
  <c r="AI382" i="33"/>
  <c r="AI383" i="33" s="1"/>
  <c r="AQ382" i="33"/>
  <c r="AQ383" i="33" s="1"/>
  <c r="AN382" i="33"/>
  <c r="AN383" i="33" s="1"/>
  <c r="BP382" i="33"/>
  <c r="BP383" i="33" s="1"/>
  <c r="CW382" i="33"/>
  <c r="CW383" i="33" s="1"/>
  <c r="AE382" i="33"/>
  <c r="CC382" i="33"/>
  <c r="CC383" i="33" s="1"/>
  <c r="BX382" i="33"/>
  <c r="BX383" i="33" s="1"/>
  <c r="CO382" i="33"/>
  <c r="CO383" i="33" s="1"/>
  <c r="BM382" i="33"/>
  <c r="BM383" i="33" s="1"/>
  <c r="CU382" i="33"/>
  <c r="CU383" i="33" s="1"/>
  <c r="CF382" i="33"/>
  <c r="CF383" i="33" s="1"/>
  <c r="AX382" i="33"/>
  <c r="AX383" i="33" s="1"/>
  <c r="CS382" i="33"/>
  <c r="CS383" i="33" s="1"/>
  <c r="BA382" i="33"/>
  <c r="BA383" i="33" s="1"/>
  <c r="I400" i="33" l="1"/>
  <c r="I396" i="33"/>
  <c r="AC382" i="33"/>
  <c r="AE383" i="33"/>
  <c r="I409" i="33"/>
  <c r="O376" i="33"/>
  <c r="Q377" i="33" s="1"/>
  <c r="I408" i="33"/>
  <c r="R377" i="33" l="1"/>
  <c r="AB377" i="33"/>
  <c r="CI377" i="33"/>
  <c r="BT377" i="33"/>
  <c r="BC377" i="33"/>
  <c r="AM377" i="33"/>
  <c r="AI377" i="33"/>
  <c r="CO377" i="33"/>
  <c r="AJ377" i="33"/>
  <c r="AX377" i="33"/>
  <c r="AV377" i="33"/>
  <c r="CE377" i="33"/>
  <c r="AY377" i="33"/>
  <c r="AZ377" i="33"/>
  <c r="BS377" i="33"/>
  <c r="AW377" i="33"/>
  <c r="BJ377" i="33"/>
  <c r="BN377" i="33"/>
  <c r="AD377" i="33"/>
  <c r="AO377" i="33"/>
  <c r="AK377" i="33"/>
  <c r="BK377" i="33"/>
  <c r="BR377" i="33"/>
  <c r="AU377" i="33"/>
  <c r="CD377" i="33"/>
  <c r="AG377" i="33"/>
  <c r="BH377" i="33"/>
  <c r="BD377" i="33"/>
  <c r="AH377" i="33"/>
  <c r="BZ377" i="33"/>
  <c r="AE377" i="33"/>
  <c r="T377" i="33"/>
  <c r="CA377" i="33"/>
  <c r="CN377" i="33"/>
  <c r="CC377" i="33"/>
  <c r="CQ377" i="33"/>
  <c r="AT377" i="33"/>
  <c r="BI377" i="33"/>
  <c r="CS377" i="33"/>
  <c r="CR377" i="33"/>
  <c r="AA377" i="33"/>
  <c r="BL377" i="33"/>
  <c r="CL377" i="33"/>
  <c r="BO377" i="33"/>
  <c r="CK377" i="33"/>
  <c r="CH377" i="33"/>
  <c r="CF377" i="33"/>
  <c r="BQ377" i="33"/>
  <c r="BG377" i="33"/>
  <c r="BX377" i="33"/>
  <c r="Y377" i="33"/>
  <c r="CG377" i="33"/>
  <c r="BW377" i="33"/>
  <c r="CB377" i="33"/>
  <c r="BV377" i="33"/>
  <c r="BE377" i="33"/>
  <c r="CM377" i="33"/>
  <c r="W377" i="33"/>
  <c r="AF377" i="33"/>
  <c r="CJ377" i="33"/>
  <c r="Z377" i="33"/>
  <c r="V377" i="33"/>
  <c r="AL377" i="33"/>
  <c r="AP377" i="33"/>
  <c r="BA377" i="33"/>
  <c r="BP377" i="33"/>
  <c r="BB377" i="33"/>
  <c r="U377" i="33"/>
  <c r="AC377" i="33"/>
  <c r="CP377" i="33"/>
  <c r="BF377" i="33"/>
  <c r="AN377" i="33"/>
  <c r="BY377" i="33"/>
  <c r="AQ377" i="33"/>
  <c r="X377" i="33"/>
  <c r="BM377" i="33"/>
  <c r="AS377" i="33"/>
  <c r="BU377" i="33"/>
  <c r="S377" i="33"/>
  <c r="AR377" i="33"/>
  <c r="I414" i="33"/>
  <c r="I401" i="33"/>
  <c r="I405" i="33"/>
  <c r="AC383" i="33"/>
  <c r="AE384" i="33" s="1"/>
  <c r="I413" i="33"/>
  <c r="L376" i="33" l="1"/>
  <c r="P325" i="33" s="1"/>
  <c r="T325" i="33" s="1"/>
  <c r="L378" i="33"/>
  <c r="P327" i="33" s="1"/>
  <c r="T327" i="33" s="1"/>
  <c r="L377" i="33"/>
  <c r="P326" i="33" s="1"/>
  <c r="T326" i="33" s="1"/>
  <c r="I410" i="33"/>
  <c r="I406" i="33"/>
  <c r="O377" i="33"/>
  <c r="I419" i="33"/>
  <c r="L375" i="33"/>
  <c r="I418" i="33"/>
  <c r="BO384" i="33"/>
  <c r="BG384" i="33"/>
  <c r="BQ384" i="33"/>
  <c r="DA384" i="33"/>
  <c r="AV384" i="33"/>
  <c r="BZ384" i="33"/>
  <c r="BT384" i="33"/>
  <c r="BV384" i="33"/>
  <c r="BH384" i="33"/>
  <c r="BF384" i="33"/>
  <c r="DC384" i="33"/>
  <c r="AM384" i="33"/>
  <c r="AH384" i="33"/>
  <c r="BU384" i="33"/>
  <c r="BE384" i="33"/>
  <c r="AU384" i="33"/>
  <c r="CH384" i="33"/>
  <c r="CN384" i="33"/>
  <c r="BN384" i="33"/>
  <c r="CV384" i="33"/>
  <c r="BY384" i="33"/>
  <c r="AY384" i="33"/>
  <c r="CJ384" i="33"/>
  <c r="CA384" i="33"/>
  <c r="CO384" i="33"/>
  <c r="CS384" i="33"/>
  <c r="CK384" i="33"/>
  <c r="AK384" i="33"/>
  <c r="AT384" i="33"/>
  <c r="AZ384" i="33"/>
  <c r="BM384" i="33"/>
  <c r="BA384" i="33"/>
  <c r="CE384" i="33"/>
  <c r="AF384" i="33"/>
  <c r="CF384" i="33"/>
  <c r="AW384" i="33"/>
  <c r="DB384" i="33"/>
  <c r="CZ384" i="33"/>
  <c r="AL384" i="33"/>
  <c r="AR384" i="33"/>
  <c r="CB384" i="33"/>
  <c r="AX384" i="33"/>
  <c r="CU384" i="33"/>
  <c r="DE384" i="33"/>
  <c r="AQ384" i="33"/>
  <c r="CI384" i="33"/>
  <c r="BX384" i="33"/>
  <c r="CM384" i="33"/>
  <c r="CP384" i="33"/>
  <c r="BK384" i="33"/>
  <c r="DF384" i="33"/>
  <c r="DG384" i="33"/>
  <c r="AO384" i="33"/>
  <c r="CD384" i="33"/>
  <c r="CW384" i="33"/>
  <c r="BL384" i="33"/>
  <c r="CG384" i="33"/>
  <c r="BW384" i="33"/>
  <c r="CY384" i="33"/>
  <c r="BB384" i="33"/>
  <c r="BJ384" i="33"/>
  <c r="CT384" i="33"/>
  <c r="BD384" i="33"/>
  <c r="AI384" i="33"/>
  <c r="BC384" i="33"/>
  <c r="BS384" i="33"/>
  <c r="CR384" i="33"/>
  <c r="AJ384" i="33"/>
  <c r="BI384" i="33"/>
  <c r="BP384" i="33"/>
  <c r="BR384" i="33"/>
  <c r="CL384" i="33"/>
  <c r="CX384" i="33"/>
  <c r="CQ384" i="33"/>
  <c r="CC384" i="33"/>
  <c r="AP384" i="33"/>
  <c r="AN384" i="33"/>
  <c r="AS384" i="33"/>
  <c r="AG384" i="33"/>
  <c r="DD384" i="33"/>
  <c r="M377" i="33"/>
  <c r="D384" i="33" l="1"/>
  <c r="L390" i="33" s="1"/>
  <c r="AC384" i="33"/>
  <c r="P324" i="33"/>
  <c r="T324" i="33" s="1"/>
  <c r="M375" i="33"/>
  <c r="D385" i="33"/>
  <c r="L391" i="33" s="1"/>
  <c r="I424" i="33"/>
  <c r="D383" i="33"/>
  <c r="L389" i="33" s="1"/>
  <c r="I423" i="33"/>
  <c r="D382" i="33"/>
  <c r="F384" i="33"/>
  <c r="I411" i="33"/>
  <c r="I415" i="33"/>
  <c r="L388" i="33" l="1"/>
  <c r="F382" i="33"/>
  <c r="H18" i="33" s="1"/>
  <c r="I429" i="33"/>
  <c r="V324" i="33" a="1"/>
  <c r="I428" i="33"/>
  <c r="I420" i="33"/>
  <c r="I416" i="33"/>
  <c r="M390" i="33"/>
  <c r="F18" i="33"/>
  <c r="F375" i="33"/>
  <c r="D375" i="33"/>
  <c r="E375" i="33"/>
  <c r="V324" i="33" l="1"/>
  <c r="V325" i="33"/>
  <c r="V327" i="33"/>
  <c r="V326" i="33"/>
  <c r="I421" i="33"/>
  <c r="I434" i="33"/>
  <c r="I433" i="33"/>
  <c r="I425" i="33"/>
  <c r="X324" i="33" l="1" a="1"/>
  <c r="AA327" i="33" s="1"/>
  <c r="K385" i="33" s="1"/>
  <c r="I430" i="33"/>
  <c r="I426" i="33"/>
  <c r="AA325" i="33" l="1"/>
  <c r="K383" i="33" s="1"/>
  <c r="X326" i="33"/>
  <c r="H384" i="33" s="1"/>
  <c r="Z326" i="33"/>
  <c r="J384" i="33" s="1"/>
  <c r="AA326" i="33"/>
  <c r="K384" i="33" s="1"/>
  <c r="X324" i="33"/>
  <c r="H382" i="33" s="1"/>
  <c r="Z327" i="33"/>
  <c r="J385" i="33" s="1"/>
  <c r="AA324" i="33"/>
  <c r="K382" i="33" s="1"/>
  <c r="Y326" i="33"/>
  <c r="I384" i="33" s="1"/>
  <c r="Y324" i="33"/>
  <c r="I382" i="33" s="1"/>
  <c r="X327" i="33"/>
  <c r="H385" i="33" s="1"/>
  <c r="X325" i="33"/>
  <c r="H383" i="33" s="1"/>
  <c r="Z324" i="33"/>
  <c r="J382" i="33" s="1"/>
  <c r="Z325" i="33"/>
  <c r="J383" i="33" s="1"/>
  <c r="Y327" i="33"/>
  <c r="I385" i="33" s="1"/>
  <c r="Y325" i="33"/>
  <c r="I383" i="33" s="1"/>
  <c r="I431" i="33"/>
  <c r="I435" i="33"/>
  <c r="M382" i="33" l="1" a="1"/>
  <c r="M382" i="33" s="1"/>
  <c r="I436" i="33"/>
  <c r="M384" i="33" l="1"/>
  <c r="M385" i="33"/>
  <c r="M383" i="33"/>
  <c r="N382" i="33" l="1"/>
  <c r="N383" i="33"/>
  <c r="N385" i="33"/>
  <c r="N384" i="33"/>
  <c r="J389" i="33" l="1"/>
  <c r="J394" i="33" s="1"/>
  <c r="J391" i="33"/>
  <c r="J396" i="33" s="1"/>
  <c r="J390" i="33"/>
  <c r="J395" i="33" s="1"/>
  <c r="J388" i="33"/>
  <c r="J393" i="33" s="1"/>
  <c r="K389" i="33" l="1"/>
  <c r="K390" i="33"/>
  <c r="K391" i="33"/>
  <c r="M388" i="33"/>
  <c r="K388" i="33"/>
  <c r="J398" i="33"/>
  <c r="K393" i="33"/>
  <c r="J399" i="33"/>
  <c r="K394" i="33"/>
  <c r="J400" i="33"/>
  <c r="K395" i="33"/>
  <c r="J401" i="33"/>
  <c r="K396" i="33"/>
  <c r="J403" i="33" l="1"/>
  <c r="J406" i="33"/>
  <c r="J404" i="33"/>
  <c r="J405" i="33"/>
  <c r="X393" i="33"/>
  <c r="X394" i="33" s="1"/>
  <c r="AF393" i="33"/>
  <c r="AF394" i="33" s="1"/>
  <c r="AN393" i="33"/>
  <c r="AN394" i="33" s="1"/>
  <c r="AV393" i="33"/>
  <c r="AV394" i="33" s="1"/>
  <c r="BD393" i="33"/>
  <c r="BD394" i="33" s="1"/>
  <c r="BL393" i="33"/>
  <c r="BL394" i="33" s="1"/>
  <c r="BT393" i="33"/>
  <c r="BT394" i="33" s="1"/>
  <c r="CB393" i="33"/>
  <c r="CB394" i="33" s="1"/>
  <c r="CJ393" i="33"/>
  <c r="CJ394" i="33" s="1"/>
  <c r="CR393" i="33"/>
  <c r="CR394" i="33" s="1"/>
  <c r="Q393" i="33"/>
  <c r="Y393" i="33"/>
  <c r="Y394" i="33" s="1"/>
  <c r="AG393" i="33"/>
  <c r="AG394" i="33" s="1"/>
  <c r="AO393" i="33"/>
  <c r="AO394" i="33" s="1"/>
  <c r="AW393" i="33"/>
  <c r="AW394" i="33" s="1"/>
  <c r="BE393" i="33"/>
  <c r="BE394" i="33" s="1"/>
  <c r="BM393" i="33"/>
  <c r="BM394" i="33" s="1"/>
  <c r="BU393" i="33"/>
  <c r="BU394" i="33" s="1"/>
  <c r="CC393" i="33"/>
  <c r="CC394" i="33" s="1"/>
  <c r="CK393" i="33"/>
  <c r="CK394" i="33" s="1"/>
  <c r="CS393" i="33"/>
  <c r="CS394" i="33" s="1"/>
  <c r="R393" i="33"/>
  <c r="R394" i="33" s="1"/>
  <c r="Z393" i="33"/>
  <c r="Z394" i="33" s="1"/>
  <c r="AH393" i="33"/>
  <c r="AH394" i="33" s="1"/>
  <c r="AP393" i="33"/>
  <c r="AP394" i="33" s="1"/>
  <c r="AX393" i="33"/>
  <c r="AX394" i="33" s="1"/>
  <c r="BF393" i="33"/>
  <c r="BF394" i="33" s="1"/>
  <c r="BN393" i="33"/>
  <c r="BN394" i="33" s="1"/>
  <c r="BV393" i="33"/>
  <c r="BV394" i="33" s="1"/>
  <c r="CD393" i="33"/>
  <c r="CD394" i="33" s="1"/>
  <c r="CL393" i="33"/>
  <c r="CL394" i="33" s="1"/>
  <c r="S393" i="33"/>
  <c r="S394" i="33" s="1"/>
  <c r="AA393" i="33"/>
  <c r="AA394" i="33" s="1"/>
  <c r="AI393" i="33"/>
  <c r="AI394" i="33" s="1"/>
  <c r="AQ393" i="33"/>
  <c r="AQ394" i="33" s="1"/>
  <c r="AY393" i="33"/>
  <c r="AY394" i="33" s="1"/>
  <c r="BG393" i="33"/>
  <c r="BG394" i="33" s="1"/>
  <c r="BO393" i="33"/>
  <c r="BO394" i="33" s="1"/>
  <c r="BW393" i="33"/>
  <c r="BW394" i="33" s="1"/>
  <c r="CE393" i="33"/>
  <c r="CE394" i="33" s="1"/>
  <c r="CM393" i="33"/>
  <c r="CM394" i="33" s="1"/>
  <c r="U393" i="33"/>
  <c r="U394" i="33" s="1"/>
  <c r="AK393" i="33"/>
  <c r="AK394" i="33" s="1"/>
  <c r="BA393" i="33"/>
  <c r="BA394" i="33" s="1"/>
  <c r="BQ393" i="33"/>
  <c r="BQ394" i="33" s="1"/>
  <c r="CG393" i="33"/>
  <c r="CG394" i="33" s="1"/>
  <c r="V393" i="33"/>
  <c r="V394" i="33" s="1"/>
  <c r="AL393" i="33"/>
  <c r="AL394" i="33" s="1"/>
  <c r="BB393" i="33"/>
  <c r="BB394" i="33" s="1"/>
  <c r="BR393" i="33"/>
  <c r="BR394" i="33" s="1"/>
  <c r="CH393" i="33"/>
  <c r="CH394" i="33" s="1"/>
  <c r="W393" i="33"/>
  <c r="W394" i="33" s="1"/>
  <c r="AM393" i="33"/>
  <c r="AM394" i="33" s="1"/>
  <c r="BC393" i="33"/>
  <c r="BC394" i="33" s="1"/>
  <c r="BS393" i="33"/>
  <c r="BS394" i="33" s="1"/>
  <c r="CI393" i="33"/>
  <c r="CI394" i="33" s="1"/>
  <c r="AB393" i="33"/>
  <c r="AB394" i="33" s="1"/>
  <c r="AR393" i="33"/>
  <c r="AR394" i="33" s="1"/>
  <c r="BH393" i="33"/>
  <c r="BH394" i="33" s="1"/>
  <c r="BX393" i="33"/>
  <c r="BX394" i="33" s="1"/>
  <c r="CN393" i="33"/>
  <c r="CN394" i="33" s="1"/>
  <c r="AT393" i="33"/>
  <c r="AT394" i="33" s="1"/>
  <c r="BZ393" i="33"/>
  <c r="BZ394" i="33" s="1"/>
  <c r="AU393" i="33"/>
  <c r="AU394" i="33" s="1"/>
  <c r="CA393" i="33"/>
  <c r="CA394" i="33" s="1"/>
  <c r="T393" i="33"/>
  <c r="T394" i="33" s="1"/>
  <c r="AZ393" i="33"/>
  <c r="AZ394" i="33" s="1"/>
  <c r="CF393" i="33"/>
  <c r="CF394" i="33" s="1"/>
  <c r="AD393" i="33"/>
  <c r="AD394" i="33" s="1"/>
  <c r="BJ393" i="33"/>
  <c r="BJ394" i="33" s="1"/>
  <c r="CP393" i="33"/>
  <c r="CP394" i="33" s="1"/>
  <c r="AE393" i="33"/>
  <c r="AE394" i="33" s="1"/>
  <c r="CQ393" i="33"/>
  <c r="CQ394" i="33" s="1"/>
  <c r="AJ393" i="33"/>
  <c r="AJ394" i="33" s="1"/>
  <c r="AS393" i="33"/>
  <c r="AS394" i="33" s="1"/>
  <c r="BP393" i="33"/>
  <c r="BP394" i="33" s="1"/>
  <c r="AC393" i="33"/>
  <c r="AC394" i="33" s="1"/>
  <c r="BK393" i="33"/>
  <c r="BK394" i="33" s="1"/>
  <c r="BY393" i="33"/>
  <c r="BY394" i="33" s="1"/>
  <c r="CO393" i="33"/>
  <c r="CO394" i="33" s="1"/>
  <c r="BI393" i="33"/>
  <c r="BI394" i="33" s="1"/>
  <c r="J409" i="33" l="1"/>
  <c r="O393" i="33"/>
  <c r="Q394" i="33"/>
  <c r="J411" i="33"/>
  <c r="J410" i="33"/>
  <c r="J408" i="33"/>
  <c r="J416" i="33" l="1"/>
  <c r="J414" i="33"/>
  <c r="J413" i="33"/>
  <c r="J415" i="33"/>
  <c r="O394" i="33"/>
  <c r="J420" i="33" l="1"/>
  <c r="AE395" i="33"/>
  <c r="R395" i="33"/>
  <c r="BF395" i="33"/>
  <c r="CE395" i="33"/>
  <c r="AO395" i="33"/>
  <c r="BV395" i="33"/>
  <c r="BY395" i="33"/>
  <c r="AV395" i="33"/>
  <c r="CC395" i="33"/>
  <c r="AH395" i="33"/>
  <c r="BA395" i="33"/>
  <c r="AI395" i="33"/>
  <c r="BW395" i="33"/>
  <c r="BB395" i="33"/>
  <c r="BS395" i="33"/>
  <c r="BN395" i="33"/>
  <c r="AW395" i="33"/>
  <c r="CM395" i="33"/>
  <c r="BZ395" i="33"/>
  <c r="AC395" i="33"/>
  <c r="BT395" i="33"/>
  <c r="AZ395" i="33"/>
  <c r="CL395" i="33"/>
  <c r="Y395" i="33"/>
  <c r="BJ395" i="33"/>
  <c r="AA395" i="33"/>
  <c r="AD395" i="33"/>
  <c r="BC395" i="33"/>
  <c r="AN395" i="33"/>
  <c r="AJ395" i="33"/>
  <c r="BO395" i="33"/>
  <c r="BQ395" i="33"/>
  <c r="AQ395" i="33"/>
  <c r="S395" i="33"/>
  <c r="BG395" i="33"/>
  <c r="AL395" i="33"/>
  <c r="CP395" i="33"/>
  <c r="CB395" i="33"/>
  <c r="BL395" i="33"/>
  <c r="CS395" i="33"/>
  <c r="V395" i="33"/>
  <c r="AS395" i="33"/>
  <c r="AX395" i="33"/>
  <c r="AG395" i="33"/>
  <c r="BU395" i="33"/>
  <c r="Z395" i="33"/>
  <c r="BD395" i="33"/>
  <c r="BH395" i="33"/>
  <c r="CR395" i="33"/>
  <c r="AP395" i="33"/>
  <c r="AU395" i="33"/>
  <c r="CO395" i="33"/>
  <c r="BR395" i="33"/>
  <c r="X395" i="33"/>
  <c r="CK395" i="33"/>
  <c r="U395" i="33"/>
  <c r="BK395" i="33"/>
  <c r="CN395" i="33"/>
  <c r="CF395" i="33"/>
  <c r="CH395" i="33"/>
  <c r="T395" i="33"/>
  <c r="AF395" i="33"/>
  <c r="BI395" i="33"/>
  <c r="BM395" i="33"/>
  <c r="CG395" i="33"/>
  <c r="AM395" i="33"/>
  <c r="W395" i="33"/>
  <c r="AK395" i="33"/>
  <c r="AT395" i="33"/>
  <c r="AR395" i="33"/>
  <c r="CI395" i="33"/>
  <c r="CQ395" i="33"/>
  <c r="CJ395" i="33"/>
  <c r="CD395" i="33"/>
  <c r="AY395" i="33"/>
  <c r="BP395" i="33"/>
  <c r="CA395" i="33"/>
  <c r="BE395" i="33"/>
  <c r="BX395" i="33"/>
  <c r="AB395" i="33"/>
  <c r="J418" i="33"/>
  <c r="J419" i="33"/>
  <c r="Q395" i="33"/>
  <c r="J421" i="33"/>
  <c r="J426" i="33" l="1"/>
  <c r="J423" i="33"/>
  <c r="M395" i="33"/>
  <c r="O395" i="33"/>
  <c r="L396" i="33"/>
  <c r="L394" i="33"/>
  <c r="L393" i="33"/>
  <c r="L395" i="33"/>
  <c r="J424" i="33"/>
  <c r="J425" i="33"/>
  <c r="M393" i="33" l="1"/>
  <c r="F393" i="33" s="1"/>
  <c r="H398" i="33" s="1"/>
  <c r="J430" i="33"/>
  <c r="J429" i="33"/>
  <c r="J428" i="33"/>
  <c r="J431" i="33"/>
  <c r="H399" i="33" l="1"/>
  <c r="K398" i="33"/>
  <c r="J433" i="33"/>
  <c r="J434" i="33"/>
  <c r="J435" i="33"/>
  <c r="J436" i="33"/>
  <c r="H400" i="33" l="1"/>
  <c r="K399" i="33"/>
  <c r="H401" i="33" l="1"/>
  <c r="K401" i="33" s="1"/>
  <c r="K400" i="33"/>
  <c r="AA398" i="33" l="1"/>
  <c r="AA399" i="33" s="1"/>
  <c r="BG398" i="33"/>
  <c r="BG399" i="33" s="1"/>
  <c r="CM398" i="33"/>
  <c r="CM399" i="33" s="1"/>
  <c r="AR398" i="33"/>
  <c r="AR399" i="33" s="1"/>
  <c r="BX398" i="33"/>
  <c r="BX399" i="33" s="1"/>
  <c r="AK398" i="33"/>
  <c r="AK399" i="33" s="1"/>
  <c r="V398" i="33"/>
  <c r="V399" i="33" s="1"/>
  <c r="CH398" i="33"/>
  <c r="CH399" i="33" s="1"/>
  <c r="AX398" i="33"/>
  <c r="AX399" i="33" s="1"/>
  <c r="AH398" i="33"/>
  <c r="AH399" i="33" s="1"/>
  <c r="AG398" i="33"/>
  <c r="AG399" i="33" s="1"/>
  <c r="AY398" i="33"/>
  <c r="AY399" i="33" s="1"/>
  <c r="BR398" i="33"/>
  <c r="BR399" i="33" s="1"/>
  <c r="W398" i="33"/>
  <c r="W399" i="33" s="1"/>
  <c r="BT398" i="33"/>
  <c r="BT399" i="33" s="1"/>
  <c r="R398" i="33"/>
  <c r="R399" i="33" s="1"/>
  <c r="AE398" i="33"/>
  <c r="AE399" i="33" s="1"/>
  <c r="BK398" i="33"/>
  <c r="BK399" i="33" s="1"/>
  <c r="CQ398" i="33"/>
  <c r="CQ399" i="33" s="1"/>
  <c r="AV398" i="33"/>
  <c r="AV399" i="33" s="1"/>
  <c r="CB398" i="33"/>
  <c r="CB399" i="33" s="1"/>
  <c r="AS398" i="33"/>
  <c r="AS399" i="33" s="1"/>
  <c r="AD398" i="33"/>
  <c r="AD399" i="33" s="1"/>
  <c r="CP398" i="33"/>
  <c r="CP399" i="33" s="1"/>
  <c r="CD398" i="33"/>
  <c r="CD399" i="33" s="1"/>
  <c r="BM398" i="33"/>
  <c r="BM399" i="33" s="1"/>
  <c r="BS398" i="33"/>
  <c r="BS399" i="33" s="1"/>
  <c r="BD398" i="33"/>
  <c r="BD399" i="33" s="1"/>
  <c r="BI398" i="33"/>
  <c r="BI399" i="33" s="1"/>
  <c r="AP398" i="33"/>
  <c r="AP399" i="33" s="1"/>
  <c r="AW398" i="33"/>
  <c r="AW399" i="33" s="1"/>
  <c r="BY398" i="33"/>
  <c r="BY399" i="33" s="1"/>
  <c r="BN398" i="33"/>
  <c r="BN399" i="33" s="1"/>
  <c r="CE398" i="33"/>
  <c r="CE399" i="33" s="1"/>
  <c r="U398" i="33"/>
  <c r="U399" i="33" s="1"/>
  <c r="Q398" i="33"/>
  <c r="CI398" i="33"/>
  <c r="CI399" i="33" s="1"/>
  <c r="BZ398" i="33"/>
  <c r="BZ399" i="33" s="1"/>
  <c r="AI398" i="33"/>
  <c r="AI399" i="33" s="1"/>
  <c r="BO398" i="33"/>
  <c r="BO399" i="33" s="1"/>
  <c r="T398" i="33"/>
  <c r="T399" i="33" s="1"/>
  <c r="AZ398" i="33"/>
  <c r="AZ399" i="33" s="1"/>
  <c r="CF398" i="33"/>
  <c r="CF399" i="33" s="1"/>
  <c r="BA398" i="33"/>
  <c r="BA399" i="33" s="1"/>
  <c r="AL398" i="33"/>
  <c r="AL399" i="33" s="1"/>
  <c r="Z398" i="33"/>
  <c r="Z399" i="33" s="1"/>
  <c r="Y398" i="33"/>
  <c r="Y399" i="33" s="1"/>
  <c r="AO398" i="33"/>
  <c r="AO399" i="33" s="1"/>
  <c r="AM398" i="33"/>
  <c r="AM399" i="33" s="1"/>
  <c r="X398" i="33"/>
  <c r="X399" i="33" s="1"/>
  <c r="CJ398" i="33"/>
  <c r="CJ399" i="33" s="1"/>
  <c r="AT398" i="33"/>
  <c r="AT399" i="33" s="1"/>
  <c r="BE398" i="33"/>
  <c r="BE399" i="33" s="1"/>
  <c r="CR398" i="33"/>
  <c r="CR399" i="33" s="1"/>
  <c r="BV398" i="33"/>
  <c r="BV399" i="33" s="1"/>
  <c r="AJ398" i="33"/>
  <c r="AJ399" i="33" s="1"/>
  <c r="CG398" i="33"/>
  <c r="CG399" i="33" s="1"/>
  <c r="CS398" i="33"/>
  <c r="CS399" i="33" s="1"/>
  <c r="AN398" i="33"/>
  <c r="AN399" i="33" s="1"/>
  <c r="CO398" i="33"/>
  <c r="CO399" i="33" s="1"/>
  <c r="AQ398" i="33"/>
  <c r="AQ399" i="33" s="1"/>
  <c r="BW398" i="33"/>
  <c r="BW399" i="33" s="1"/>
  <c r="AB398" i="33"/>
  <c r="AB399" i="33" s="1"/>
  <c r="BH398" i="33"/>
  <c r="BH399" i="33" s="1"/>
  <c r="CN398" i="33"/>
  <c r="CN399" i="33" s="1"/>
  <c r="BQ398" i="33"/>
  <c r="BQ399" i="33" s="1"/>
  <c r="BB398" i="33"/>
  <c r="BB399" i="33" s="1"/>
  <c r="BF398" i="33"/>
  <c r="BF399" i="33" s="1"/>
  <c r="CK398" i="33"/>
  <c r="CK399" i="33" s="1"/>
  <c r="BU398" i="33"/>
  <c r="BU399" i="33" s="1"/>
  <c r="AU398" i="33"/>
  <c r="AU399" i="33" s="1"/>
  <c r="CA398" i="33"/>
  <c r="CA399" i="33" s="1"/>
  <c r="AF398" i="33"/>
  <c r="AF399" i="33" s="1"/>
  <c r="BL398" i="33"/>
  <c r="BL399" i="33" s="1"/>
  <c r="BJ398" i="33"/>
  <c r="BJ399" i="33" s="1"/>
  <c r="S398" i="33"/>
  <c r="S399" i="33" s="1"/>
  <c r="BP398" i="33"/>
  <c r="BP399" i="33" s="1"/>
  <c r="CL398" i="33"/>
  <c r="CL399" i="33" s="1"/>
  <c r="BC398" i="33"/>
  <c r="BC399" i="33" s="1"/>
  <c r="AC398" i="33"/>
  <c r="AC399" i="33" s="1"/>
  <c r="CC398" i="33"/>
  <c r="CC399" i="33" s="1"/>
  <c r="O398" i="33" l="1"/>
  <c r="Q399" i="33"/>
  <c r="O399" i="33" l="1"/>
  <c r="BH400" i="33" l="1"/>
  <c r="BI400" i="33"/>
  <c r="AY400" i="33"/>
  <c r="AK400" i="33"/>
  <c r="CF400" i="33"/>
  <c r="CH400" i="33"/>
  <c r="BR400" i="33"/>
  <c r="BM400" i="33"/>
  <c r="AW400" i="33"/>
  <c r="AF400" i="33"/>
  <c r="AX400" i="33"/>
  <c r="AH400" i="33"/>
  <c r="BA400" i="33"/>
  <c r="CQ400" i="33"/>
  <c r="BG400" i="33"/>
  <c r="AU400" i="33"/>
  <c r="AG400" i="33"/>
  <c r="AC400" i="33"/>
  <c r="T400" i="33"/>
  <c r="AI400" i="33"/>
  <c r="CM400" i="33"/>
  <c r="AO400" i="33"/>
  <c r="BD400" i="33"/>
  <c r="CA400" i="33"/>
  <c r="BX400" i="33"/>
  <c r="BW400" i="33"/>
  <c r="CI400" i="33"/>
  <c r="AE400" i="33"/>
  <c r="BY400" i="33"/>
  <c r="BF400" i="33"/>
  <c r="AR400" i="33"/>
  <c r="BE400" i="33"/>
  <c r="U400" i="33"/>
  <c r="AB400" i="33"/>
  <c r="CO400" i="33"/>
  <c r="BK400" i="33"/>
  <c r="BU400" i="33"/>
  <c r="CN400" i="33"/>
  <c r="AA400" i="33"/>
  <c r="CG400" i="33"/>
  <c r="CP400" i="33"/>
  <c r="BQ400" i="33"/>
  <c r="BT400" i="33"/>
  <c r="CR400" i="33"/>
  <c r="BP400" i="33"/>
  <c r="AL400" i="33"/>
  <c r="V400" i="33"/>
  <c r="AZ400" i="33"/>
  <c r="CD400" i="33"/>
  <c r="AV400" i="33"/>
  <c r="BO400" i="33"/>
  <c r="CC400" i="33"/>
  <c r="BC400" i="33"/>
  <c r="AT400" i="33"/>
  <c r="AJ400" i="33"/>
  <c r="CB400" i="33"/>
  <c r="BS400" i="33"/>
  <c r="AD400" i="33"/>
  <c r="BL400" i="33"/>
  <c r="BZ400" i="33"/>
  <c r="CL400" i="33"/>
  <c r="AM400" i="33"/>
  <c r="AS400" i="33"/>
  <c r="W400" i="33"/>
  <c r="CK400" i="33"/>
  <c r="AQ400" i="33"/>
  <c r="CE400" i="33"/>
  <c r="Y400" i="33"/>
  <c r="S400" i="33"/>
  <c r="AP400" i="33"/>
  <c r="BJ400" i="33"/>
  <c r="CS400" i="33"/>
  <c r="Z400" i="33"/>
  <c r="BB400" i="33"/>
  <c r="X400" i="33"/>
  <c r="BN400" i="33"/>
  <c r="AN400" i="33"/>
  <c r="R400" i="33"/>
  <c r="CJ400" i="33"/>
  <c r="BV400" i="33"/>
  <c r="Q400" i="33"/>
  <c r="O400" i="33" l="1"/>
  <c r="M400" i="33"/>
  <c r="L398" i="33"/>
  <c r="L400" i="33"/>
  <c r="L399" i="33"/>
  <c r="L401" i="33"/>
  <c r="M398" i="33" l="1"/>
  <c r="F398" i="33" l="1"/>
  <c r="D398" i="33"/>
  <c r="E398" i="33"/>
  <c r="H403" i="33" l="1"/>
  <c r="H404" i="33" l="1"/>
  <c r="K403" i="33"/>
  <c r="H405" i="33" l="1"/>
  <c r="K404" i="33"/>
  <c r="H406" i="33" l="1"/>
  <c r="K406" i="33" s="1"/>
  <c r="K405" i="33"/>
  <c r="AV403" i="33" l="1"/>
  <c r="AV404" i="33" s="1"/>
  <c r="BU403" i="33"/>
  <c r="BU404" i="33" s="1"/>
  <c r="BT403" i="33"/>
  <c r="BT404" i="33" s="1"/>
  <c r="BC403" i="33"/>
  <c r="BC404" i="33" s="1"/>
  <c r="BL403" i="33"/>
  <c r="BL404" i="33" s="1"/>
  <c r="CC403" i="33"/>
  <c r="CC404" i="33" s="1"/>
  <c r="AY403" i="33"/>
  <c r="AY404" i="33" s="1"/>
  <c r="AB403" i="33"/>
  <c r="AB404" i="33" s="1"/>
  <c r="AA403" i="33"/>
  <c r="AA404" i="33" s="1"/>
  <c r="CE403" i="33"/>
  <c r="CE404" i="33" s="1"/>
  <c r="AR403" i="33"/>
  <c r="AR404" i="33" s="1"/>
  <c r="CG403" i="33"/>
  <c r="CG404" i="33" s="1"/>
  <c r="AO403" i="33"/>
  <c r="AO404" i="33" s="1"/>
  <c r="BB403" i="33"/>
  <c r="BB404" i="33" s="1"/>
  <c r="Q403" i="33"/>
  <c r="Q404" i="33" s="1"/>
  <c r="T403" i="33"/>
  <c r="T404" i="33" s="1"/>
  <c r="AM403" i="33"/>
  <c r="AM404" i="33" s="1"/>
  <c r="CL403" i="33"/>
  <c r="CL404" i="33" s="1"/>
  <c r="BR403" i="33"/>
  <c r="BR404" i="33" s="1"/>
  <c r="CF403" i="33"/>
  <c r="CF404" i="33" s="1"/>
  <c r="CN403" i="33"/>
  <c r="CN404" i="33" s="1"/>
  <c r="AC403" i="33"/>
  <c r="AC404" i="33" s="1"/>
  <c r="BQ403" i="33"/>
  <c r="BQ404" i="33" s="1"/>
  <c r="BY403" i="33"/>
  <c r="BY404" i="33" s="1"/>
  <c r="U403" i="33"/>
  <c r="U404" i="33" s="1"/>
  <c r="CO403" i="33"/>
  <c r="CO404" i="33" s="1"/>
  <c r="BE403" i="33"/>
  <c r="BE404" i="33" s="1"/>
  <c r="BZ403" i="33"/>
  <c r="BZ404" i="33" s="1"/>
  <c r="Y403" i="33"/>
  <c r="Y404" i="33" s="1"/>
  <c r="BJ403" i="33"/>
  <c r="BJ404" i="33" s="1"/>
  <c r="CB403" i="33"/>
  <c r="CB404" i="33" s="1"/>
  <c r="AG403" i="33"/>
  <c r="AG404" i="33" s="1"/>
  <c r="AZ403" i="33"/>
  <c r="AZ404" i="33" s="1"/>
  <c r="BS403" i="33"/>
  <c r="BS404" i="33" s="1"/>
  <c r="CJ403" i="33"/>
  <c r="CJ404" i="33" s="1"/>
  <c r="AS403" i="33"/>
  <c r="AS404" i="33" s="1"/>
  <c r="Z403" i="33"/>
  <c r="Z404" i="33" s="1"/>
  <c r="CS403" i="33"/>
  <c r="CS404" i="33" s="1"/>
  <c r="AL403" i="33"/>
  <c r="AL404" i="33" s="1"/>
  <c r="CM403" i="33"/>
  <c r="CM404" i="33" s="1"/>
  <c r="BX403" i="33"/>
  <c r="BX404" i="33" s="1"/>
  <c r="AF403" i="33"/>
  <c r="AF404" i="33" s="1"/>
  <c r="CR403" i="33"/>
  <c r="CR404" i="33" s="1"/>
  <c r="AK403" i="33"/>
  <c r="AK404" i="33" s="1"/>
  <c r="R403" i="33"/>
  <c r="R404" i="33" s="1"/>
  <c r="BH403" i="33"/>
  <c r="BH404" i="33" s="1"/>
  <c r="CA403" i="33"/>
  <c r="CA404" i="33" s="1"/>
  <c r="AH403" i="33"/>
  <c r="AH404" i="33" s="1"/>
  <c r="W403" i="33"/>
  <c r="W404" i="33" s="1"/>
  <c r="CD403" i="33"/>
  <c r="CD404" i="33" s="1"/>
  <c r="AT403" i="33"/>
  <c r="AT404" i="33" s="1"/>
  <c r="CQ403" i="33"/>
  <c r="CQ404" i="33" s="1"/>
  <c r="BO403" i="33"/>
  <c r="BO404" i="33" s="1"/>
  <c r="AN403" i="33"/>
  <c r="AN404" i="33" s="1"/>
  <c r="V403" i="33"/>
  <c r="V404" i="33" s="1"/>
  <c r="BG403" i="33"/>
  <c r="BG404" i="33" s="1"/>
  <c r="AD403" i="33"/>
  <c r="AD404" i="33" s="1"/>
  <c r="BW403" i="33"/>
  <c r="BW404" i="33" s="1"/>
  <c r="BP403" i="33"/>
  <c r="BP404" i="33" s="1"/>
  <c r="CI403" i="33"/>
  <c r="CI404" i="33" s="1"/>
  <c r="BN403" i="33"/>
  <c r="BN404" i="33" s="1"/>
  <c r="BI403" i="33"/>
  <c r="BI404" i="33" s="1"/>
  <c r="BF403" i="33"/>
  <c r="BF404" i="33" s="1"/>
  <c r="BM403" i="33"/>
  <c r="BM404" i="33" s="1"/>
  <c r="BD403" i="33"/>
  <c r="BD404" i="33" s="1"/>
  <c r="CH403" i="33"/>
  <c r="CH404" i="33" s="1"/>
  <c r="CK403" i="33"/>
  <c r="CK404" i="33" s="1"/>
  <c r="AI403" i="33"/>
  <c r="AI404" i="33" s="1"/>
  <c r="CP403" i="33"/>
  <c r="CP404" i="33" s="1"/>
  <c r="AX403" i="33"/>
  <c r="AX404" i="33" s="1"/>
  <c r="BA403" i="33"/>
  <c r="BA404" i="33" s="1"/>
  <c r="AP403" i="33"/>
  <c r="AP404" i="33" s="1"/>
  <c r="AW403" i="33"/>
  <c r="AW404" i="33" s="1"/>
  <c r="AE403" i="33"/>
  <c r="AE404" i="33" s="1"/>
  <c r="S403" i="33"/>
  <c r="S404" i="33" s="1"/>
  <c r="BK403" i="33"/>
  <c r="BK404" i="33" s="1"/>
  <c r="BV403" i="33"/>
  <c r="BV404" i="33" s="1"/>
  <c r="AU403" i="33"/>
  <c r="AU404" i="33" s="1"/>
  <c r="AJ403" i="33"/>
  <c r="AJ404" i="33" s="1"/>
  <c r="X403" i="33"/>
  <c r="X404" i="33" s="1"/>
  <c r="AQ403" i="33"/>
  <c r="AQ404" i="33" s="1"/>
  <c r="O403" i="33" l="1"/>
  <c r="O404" i="33"/>
  <c r="AW405" i="33" s="1"/>
  <c r="Z405" i="33" l="1"/>
  <c r="BD405" i="33"/>
  <c r="AS405" i="33"/>
  <c r="R405" i="33"/>
  <c r="BH405" i="33"/>
  <c r="AG405" i="33"/>
  <c r="BM405" i="33"/>
  <c r="AQ405" i="33"/>
  <c r="AP405" i="33"/>
  <c r="BN405" i="33"/>
  <c r="CP405" i="33"/>
  <c r="CJ405" i="33"/>
  <c r="AU405" i="33"/>
  <c r="BJ405" i="33"/>
  <c r="BU405" i="33"/>
  <c r="AM405" i="33"/>
  <c r="AC405" i="33"/>
  <c r="CC405" i="33"/>
  <c r="T405" i="33"/>
  <c r="BL405" i="33"/>
  <c r="CN405" i="33"/>
  <c r="BQ405" i="33"/>
  <c r="BT405" i="33"/>
  <c r="CL405" i="33"/>
  <c r="AA405" i="33"/>
  <c r="CE405" i="33"/>
  <c r="AR405" i="33"/>
  <c r="AV405" i="33"/>
  <c r="CG405" i="33"/>
  <c r="BC405" i="33"/>
  <c r="CF405" i="33"/>
  <c r="BB405" i="33"/>
  <c r="AB405" i="33"/>
  <c r="CO405" i="33"/>
  <c r="AO405" i="33"/>
  <c r="U405" i="33"/>
  <c r="BR405" i="33"/>
  <c r="AY405" i="33"/>
  <c r="BY405" i="33"/>
  <c r="X405" i="33"/>
  <c r="BF405" i="33"/>
  <c r="CB405" i="33"/>
  <c r="W405" i="33"/>
  <c r="AF405" i="33"/>
  <c r="AK405" i="33"/>
  <c r="BO405" i="33"/>
  <c r="AN405" i="33"/>
  <c r="CQ405" i="33"/>
  <c r="BW405" i="33"/>
  <c r="AT405" i="33"/>
  <c r="CI405" i="33"/>
  <c r="CH405" i="33"/>
  <c r="CK405" i="33"/>
  <c r="AL405" i="33"/>
  <c r="BK405" i="33"/>
  <c r="BP405" i="33"/>
  <c r="BA405" i="33"/>
  <c r="BZ405" i="33"/>
  <c r="BG405" i="33"/>
  <c r="CA405" i="33"/>
  <c r="AE405" i="33"/>
  <c r="AJ405" i="33"/>
  <c r="CS405" i="33"/>
  <c r="S405" i="33"/>
  <c r="AD405" i="33"/>
  <c r="BI405" i="33"/>
  <c r="AZ405" i="33"/>
  <c r="BS405" i="33"/>
  <c r="AI405" i="33"/>
  <c r="BV405" i="33"/>
  <c r="CM405" i="33"/>
  <c r="CD405" i="33"/>
  <c r="Q405" i="33"/>
  <c r="AX405" i="33"/>
  <c r="BE405" i="33"/>
  <c r="AH405" i="33"/>
  <c r="Y405" i="33"/>
  <c r="BX405" i="33"/>
  <c r="V405" i="33"/>
  <c r="CR405" i="33"/>
  <c r="O405" i="33" l="1"/>
  <c r="M405" i="33"/>
  <c r="L405" i="33"/>
  <c r="L403" i="33"/>
  <c r="L406" i="33"/>
  <c r="L404" i="33"/>
  <c r="M403" i="33" l="1"/>
  <c r="F403" i="33" l="1"/>
  <c r="D403" i="33"/>
  <c r="E403" i="33"/>
  <c r="H408" i="33" l="1"/>
  <c r="H409" i="33" l="1"/>
  <c r="K408" i="33"/>
  <c r="H410" i="33" l="1"/>
  <c r="K409" i="33"/>
  <c r="H411" i="33" l="1"/>
  <c r="K411" i="33" s="1"/>
  <c r="K410" i="33"/>
  <c r="AQ408" i="33" l="1"/>
  <c r="AQ409" i="33" s="1"/>
  <c r="BW408" i="33"/>
  <c r="BW409" i="33" s="1"/>
  <c r="AB408" i="33"/>
  <c r="AB409" i="33" s="1"/>
  <c r="BH408" i="33"/>
  <c r="BH409" i="33" s="1"/>
  <c r="CN408" i="33"/>
  <c r="CN409" i="33" s="1"/>
  <c r="BR408" i="33"/>
  <c r="BR409" i="33" s="1"/>
  <c r="AW408" i="33"/>
  <c r="AW409" i="33" s="1"/>
  <c r="AP408" i="33"/>
  <c r="AP409" i="33" s="1"/>
  <c r="CO408" i="33"/>
  <c r="CO409" i="33" s="1"/>
  <c r="U408" i="33"/>
  <c r="U409" i="33" s="1"/>
  <c r="AT408" i="33"/>
  <c r="AT409" i="33" s="1"/>
  <c r="AI408" i="33"/>
  <c r="AI409" i="33" s="1"/>
  <c r="CF408" i="33"/>
  <c r="CF409" i="33" s="1"/>
  <c r="BI408" i="33"/>
  <c r="BI409" i="33" s="1"/>
  <c r="BD408" i="33"/>
  <c r="BD409" i="33" s="1"/>
  <c r="Z408" i="33"/>
  <c r="Z409" i="33" s="1"/>
  <c r="AU408" i="33"/>
  <c r="AU409" i="33" s="1"/>
  <c r="CA408" i="33"/>
  <c r="CA409" i="33" s="1"/>
  <c r="AF408" i="33"/>
  <c r="AF409" i="33" s="1"/>
  <c r="BL408" i="33"/>
  <c r="BL409" i="33" s="1"/>
  <c r="CR408" i="33"/>
  <c r="CR409" i="33" s="1"/>
  <c r="BZ408" i="33"/>
  <c r="BZ409" i="33" s="1"/>
  <c r="BE408" i="33"/>
  <c r="BE409" i="33" s="1"/>
  <c r="BF408" i="33"/>
  <c r="BF409" i="33" s="1"/>
  <c r="R408" i="33"/>
  <c r="R409" i="33" s="1"/>
  <c r="BA408" i="33"/>
  <c r="BA409" i="33" s="1"/>
  <c r="CG408" i="33"/>
  <c r="CG409" i="33" s="1"/>
  <c r="BC408" i="33"/>
  <c r="BC409" i="33" s="1"/>
  <c r="BT408" i="33"/>
  <c r="BT409" i="33" s="1"/>
  <c r="CP408" i="33"/>
  <c r="CP409" i="33" s="1"/>
  <c r="CL408" i="33"/>
  <c r="CL409" i="33" s="1"/>
  <c r="CB408" i="33"/>
  <c r="CB409" i="33" s="1"/>
  <c r="AS408" i="33"/>
  <c r="AS409" i="33" s="1"/>
  <c r="AZ408" i="33"/>
  <c r="AZ409" i="33" s="1"/>
  <c r="AG408" i="33"/>
  <c r="AG409" i="33" s="1"/>
  <c r="AM408" i="33"/>
  <c r="AM409" i="33" s="1"/>
  <c r="BJ408" i="33"/>
  <c r="BJ409" i="33" s="1"/>
  <c r="BQ408" i="33"/>
  <c r="BQ409" i="33" s="1"/>
  <c r="S408" i="33"/>
  <c r="S409" i="33" s="1"/>
  <c r="AY408" i="33"/>
  <c r="AY409" i="33" s="1"/>
  <c r="CE408" i="33"/>
  <c r="CE409" i="33" s="1"/>
  <c r="AJ408" i="33"/>
  <c r="AJ409" i="33" s="1"/>
  <c r="BP408" i="33"/>
  <c r="BP409" i="33" s="1"/>
  <c r="V408" i="33"/>
  <c r="V409" i="33" s="1"/>
  <c r="CH408" i="33"/>
  <c r="CH409" i="33" s="1"/>
  <c r="BM408" i="33"/>
  <c r="BM409" i="33" s="1"/>
  <c r="BV408" i="33"/>
  <c r="BV409" i="33" s="1"/>
  <c r="AH408" i="33"/>
  <c r="AH409" i="33" s="1"/>
  <c r="W408" i="33"/>
  <c r="W409" i="33" s="1"/>
  <c r="CI408" i="33"/>
  <c r="CI409" i="33" s="1"/>
  <c r="AN408" i="33"/>
  <c r="AN409" i="33" s="1"/>
  <c r="AD408" i="33"/>
  <c r="AD409" i="33" s="1"/>
  <c r="BU408" i="33"/>
  <c r="BU409" i="33" s="1"/>
  <c r="AX408" i="33"/>
  <c r="AX409" i="33" s="1"/>
  <c r="CK408" i="33"/>
  <c r="CK409" i="33" s="1"/>
  <c r="BO408" i="33"/>
  <c r="BO409" i="33" s="1"/>
  <c r="BB408" i="33"/>
  <c r="BB409" i="33" s="1"/>
  <c r="AK408" i="33"/>
  <c r="AK409" i="33" s="1"/>
  <c r="X408" i="33"/>
  <c r="X409" i="33" s="1"/>
  <c r="AO408" i="33"/>
  <c r="AO409" i="33" s="1"/>
  <c r="AA408" i="33"/>
  <c r="AA409" i="33" s="1"/>
  <c r="BG408" i="33"/>
  <c r="BG409" i="33" s="1"/>
  <c r="CM408" i="33"/>
  <c r="CM409" i="33" s="1"/>
  <c r="AR408" i="33"/>
  <c r="AR409" i="33" s="1"/>
  <c r="BX408" i="33"/>
  <c r="BX409" i="33" s="1"/>
  <c r="AL408" i="33"/>
  <c r="AL409" i="33" s="1"/>
  <c r="Q408" i="33"/>
  <c r="CC408" i="33"/>
  <c r="CC409" i="33" s="1"/>
  <c r="AC408" i="33"/>
  <c r="AC409" i="33" s="1"/>
  <c r="BN408" i="33"/>
  <c r="BN409" i="33" s="1"/>
  <c r="AE408" i="33"/>
  <c r="AE409" i="33" s="1"/>
  <c r="BK408" i="33"/>
  <c r="BK409" i="33" s="1"/>
  <c r="CQ408" i="33"/>
  <c r="CQ409" i="33" s="1"/>
  <c r="AV408" i="33"/>
  <c r="AV409" i="33" s="1"/>
  <c r="Y408" i="33"/>
  <c r="Y409" i="33" s="1"/>
  <c r="CD408" i="33"/>
  <c r="CD409" i="33" s="1"/>
  <c r="T408" i="33"/>
  <c r="T409" i="33" s="1"/>
  <c r="CS408" i="33"/>
  <c r="CS409" i="33" s="1"/>
  <c r="BS408" i="33"/>
  <c r="BS409" i="33" s="1"/>
  <c r="CJ408" i="33"/>
  <c r="CJ409" i="33" s="1"/>
  <c r="BY408" i="33"/>
  <c r="BY409" i="33" s="1"/>
  <c r="O408" i="33" l="1"/>
  <c r="Q409" i="33"/>
  <c r="O409" i="33" l="1"/>
  <c r="Q410" i="33" s="1"/>
  <c r="AR410" i="33" l="1"/>
  <c r="BI410" i="33"/>
  <c r="BT410" i="33"/>
  <c r="AW410" i="33"/>
  <c r="Y410" i="33"/>
  <c r="AF410" i="33"/>
  <c r="BE410" i="33"/>
  <c r="AV410" i="33"/>
  <c r="U410" i="33"/>
  <c r="CQ410" i="33"/>
  <c r="CO410" i="33"/>
  <c r="BX410" i="33"/>
  <c r="BB410" i="33"/>
  <c r="CN410" i="33"/>
  <c r="CD410" i="33"/>
  <c r="W410" i="33"/>
  <c r="BK410" i="33"/>
  <c r="AO410" i="33"/>
  <c r="AX410" i="33"/>
  <c r="BF410" i="33"/>
  <c r="AS410" i="33"/>
  <c r="BL410" i="33"/>
  <c r="AE410" i="33"/>
  <c r="R410" i="33"/>
  <c r="BH410" i="33"/>
  <c r="CA410" i="33"/>
  <c r="CB410" i="33"/>
  <c r="BR410" i="33"/>
  <c r="CR410" i="33"/>
  <c r="BN410" i="33"/>
  <c r="AT410" i="33"/>
  <c r="BG410" i="33"/>
  <c r="AL410" i="33"/>
  <c r="BW410" i="33"/>
  <c r="AQ410" i="33"/>
  <c r="AC410" i="33"/>
  <c r="CJ410" i="33"/>
  <c r="Z410" i="33"/>
  <c r="AA410" i="33"/>
  <c r="AN410" i="33"/>
  <c r="CM410" i="33"/>
  <c r="BU410" i="33"/>
  <c r="BP410" i="33"/>
  <c r="CL410" i="33"/>
  <c r="AP410" i="33"/>
  <c r="BC410" i="33"/>
  <c r="BZ410" i="33"/>
  <c r="CG410" i="33"/>
  <c r="AI410" i="33"/>
  <c r="BS410" i="33"/>
  <c r="T410" i="33"/>
  <c r="CF410" i="33"/>
  <c r="BM410" i="33"/>
  <c r="AB410" i="33"/>
  <c r="BQ410" i="33"/>
  <c r="AK410" i="33"/>
  <c r="BO410" i="33"/>
  <c r="CC410" i="33"/>
  <c r="CI410" i="33"/>
  <c r="BD410" i="33"/>
  <c r="AD410" i="33"/>
  <c r="AJ410" i="33"/>
  <c r="AY410" i="33"/>
  <c r="V410" i="33"/>
  <c r="CH410" i="33"/>
  <c r="BA410" i="33"/>
  <c r="BJ410" i="33"/>
  <c r="S410" i="33"/>
  <c r="AU410" i="33"/>
  <c r="BV410" i="33"/>
  <c r="X410" i="33"/>
  <c r="AH410" i="33"/>
  <c r="CE410" i="33"/>
  <c r="AM410" i="33"/>
  <c r="AZ410" i="33"/>
  <c r="CP410" i="33"/>
  <c r="AG410" i="33"/>
  <c r="CS410" i="33"/>
  <c r="CK410" i="33"/>
  <c r="BY410" i="33"/>
  <c r="L410" i="33" l="1"/>
  <c r="O410" i="33"/>
  <c r="L409" i="33"/>
  <c r="L411" i="33"/>
  <c r="L408" i="33"/>
  <c r="M410" i="33"/>
  <c r="M408" i="33" l="1"/>
  <c r="F408" i="33" l="1"/>
  <c r="D408" i="33"/>
  <c r="E408" i="33"/>
  <c r="H413" i="33" l="1"/>
  <c r="H414" i="33" l="1"/>
  <c r="K413" i="33"/>
  <c r="H415" i="33" l="1"/>
  <c r="K414" i="33"/>
  <c r="H416" i="33" l="1"/>
  <c r="K416" i="33" s="1"/>
  <c r="K415" i="33"/>
  <c r="CA413" i="33" l="1"/>
  <c r="CA414" i="33" s="1"/>
  <c r="AH413" i="33"/>
  <c r="AH414" i="33" s="1"/>
  <c r="BX413" i="33"/>
  <c r="BX414" i="33" s="1"/>
  <c r="AE413" i="33"/>
  <c r="AE414" i="33" s="1"/>
  <c r="AK413" i="33"/>
  <c r="AK414" i="33" s="1"/>
  <c r="BT413" i="33"/>
  <c r="BT414" i="33" s="1"/>
  <c r="CH413" i="33"/>
  <c r="CH414" i="33" s="1"/>
  <c r="BD413" i="33"/>
  <c r="BD414" i="33" s="1"/>
  <c r="AW413" i="33"/>
  <c r="AW414" i="33" s="1"/>
  <c r="BS413" i="33"/>
  <c r="BS414" i="33" s="1"/>
  <c r="AD413" i="33"/>
  <c r="AD414" i="33" s="1"/>
  <c r="AQ413" i="33"/>
  <c r="AQ414" i="33" s="1"/>
  <c r="CB413" i="33"/>
  <c r="CB414" i="33" s="1"/>
  <c r="CP413" i="33"/>
  <c r="CP414" i="33" s="1"/>
  <c r="CI413" i="33"/>
  <c r="CI414" i="33" s="1"/>
  <c r="AG413" i="33"/>
  <c r="AG414" i="33" s="1"/>
  <c r="AT413" i="33"/>
  <c r="AT414" i="33" s="1"/>
  <c r="U413" i="33"/>
  <c r="U414" i="33" s="1"/>
  <c r="AP413" i="33"/>
  <c r="AP414" i="33" s="1"/>
  <c r="BA413" i="33"/>
  <c r="BA414" i="33" s="1"/>
  <c r="BG413" i="33"/>
  <c r="BG414" i="33" s="1"/>
  <c r="CQ413" i="33"/>
  <c r="CQ414" i="33" s="1"/>
  <c r="BE413" i="33"/>
  <c r="BE414" i="33" s="1"/>
  <c r="CS413" i="33"/>
  <c r="CS414" i="33" s="1"/>
  <c r="BL413" i="33"/>
  <c r="BL414" i="33" s="1"/>
  <c r="AX413" i="33"/>
  <c r="AX414" i="33" s="1"/>
  <c r="CE413" i="33"/>
  <c r="CE414" i="33" s="1"/>
  <c r="BB413" i="33"/>
  <c r="BB414" i="33" s="1"/>
  <c r="BM413" i="33"/>
  <c r="BM414" i="33" s="1"/>
  <c r="BF413" i="33"/>
  <c r="BF414" i="33" s="1"/>
  <c r="AF413" i="33"/>
  <c r="AF414" i="33" s="1"/>
  <c r="BI413" i="33"/>
  <c r="BI414" i="33" s="1"/>
  <c r="BR413" i="33"/>
  <c r="BR414" i="33" s="1"/>
  <c r="AB413" i="33"/>
  <c r="AB414" i="33" s="1"/>
  <c r="S413" i="33"/>
  <c r="S414" i="33" s="1"/>
  <c r="Y413" i="33"/>
  <c r="Y414" i="33" s="1"/>
  <c r="CO413" i="33"/>
  <c r="CO414" i="33" s="1"/>
  <c r="Z413" i="33"/>
  <c r="Z414" i="33" s="1"/>
  <c r="X413" i="33"/>
  <c r="X414" i="33" s="1"/>
  <c r="AS413" i="33"/>
  <c r="AS414" i="33" s="1"/>
  <c r="BJ413" i="33"/>
  <c r="BJ414" i="33" s="1"/>
  <c r="CM413" i="33"/>
  <c r="CM414" i="33" s="1"/>
  <c r="BO413" i="33"/>
  <c r="BO414" i="33" s="1"/>
  <c r="Q413" i="33"/>
  <c r="AZ413" i="33"/>
  <c r="AZ414" i="33" s="1"/>
  <c r="BK413" i="33"/>
  <c r="BK414" i="33" s="1"/>
  <c r="AR413" i="33"/>
  <c r="AR414" i="33" s="1"/>
  <c r="AI413" i="33"/>
  <c r="AI414" i="33" s="1"/>
  <c r="BV413" i="33"/>
  <c r="BV414" i="33" s="1"/>
  <c r="CJ413" i="33"/>
  <c r="CJ414" i="33" s="1"/>
  <c r="CD413" i="33"/>
  <c r="CD414" i="33" s="1"/>
  <c r="AU413" i="33"/>
  <c r="AU414" i="33" s="1"/>
  <c r="BU413" i="33"/>
  <c r="BU414" i="33" s="1"/>
  <c r="CL413" i="33"/>
  <c r="CL414" i="33" s="1"/>
  <c r="AN413" i="33"/>
  <c r="AN414" i="33" s="1"/>
  <c r="BY413" i="33"/>
  <c r="BY414" i="33" s="1"/>
  <c r="BZ413" i="33"/>
  <c r="BZ414" i="33" s="1"/>
  <c r="CK413" i="33"/>
  <c r="CK414" i="33" s="1"/>
  <c r="BP413" i="33"/>
  <c r="BP414" i="33" s="1"/>
  <c r="BN413" i="33"/>
  <c r="BN414" i="33" s="1"/>
  <c r="AM413" i="33"/>
  <c r="AM414" i="33" s="1"/>
  <c r="BW413" i="33"/>
  <c r="BW414" i="33" s="1"/>
  <c r="BQ413" i="33"/>
  <c r="BQ414" i="33" s="1"/>
  <c r="CR413" i="33"/>
  <c r="CR414" i="33" s="1"/>
  <c r="T413" i="33"/>
  <c r="T414" i="33" s="1"/>
  <c r="BC413" i="33"/>
  <c r="BC414" i="33" s="1"/>
  <c r="CC413" i="33"/>
  <c r="CC414" i="33" s="1"/>
  <c r="AJ413" i="33"/>
  <c r="AJ414" i="33" s="1"/>
  <c r="AV413" i="33"/>
  <c r="AV414" i="33" s="1"/>
  <c r="CF413" i="33"/>
  <c r="CF414" i="33" s="1"/>
  <c r="BH413" i="33"/>
  <c r="BH414" i="33" s="1"/>
  <c r="AO413" i="33"/>
  <c r="AO414" i="33" s="1"/>
  <c r="AL413" i="33"/>
  <c r="AL414" i="33" s="1"/>
  <c r="CG413" i="33"/>
  <c r="CG414" i="33" s="1"/>
  <c r="AC413" i="33"/>
  <c r="AC414" i="33" s="1"/>
  <c r="CN413" i="33"/>
  <c r="CN414" i="33" s="1"/>
  <c r="R413" i="33"/>
  <c r="R414" i="33" s="1"/>
  <c r="AA413" i="33"/>
  <c r="AA414" i="33" s="1"/>
  <c r="W413" i="33"/>
  <c r="W414" i="33" s="1"/>
  <c r="AY413" i="33"/>
  <c r="AY414" i="33" s="1"/>
  <c r="V413" i="33"/>
  <c r="V414" i="33" s="1"/>
  <c r="O413" i="33" l="1"/>
  <c r="Q414" i="33"/>
  <c r="O414" i="33" l="1"/>
  <c r="BG415" i="33" l="1"/>
  <c r="BT415" i="33"/>
  <c r="AK415" i="33"/>
  <c r="AD415" i="33"/>
  <c r="AT415" i="33"/>
  <c r="AH415" i="33"/>
  <c r="CH415" i="33"/>
  <c r="BA415" i="33"/>
  <c r="AE415" i="33"/>
  <c r="BD415" i="33"/>
  <c r="CB415" i="33"/>
  <c r="CQ415" i="33"/>
  <c r="AG415" i="33"/>
  <c r="AP415" i="33"/>
  <c r="BS415" i="33"/>
  <c r="CP415" i="33"/>
  <c r="AW415" i="33"/>
  <c r="U415" i="33"/>
  <c r="BX415" i="33"/>
  <c r="AQ415" i="33"/>
  <c r="CA415" i="33"/>
  <c r="CI415" i="33"/>
  <c r="AZ415" i="33"/>
  <c r="BE415" i="33"/>
  <c r="CS415" i="33"/>
  <c r="AL415" i="33"/>
  <c r="BI415" i="33"/>
  <c r="CN415" i="33"/>
  <c r="X415" i="33"/>
  <c r="BK415" i="33"/>
  <c r="T415" i="33"/>
  <c r="AF415" i="33"/>
  <c r="BV415" i="33"/>
  <c r="BF415" i="33"/>
  <c r="AX415" i="33"/>
  <c r="Y415" i="33"/>
  <c r="BB415" i="33"/>
  <c r="V415" i="33"/>
  <c r="CC415" i="33"/>
  <c r="AA415" i="33"/>
  <c r="CD415" i="33"/>
  <c r="AI415" i="33"/>
  <c r="BW415" i="33"/>
  <c r="AB415" i="33"/>
  <c r="S415" i="33"/>
  <c r="W415" i="33"/>
  <c r="R415" i="33"/>
  <c r="AV415" i="33"/>
  <c r="BZ415" i="33"/>
  <c r="AM415" i="33"/>
  <c r="Z415" i="33"/>
  <c r="CG415" i="33"/>
  <c r="CO415" i="33"/>
  <c r="BR415" i="33"/>
  <c r="BM415" i="33"/>
  <c r="BU415" i="33"/>
  <c r="AJ415" i="33"/>
  <c r="AU415" i="33"/>
  <c r="CK415" i="33"/>
  <c r="BH415" i="33"/>
  <c r="AC415" i="33"/>
  <c r="BY415" i="33"/>
  <c r="CF415" i="33"/>
  <c r="BO415" i="33"/>
  <c r="AN415" i="33"/>
  <c r="CE415" i="33"/>
  <c r="BL415" i="33"/>
  <c r="AR415" i="33"/>
  <c r="BC415" i="33"/>
  <c r="BN415" i="33"/>
  <c r="AO415" i="33"/>
  <c r="BJ415" i="33"/>
  <c r="CR415" i="33"/>
  <c r="CJ415" i="33"/>
  <c r="BQ415" i="33"/>
  <c r="CM415" i="33"/>
  <c r="BP415" i="33"/>
  <c r="AY415" i="33"/>
  <c r="AS415" i="33"/>
  <c r="CL415" i="33"/>
  <c r="Q415" i="33"/>
  <c r="O415" i="33" l="1"/>
  <c r="M415" i="33"/>
  <c r="L416" i="33"/>
  <c r="L413" i="33"/>
  <c r="L415" i="33"/>
  <c r="L414" i="33"/>
  <c r="M413" i="33" l="1"/>
  <c r="F413" i="33" l="1"/>
  <c r="E413" i="33"/>
  <c r="D413" i="33"/>
  <c r="H418" i="33" l="1"/>
  <c r="H419" i="33" l="1"/>
  <c r="K418" i="33"/>
  <c r="H420" i="33" l="1"/>
  <c r="K419" i="33"/>
  <c r="H421" i="33" l="1"/>
  <c r="K421" i="33" s="1"/>
  <c r="K420" i="33"/>
  <c r="BR418" i="33" l="1"/>
  <c r="BR419" i="33" s="1"/>
  <c r="BF418" i="33"/>
  <c r="BF419" i="33" s="1"/>
  <c r="AZ418" i="33"/>
  <c r="AZ419" i="33" s="1"/>
  <c r="CR418" i="33"/>
  <c r="CR419" i="33" s="1"/>
  <c r="Z418" i="33"/>
  <c r="Z419" i="33" s="1"/>
  <c r="AT418" i="33"/>
  <c r="AT419" i="33" s="1"/>
  <c r="CC418" i="33"/>
  <c r="CC419" i="33" s="1"/>
  <c r="X418" i="33"/>
  <c r="X419" i="33" s="1"/>
  <c r="CA418" i="33"/>
  <c r="CA419" i="33" s="1"/>
  <c r="CF418" i="33"/>
  <c r="CF419" i="33" s="1"/>
  <c r="CI418" i="33"/>
  <c r="CI419" i="33" s="1"/>
  <c r="BD418" i="33"/>
  <c r="BD419" i="33" s="1"/>
  <c r="T418" i="33"/>
  <c r="T419" i="33" s="1"/>
  <c r="Q418" i="33"/>
  <c r="Q419" i="33" s="1"/>
  <c r="AF418" i="33"/>
  <c r="AF419" i="33" s="1"/>
  <c r="CN418" i="33"/>
  <c r="CN419" i="33" s="1"/>
  <c r="CD418" i="33"/>
  <c r="CD419" i="33" s="1"/>
  <c r="AB418" i="33"/>
  <c r="AB419" i="33" s="1"/>
  <c r="BL418" i="33"/>
  <c r="BL419" i="33" s="1"/>
  <c r="BS418" i="33"/>
  <c r="BS419" i="33" s="1"/>
  <c r="CJ418" i="33"/>
  <c r="CJ419" i="33" s="1"/>
  <c r="BH418" i="33"/>
  <c r="BH419" i="33" s="1"/>
  <c r="BA418" i="33"/>
  <c r="BA419" i="33" s="1"/>
  <c r="CS418" i="33"/>
  <c r="CS419" i="33" s="1"/>
  <c r="U418" i="33"/>
  <c r="U419" i="33" s="1"/>
  <c r="AH418" i="33"/>
  <c r="AH419" i="33" s="1"/>
  <c r="AI418" i="33"/>
  <c r="AI419" i="33" s="1"/>
  <c r="Y418" i="33"/>
  <c r="Y419" i="33" s="1"/>
  <c r="AU418" i="33"/>
  <c r="AU419" i="33" s="1"/>
  <c r="CG418" i="33"/>
  <c r="CG419" i="33" s="1"/>
  <c r="AA418" i="33"/>
  <c r="AA419" i="33" s="1"/>
  <c r="BU418" i="33"/>
  <c r="BU419" i="33" s="1"/>
  <c r="AJ418" i="33"/>
  <c r="AJ419" i="33" s="1"/>
  <c r="V418" i="33"/>
  <c r="V419" i="33" s="1"/>
  <c r="AK418" i="33"/>
  <c r="AK419" i="33" s="1"/>
  <c r="AG418" i="33"/>
  <c r="AG419" i="33" s="1"/>
  <c r="AS418" i="33"/>
  <c r="AS419" i="33" s="1"/>
  <c r="AL418" i="33"/>
  <c r="AL419" i="33" s="1"/>
  <c r="AW418" i="33"/>
  <c r="AW419" i="33" s="1"/>
  <c r="CH418" i="33"/>
  <c r="CH419" i="33" s="1"/>
  <c r="AV418" i="33"/>
  <c r="AV419" i="33" s="1"/>
  <c r="AE418" i="33"/>
  <c r="AE419" i="33" s="1"/>
  <c r="AQ418" i="33"/>
  <c r="AQ419" i="33" s="1"/>
  <c r="AC418" i="33"/>
  <c r="AC419" i="33" s="1"/>
  <c r="BK418" i="33"/>
  <c r="BK419" i="33" s="1"/>
  <c r="BT418" i="33"/>
  <c r="BT419" i="33" s="1"/>
  <c r="BO418" i="33"/>
  <c r="BO419" i="33" s="1"/>
  <c r="CO418" i="33"/>
  <c r="CO419" i="33" s="1"/>
  <c r="BC418" i="33"/>
  <c r="BC419" i="33" s="1"/>
  <c r="BZ418" i="33"/>
  <c r="BZ419" i="33" s="1"/>
  <c r="AD418" i="33"/>
  <c r="AD419" i="33" s="1"/>
  <c r="BN418" i="33"/>
  <c r="BN419" i="33" s="1"/>
  <c r="CQ418" i="33"/>
  <c r="CQ419" i="33" s="1"/>
  <c r="BQ418" i="33"/>
  <c r="BQ419" i="33" s="1"/>
  <c r="CL418" i="33"/>
  <c r="CL419" i="33" s="1"/>
  <c r="BP418" i="33"/>
  <c r="BP419" i="33" s="1"/>
  <c r="BB418" i="33"/>
  <c r="BB419" i="33" s="1"/>
  <c r="AN418" i="33"/>
  <c r="AN419" i="33" s="1"/>
  <c r="BV418" i="33"/>
  <c r="BV419" i="33" s="1"/>
  <c r="AR418" i="33"/>
  <c r="AR419" i="33" s="1"/>
  <c r="BI418" i="33"/>
  <c r="BI419" i="33" s="1"/>
  <c r="BG418" i="33"/>
  <c r="BG419" i="33" s="1"/>
  <c r="CB418" i="33"/>
  <c r="CB419" i="33" s="1"/>
  <c r="CE418" i="33"/>
  <c r="CE419" i="33" s="1"/>
  <c r="BE418" i="33"/>
  <c r="BE419" i="33" s="1"/>
  <c r="CK418" i="33"/>
  <c r="CK419" i="33" s="1"/>
  <c r="AM418" i="33"/>
  <c r="AM419" i="33" s="1"/>
  <c r="BJ418" i="33"/>
  <c r="BJ419" i="33" s="1"/>
  <c r="W418" i="33"/>
  <c r="W419" i="33" s="1"/>
  <c r="AX418" i="33"/>
  <c r="AX419" i="33" s="1"/>
  <c r="BW418" i="33"/>
  <c r="BW419" i="33" s="1"/>
  <c r="BX418" i="33"/>
  <c r="BX419" i="33" s="1"/>
  <c r="CP418" i="33"/>
  <c r="CP419" i="33" s="1"/>
  <c r="BM418" i="33"/>
  <c r="BM419" i="33" s="1"/>
  <c r="BY418" i="33"/>
  <c r="BY419" i="33" s="1"/>
  <c r="AO418" i="33"/>
  <c r="AO419" i="33" s="1"/>
  <c r="R418" i="33"/>
  <c r="R419" i="33" s="1"/>
  <c r="AY418" i="33"/>
  <c r="AY419" i="33" s="1"/>
  <c r="CM418" i="33"/>
  <c r="CM419" i="33" s="1"/>
  <c r="S418" i="33"/>
  <c r="S419" i="33" s="1"/>
  <c r="AP418" i="33"/>
  <c r="AP419" i="33" s="1"/>
  <c r="O418" i="33" l="1"/>
  <c r="O419" i="33"/>
  <c r="AK420" i="33" s="1"/>
  <c r="W420" i="33" l="1"/>
  <c r="AO420" i="33"/>
  <c r="R420" i="33"/>
  <c r="AC420" i="33"/>
  <c r="AX420" i="33"/>
  <c r="AR420" i="33"/>
  <c r="BV420" i="33"/>
  <c r="BY420" i="33"/>
  <c r="BP420" i="33"/>
  <c r="CH420" i="33"/>
  <c r="BC420" i="33"/>
  <c r="BG420" i="33"/>
  <c r="CO420" i="33"/>
  <c r="CM420" i="33"/>
  <c r="BJ420" i="33"/>
  <c r="AY420" i="33"/>
  <c r="CP420" i="33"/>
  <c r="AJ420" i="33"/>
  <c r="AW420" i="33"/>
  <c r="Q420" i="33"/>
  <c r="BO420" i="33"/>
  <c r="AQ420" i="33"/>
  <c r="BZ420" i="33"/>
  <c r="CE420" i="33"/>
  <c r="BX420" i="33"/>
  <c r="AV420" i="33"/>
  <c r="BE420" i="33"/>
  <c r="BK420" i="33"/>
  <c r="AL420" i="33"/>
  <c r="CL420" i="33"/>
  <c r="CK420" i="33"/>
  <c r="AP420" i="33"/>
  <c r="BT420" i="33"/>
  <c r="AE420" i="33"/>
  <c r="CB420" i="33"/>
  <c r="AG420" i="33"/>
  <c r="AF420" i="33"/>
  <c r="BA420" i="33"/>
  <c r="BS420" i="33"/>
  <c r="BR420" i="33"/>
  <c r="CA420" i="33"/>
  <c r="BH420" i="33"/>
  <c r="CF420" i="33"/>
  <c r="U420" i="33"/>
  <c r="AI420" i="33"/>
  <c r="CR420" i="33"/>
  <c r="T420" i="33"/>
  <c r="CG420" i="33"/>
  <c r="BD420" i="33"/>
  <c r="CD420" i="33"/>
  <c r="AT420" i="33"/>
  <c r="AB420" i="33"/>
  <c r="Z420" i="33"/>
  <c r="CS420" i="33"/>
  <c r="CJ420" i="33"/>
  <c r="CN420" i="33"/>
  <c r="X420" i="33"/>
  <c r="BL420" i="33"/>
  <c r="CI420" i="33"/>
  <c r="CC420" i="33"/>
  <c r="Y420" i="33"/>
  <c r="AZ420" i="33"/>
  <c r="AU420" i="33"/>
  <c r="BF420" i="33"/>
  <c r="AA420" i="33"/>
  <c r="AH420" i="33"/>
  <c r="V420" i="33"/>
  <c r="AS420" i="33"/>
  <c r="BB420" i="33"/>
  <c r="AN420" i="33"/>
  <c r="S420" i="33"/>
  <c r="AM420" i="33"/>
  <c r="CQ420" i="33"/>
  <c r="BI420" i="33"/>
  <c r="AD420" i="33"/>
  <c r="BQ420" i="33"/>
  <c r="BM420" i="33"/>
  <c r="BW420" i="33"/>
  <c r="BU420" i="33"/>
  <c r="BN420" i="33"/>
  <c r="M420" i="33" l="1"/>
  <c r="O420" i="33"/>
  <c r="L418" i="33"/>
  <c r="L420" i="33"/>
  <c r="L419" i="33"/>
  <c r="L421" i="33"/>
  <c r="M418" i="33" l="1"/>
  <c r="F418" i="33" l="1"/>
  <c r="D418" i="33"/>
  <c r="E418" i="33"/>
  <c r="H423" i="33" l="1"/>
  <c r="H424" i="33" l="1"/>
  <c r="K423" i="33"/>
  <c r="H425" i="33" l="1"/>
  <c r="K424" i="33"/>
  <c r="H426" i="33" l="1"/>
  <c r="K426" i="33" s="1"/>
  <c r="K425" i="33"/>
  <c r="BO423" i="33" l="1"/>
  <c r="BO424" i="33" s="1"/>
  <c r="BF423" i="33"/>
  <c r="BF424" i="33" s="1"/>
  <c r="AX423" i="33"/>
  <c r="AX424" i="33" s="1"/>
  <c r="AP423" i="33"/>
  <c r="AP424" i="33" s="1"/>
  <c r="AH423" i="33"/>
  <c r="AH424" i="33" s="1"/>
  <c r="AT423" i="33"/>
  <c r="AT424" i="33" s="1"/>
  <c r="AV423" i="33"/>
  <c r="AV424" i="33" s="1"/>
  <c r="T423" i="33"/>
  <c r="T424" i="33" s="1"/>
  <c r="AM423" i="33"/>
  <c r="AM424" i="33" s="1"/>
  <c r="BB423" i="33"/>
  <c r="BB424" i="33" s="1"/>
  <c r="BM423" i="33"/>
  <c r="BM424" i="33" s="1"/>
  <c r="AN423" i="33"/>
  <c r="AN424" i="33" s="1"/>
  <c r="CK423" i="33"/>
  <c r="CK424" i="33" s="1"/>
  <c r="BT423" i="33"/>
  <c r="BT424" i="33" s="1"/>
  <c r="AG423" i="33"/>
  <c r="AG424" i="33" s="1"/>
  <c r="CN423" i="33"/>
  <c r="CN424" i="33" s="1"/>
  <c r="BW423" i="33"/>
  <c r="BW424" i="33" s="1"/>
  <c r="BP423" i="33"/>
  <c r="BP424" i="33" s="1"/>
  <c r="BH423" i="33"/>
  <c r="BH424" i="33" s="1"/>
  <c r="AZ423" i="33"/>
  <c r="AZ424" i="33" s="1"/>
  <c r="AR423" i="33"/>
  <c r="AR424" i="33" s="1"/>
  <c r="BL423" i="33"/>
  <c r="BL424" i="33" s="1"/>
  <c r="BN423" i="33"/>
  <c r="BN424" i="33" s="1"/>
  <c r="BD423" i="33"/>
  <c r="BD424" i="33" s="1"/>
  <c r="BX423" i="33"/>
  <c r="BX424" i="33" s="1"/>
  <c r="CC423" i="33"/>
  <c r="CC424" i="33" s="1"/>
  <c r="AA423" i="33"/>
  <c r="AA424" i="33" s="1"/>
  <c r="CH423" i="33"/>
  <c r="CH424" i="33" s="1"/>
  <c r="BR423" i="33"/>
  <c r="BR424" i="33" s="1"/>
  <c r="AC423" i="33"/>
  <c r="AC424" i="33" s="1"/>
  <c r="U423" i="33"/>
  <c r="U424" i="33" s="1"/>
  <c r="CJ423" i="33"/>
  <c r="CJ424" i="33" s="1"/>
  <c r="CP423" i="33"/>
  <c r="CP424" i="33" s="1"/>
  <c r="AF423" i="33"/>
  <c r="AF424" i="33" s="1"/>
  <c r="BU423" i="33"/>
  <c r="BU424" i="33" s="1"/>
  <c r="BG423" i="33"/>
  <c r="BG424" i="33" s="1"/>
  <c r="Y423" i="33"/>
  <c r="Y424" i="33" s="1"/>
  <c r="BK423" i="33"/>
  <c r="BK424" i="33" s="1"/>
  <c r="S423" i="33"/>
  <c r="S424" i="33" s="1"/>
  <c r="CE423" i="33"/>
  <c r="CE424" i="33" s="1"/>
  <c r="BY423" i="33"/>
  <c r="BY424" i="33" s="1"/>
  <c r="BQ423" i="33"/>
  <c r="BQ424" i="33" s="1"/>
  <c r="BI423" i="33"/>
  <c r="BI424" i="33" s="1"/>
  <c r="BA423" i="33"/>
  <c r="BA424" i="33" s="1"/>
  <c r="CD423" i="33"/>
  <c r="CD424" i="33" s="1"/>
  <c r="CG423" i="33"/>
  <c r="CG424" i="33" s="1"/>
  <c r="CO423" i="33"/>
  <c r="CO424" i="33" s="1"/>
  <c r="BV423" i="33"/>
  <c r="BV424" i="33" s="1"/>
  <c r="AJ423" i="33"/>
  <c r="AJ424" i="33" s="1"/>
  <c r="CM423" i="33"/>
  <c r="CM424" i="33" s="1"/>
  <c r="BZ423" i="33"/>
  <c r="BZ424" i="33" s="1"/>
  <c r="BJ423" i="33"/>
  <c r="BJ424" i="33" s="1"/>
  <c r="R423" i="33"/>
  <c r="R424" i="33" s="1"/>
  <c r="Q423" i="33"/>
  <c r="BC423" i="33"/>
  <c r="BC424" i="33" s="1"/>
  <c r="AY423" i="33"/>
  <c r="AY424" i="33" s="1"/>
  <c r="CS423" i="33"/>
  <c r="CS424" i="33" s="1"/>
  <c r="Z423" i="33"/>
  <c r="Z424" i="33" s="1"/>
  <c r="AO423" i="33"/>
  <c r="AO424" i="33" s="1"/>
  <c r="AB423" i="33"/>
  <c r="AB424" i="33" s="1"/>
  <c r="AS423" i="33"/>
  <c r="AS424" i="33" s="1"/>
  <c r="AI423" i="33"/>
  <c r="AI424" i="33" s="1"/>
  <c r="V423" i="33"/>
  <c r="V424" i="33" s="1"/>
  <c r="CQ423" i="33"/>
  <c r="CQ424" i="33" s="1"/>
  <c r="CI423" i="33"/>
  <c r="CI424" i="33" s="1"/>
  <c r="CA423" i="33"/>
  <c r="CA424" i="33" s="1"/>
  <c r="BS423" i="33"/>
  <c r="BS424" i="33" s="1"/>
  <c r="AU423" i="33"/>
  <c r="AU424" i="33" s="1"/>
  <c r="AK423" i="33"/>
  <c r="AK424" i="33" s="1"/>
  <c r="BE423" i="33"/>
  <c r="BE424" i="33" s="1"/>
  <c r="CL423" i="33"/>
  <c r="CL424" i="33" s="1"/>
  <c r="AQ423" i="33"/>
  <c r="AQ424" i="33" s="1"/>
  <c r="AE423" i="33"/>
  <c r="AE424" i="33" s="1"/>
  <c r="W423" i="33"/>
  <c r="W424" i="33" s="1"/>
  <c r="CR423" i="33"/>
  <c r="CR424" i="33" s="1"/>
  <c r="CB423" i="33"/>
  <c r="CB424" i="33" s="1"/>
  <c r="AL423" i="33"/>
  <c r="AL424" i="33" s="1"/>
  <c r="X423" i="33"/>
  <c r="X424" i="33" s="1"/>
  <c r="CF423" i="33"/>
  <c r="CF424" i="33" s="1"/>
  <c r="AW423" i="33"/>
  <c r="AW424" i="33" s="1"/>
  <c r="AD423" i="33"/>
  <c r="AD424" i="33" s="1"/>
  <c r="Q424" i="33" l="1"/>
  <c r="O423" i="33"/>
  <c r="O424" i="33" l="1"/>
  <c r="AW425" i="33" l="1"/>
  <c r="AC425" i="33"/>
  <c r="CD425" i="33"/>
  <c r="CF425" i="33"/>
  <c r="CH425" i="33"/>
  <c r="AA425" i="33"/>
  <c r="BN425" i="33"/>
  <c r="W425" i="33"/>
  <c r="BB425" i="33"/>
  <c r="AE425" i="33"/>
  <c r="AM425" i="33"/>
  <c r="V425" i="33"/>
  <c r="BS425" i="33"/>
  <c r="CM425" i="33"/>
  <c r="AL425" i="33"/>
  <c r="BK425" i="33"/>
  <c r="BQ425" i="33"/>
  <c r="AK425" i="33"/>
  <c r="CE425" i="33"/>
  <c r="S425" i="33"/>
  <c r="CQ425" i="33"/>
  <c r="CN425" i="33"/>
  <c r="AV425" i="33"/>
  <c r="CJ425" i="33"/>
  <c r="BC425" i="33"/>
  <c r="BP425" i="33"/>
  <c r="BV425" i="33"/>
  <c r="BL425" i="33"/>
  <c r="Y425" i="33"/>
  <c r="CO425" i="33"/>
  <c r="AN425" i="33"/>
  <c r="BH425" i="33"/>
  <c r="BE425" i="33"/>
  <c r="CA425" i="33"/>
  <c r="BF425" i="33"/>
  <c r="CI425" i="33"/>
  <c r="BO425" i="33"/>
  <c r="CS425" i="33"/>
  <c r="AR425" i="33"/>
  <c r="CB425" i="33"/>
  <c r="U425" i="33"/>
  <c r="AO425" i="33"/>
  <c r="CL425" i="33"/>
  <c r="AU425" i="33"/>
  <c r="AF425" i="33"/>
  <c r="AS425" i="33"/>
  <c r="BI425" i="33"/>
  <c r="CC425" i="33"/>
  <c r="R425" i="33"/>
  <c r="BA425" i="33"/>
  <c r="AP425" i="33"/>
  <c r="BW425" i="33"/>
  <c r="T425" i="33"/>
  <c r="BT425" i="33"/>
  <c r="BR425" i="33"/>
  <c r="AG425" i="33"/>
  <c r="CR425" i="33"/>
  <c r="BM425" i="33"/>
  <c r="CG425" i="33"/>
  <c r="Z425" i="33"/>
  <c r="AY425" i="33"/>
  <c r="AT425" i="33"/>
  <c r="AX425" i="33"/>
  <c r="BD425" i="33"/>
  <c r="CK425" i="33"/>
  <c r="AQ425" i="33"/>
  <c r="BY425" i="33"/>
  <c r="AH425" i="33"/>
  <c r="BG425" i="33"/>
  <c r="CP425" i="33"/>
  <c r="BJ425" i="33"/>
  <c r="AZ425" i="33"/>
  <c r="AI425" i="33"/>
  <c r="AJ425" i="33"/>
  <c r="AB425" i="33"/>
  <c r="X425" i="33"/>
  <c r="BZ425" i="33"/>
  <c r="BX425" i="33"/>
  <c r="BU425" i="33"/>
  <c r="AD425" i="33"/>
  <c r="Q425" i="33"/>
  <c r="M425" i="33" l="1"/>
  <c r="O425" i="33"/>
  <c r="L425" i="33"/>
  <c r="L426" i="33"/>
  <c r="L423" i="33"/>
  <c r="L424" i="33"/>
  <c r="M423" i="33" l="1"/>
  <c r="F423" i="33" l="1"/>
  <c r="D423" i="33"/>
  <c r="E423" i="33"/>
  <c r="H428" i="33" l="1"/>
  <c r="H429" i="33" l="1"/>
  <c r="K428" i="33"/>
  <c r="H430" i="33" l="1"/>
  <c r="K429" i="33"/>
  <c r="H431" i="33" l="1"/>
  <c r="K431" i="33" s="1"/>
  <c r="K430" i="33"/>
  <c r="BI428" i="33" l="1"/>
  <c r="BI429" i="33" s="1"/>
  <c r="AD428" i="33"/>
  <c r="AD429" i="33" s="1"/>
  <c r="CC428" i="33"/>
  <c r="CC429" i="33" s="1"/>
  <c r="AU428" i="33"/>
  <c r="AU429" i="33" s="1"/>
  <c r="AE428" i="33"/>
  <c r="AE429" i="33" s="1"/>
  <c r="AG428" i="33"/>
  <c r="AG429" i="33" s="1"/>
  <c r="CG428" i="33"/>
  <c r="CG429" i="33" s="1"/>
  <c r="BT428" i="33"/>
  <c r="BT429" i="33" s="1"/>
  <c r="BP428" i="33"/>
  <c r="BP429" i="33" s="1"/>
  <c r="AB428" i="33"/>
  <c r="AB429" i="33" s="1"/>
  <c r="BB428" i="33"/>
  <c r="BB429" i="33" s="1"/>
  <c r="BC428" i="33"/>
  <c r="BC429" i="33" s="1"/>
  <c r="BY428" i="33"/>
  <c r="BY429" i="33" s="1"/>
  <c r="Q428" i="33"/>
  <c r="Q429" i="33" s="1"/>
  <c r="CL428" i="33"/>
  <c r="CL429" i="33" s="1"/>
  <c r="AO428" i="33"/>
  <c r="AO429" i="33" s="1"/>
  <c r="AR428" i="33"/>
  <c r="AR429" i="33" s="1"/>
  <c r="AV428" i="33"/>
  <c r="AV429" i="33" s="1"/>
  <c r="AL428" i="33"/>
  <c r="AL429" i="33" s="1"/>
  <c r="BN428" i="33"/>
  <c r="BN429" i="33" s="1"/>
  <c r="AP428" i="33"/>
  <c r="AP429" i="33" s="1"/>
  <c r="CP428" i="33"/>
  <c r="CP429" i="33" s="1"/>
  <c r="BL428" i="33"/>
  <c r="BL429" i="33" s="1"/>
  <c r="CQ428" i="33"/>
  <c r="CQ429" i="33" s="1"/>
  <c r="BG428" i="33"/>
  <c r="BG429" i="33" s="1"/>
  <c r="BD428" i="33"/>
  <c r="BD429" i="33" s="1"/>
  <c r="AK428" i="33"/>
  <c r="AK429" i="33" s="1"/>
  <c r="BA428" i="33"/>
  <c r="BA429" i="33" s="1"/>
  <c r="BU428" i="33"/>
  <c r="BU429" i="33" s="1"/>
  <c r="AM428" i="33"/>
  <c r="AM429" i="33" s="1"/>
  <c r="AA428" i="33"/>
  <c r="AA429" i="33" s="1"/>
  <c r="BS428" i="33"/>
  <c r="BS429" i="33" s="1"/>
  <c r="BO428" i="33"/>
  <c r="BO429" i="33" s="1"/>
  <c r="CI428" i="33"/>
  <c r="CI429" i="33" s="1"/>
  <c r="CO428" i="33"/>
  <c r="CO429" i="33" s="1"/>
  <c r="AS428" i="33"/>
  <c r="AS429" i="33" s="1"/>
  <c r="CK428" i="33"/>
  <c r="CK429" i="33" s="1"/>
  <c r="BQ428" i="33"/>
  <c r="BQ429" i="33" s="1"/>
  <c r="CH428" i="33"/>
  <c r="CH429" i="33" s="1"/>
  <c r="BV428" i="33"/>
  <c r="BV429" i="33" s="1"/>
  <c r="AW428" i="33"/>
  <c r="AW429" i="33" s="1"/>
  <c r="CJ428" i="33"/>
  <c r="CJ429" i="33" s="1"/>
  <c r="BH428" i="33"/>
  <c r="BH429" i="33" s="1"/>
  <c r="AJ428" i="33"/>
  <c r="AJ429" i="33" s="1"/>
  <c r="AC428" i="33"/>
  <c r="AC429" i="33" s="1"/>
  <c r="BX428" i="33"/>
  <c r="BX429" i="33" s="1"/>
  <c r="AQ428" i="33"/>
  <c r="AQ429" i="33" s="1"/>
  <c r="BZ428" i="33"/>
  <c r="BZ429" i="33" s="1"/>
  <c r="S428" i="33"/>
  <c r="S429" i="33" s="1"/>
  <c r="V428" i="33"/>
  <c r="V429" i="33" s="1"/>
  <c r="AH428" i="33"/>
  <c r="AH429" i="33" s="1"/>
  <c r="BJ428" i="33"/>
  <c r="BJ429" i="33" s="1"/>
  <c r="CD428" i="33"/>
  <c r="CD429" i="33" s="1"/>
  <c r="BE428" i="33"/>
  <c r="BE429" i="33" s="1"/>
  <c r="W428" i="33"/>
  <c r="W429" i="33" s="1"/>
  <c r="CB428" i="33"/>
  <c r="CB429" i="33" s="1"/>
  <c r="BK428" i="33"/>
  <c r="BK429" i="33" s="1"/>
  <c r="CM428" i="33"/>
  <c r="CM429" i="33" s="1"/>
  <c r="T428" i="33"/>
  <c r="T429" i="33" s="1"/>
  <c r="BM428" i="33"/>
  <c r="BM429" i="33" s="1"/>
  <c r="AN428" i="33"/>
  <c r="AN429" i="33" s="1"/>
  <c r="CA428" i="33"/>
  <c r="CA429" i="33" s="1"/>
  <c r="AT428" i="33"/>
  <c r="AT429" i="33" s="1"/>
  <c r="R428" i="33"/>
  <c r="R429" i="33" s="1"/>
  <c r="CN428" i="33"/>
  <c r="CN429" i="33" s="1"/>
  <c r="BF428" i="33"/>
  <c r="BF429" i="33" s="1"/>
  <c r="CR428" i="33"/>
  <c r="CR429" i="33" s="1"/>
  <c r="CE428" i="33"/>
  <c r="CE429" i="33" s="1"/>
  <c r="AF428" i="33"/>
  <c r="AF429" i="33" s="1"/>
  <c r="CF428" i="33"/>
  <c r="CF429" i="33" s="1"/>
  <c r="AZ428" i="33"/>
  <c r="AZ429" i="33" s="1"/>
  <c r="AX428" i="33"/>
  <c r="AX429" i="33" s="1"/>
  <c r="AI428" i="33"/>
  <c r="AI429" i="33" s="1"/>
  <c r="AY428" i="33"/>
  <c r="AY429" i="33" s="1"/>
  <c r="Y428" i="33"/>
  <c r="Y429" i="33" s="1"/>
  <c r="BR428" i="33"/>
  <c r="BR429" i="33" s="1"/>
  <c r="CS428" i="33"/>
  <c r="CS429" i="33" s="1"/>
  <c r="X428" i="33"/>
  <c r="X429" i="33" s="1"/>
  <c r="Z428" i="33"/>
  <c r="Z429" i="33" s="1"/>
  <c r="BW428" i="33"/>
  <c r="BW429" i="33" s="1"/>
  <c r="U428" i="33"/>
  <c r="U429" i="33" s="1"/>
  <c r="O428" i="33" l="1"/>
  <c r="O429" i="33"/>
  <c r="BL430" i="33" s="1"/>
  <c r="BD430" i="33" l="1"/>
  <c r="AT430" i="33"/>
  <c r="BO430" i="33"/>
  <c r="AW430" i="33"/>
  <c r="BR430" i="33"/>
  <c r="BW430" i="33"/>
  <c r="AH430" i="33"/>
  <c r="V430" i="33"/>
  <c r="CI430" i="33"/>
  <c r="AK430" i="33"/>
  <c r="BG430" i="33"/>
  <c r="Y430" i="33"/>
  <c r="AY430" i="33"/>
  <c r="CJ430" i="33"/>
  <c r="U430" i="33"/>
  <c r="AN430" i="33"/>
  <c r="R430" i="33"/>
  <c r="BE430" i="33"/>
  <c r="AQ430" i="33"/>
  <c r="CQ430" i="33"/>
  <c r="BF430" i="33"/>
  <c r="CF430" i="33"/>
  <c r="BU430" i="33"/>
  <c r="AZ430" i="33"/>
  <c r="CS430" i="33"/>
  <c r="AF430" i="33"/>
  <c r="CA430" i="33"/>
  <c r="W430" i="33"/>
  <c r="CE430" i="33"/>
  <c r="BJ430" i="33"/>
  <c r="BM430" i="33"/>
  <c r="BS430" i="33"/>
  <c r="AJ430" i="33"/>
  <c r="Q430" i="33"/>
  <c r="CO430" i="33"/>
  <c r="S430" i="33"/>
  <c r="AP430" i="33"/>
  <c r="AB430" i="33"/>
  <c r="AU430" i="33"/>
  <c r="AV430" i="33"/>
  <c r="BT430" i="33"/>
  <c r="AR430" i="33"/>
  <c r="AD430" i="33"/>
  <c r="CL430" i="33"/>
  <c r="CG430" i="33"/>
  <c r="CP430" i="33"/>
  <c r="BP430" i="33"/>
  <c r="BB430" i="33"/>
  <c r="AE430" i="33"/>
  <c r="BN430" i="33"/>
  <c r="BY430" i="33"/>
  <c r="BC430" i="33"/>
  <c r="AL430" i="33"/>
  <c r="AG430" i="33"/>
  <c r="AO430" i="33"/>
  <c r="CC430" i="33"/>
  <c r="BI430" i="33"/>
  <c r="BK430" i="33"/>
  <c r="AC430" i="33"/>
  <c r="BQ430" i="33"/>
  <c r="AX430" i="33"/>
  <c r="AA430" i="33"/>
  <c r="BV430" i="33"/>
  <c r="X430" i="33"/>
  <c r="CN430" i="33"/>
  <c r="CR430" i="33"/>
  <c r="CK430" i="33"/>
  <c r="AM430" i="33"/>
  <c r="CB430" i="33"/>
  <c r="Z430" i="33"/>
  <c r="T430" i="33"/>
  <c r="BH430" i="33"/>
  <c r="CD430" i="33"/>
  <c r="BX430" i="33"/>
  <c r="CM430" i="33"/>
  <c r="CH430" i="33"/>
  <c r="BZ430" i="33"/>
  <c r="AS430" i="33"/>
  <c r="AI430" i="33"/>
  <c r="BA430" i="33"/>
  <c r="O430" i="33" l="1"/>
  <c r="M430" i="33"/>
  <c r="L429" i="33"/>
  <c r="L428" i="33"/>
  <c r="L431" i="33"/>
  <c r="L430" i="33"/>
  <c r="M428" i="33" l="1"/>
  <c r="F428" i="33" l="1"/>
  <c r="D428" i="33"/>
  <c r="E428" i="33"/>
  <c r="H433" i="33" l="1"/>
  <c r="R382" i="33" l="1"/>
  <c r="H434" i="33"/>
  <c r="H451" i="33"/>
  <c r="G18" i="33"/>
  <c r="K433" i="33"/>
  <c r="B440" i="33" l="1"/>
  <c r="E451" i="33"/>
  <c r="H452" i="33"/>
  <c r="H453" i="33" s="1"/>
  <c r="H454" i="33" s="1"/>
  <c r="R383" i="33"/>
  <c r="H435" i="33"/>
  <c r="K434" i="33"/>
  <c r="B441" i="33" s="1"/>
  <c r="I446" i="33" l="1"/>
  <c r="B19" i="33"/>
  <c r="C19" i="33"/>
  <c r="I447" i="33"/>
  <c r="H436" i="33"/>
  <c r="R384" i="33"/>
  <c r="K435" i="33"/>
  <c r="I452" i="33" l="1"/>
  <c r="I451" i="33"/>
  <c r="B442" i="33"/>
  <c r="R385" i="33"/>
  <c r="K436" i="33"/>
  <c r="CD433" i="33" s="1"/>
  <c r="CD434" i="33" s="1"/>
  <c r="AC433" i="33" l="1"/>
  <c r="AC434" i="33" s="1"/>
  <c r="AW433" i="33"/>
  <c r="AW434" i="33" s="1"/>
  <c r="CI433" i="33"/>
  <c r="CI434" i="33" s="1"/>
  <c r="AP433" i="33"/>
  <c r="AP434" i="33" s="1"/>
  <c r="CK433" i="33"/>
  <c r="CK434" i="33" s="1"/>
  <c r="CA433" i="33"/>
  <c r="CA434" i="33" s="1"/>
  <c r="AG433" i="33"/>
  <c r="AG434" i="33" s="1"/>
  <c r="AK433" i="33"/>
  <c r="AK434" i="33" s="1"/>
  <c r="CJ433" i="33"/>
  <c r="CJ434" i="33" s="1"/>
  <c r="U433" i="33"/>
  <c r="U434" i="33" s="1"/>
  <c r="BS433" i="33"/>
  <c r="BS434" i="33" s="1"/>
  <c r="CO433" i="33"/>
  <c r="CO434" i="33" s="1"/>
  <c r="AV433" i="33"/>
  <c r="AV434" i="33" s="1"/>
  <c r="BU433" i="33"/>
  <c r="BU434" i="33" s="1"/>
  <c r="AR433" i="33"/>
  <c r="AR434" i="33" s="1"/>
  <c r="BF433" i="33"/>
  <c r="BF434" i="33" s="1"/>
  <c r="CL433" i="33"/>
  <c r="CL434" i="33" s="1"/>
  <c r="CF433" i="33"/>
  <c r="CF434" i="33" s="1"/>
  <c r="Y433" i="33"/>
  <c r="Y434" i="33" s="1"/>
  <c r="BO433" i="33"/>
  <c r="BO434" i="33" s="1"/>
  <c r="BA433" i="33"/>
  <c r="BA434" i="33" s="1"/>
  <c r="I457" i="33"/>
  <c r="AF433" i="33"/>
  <c r="AF434" i="33" s="1"/>
  <c r="AD433" i="33"/>
  <c r="AD434" i="33" s="1"/>
  <c r="CQ433" i="33"/>
  <c r="CQ434" i="33" s="1"/>
  <c r="CR433" i="33"/>
  <c r="CR434" i="33" s="1"/>
  <c r="CG433" i="33"/>
  <c r="CG434" i="33" s="1"/>
  <c r="AE433" i="33"/>
  <c r="AE434" i="33" s="1"/>
  <c r="B443" i="33"/>
  <c r="BH440" i="33" s="1"/>
  <c r="BH441" i="33" s="1"/>
  <c r="BM433" i="33"/>
  <c r="BM434" i="33" s="1"/>
  <c r="BD433" i="33"/>
  <c r="BD434" i="33" s="1"/>
  <c r="V433" i="33"/>
  <c r="V434" i="33" s="1"/>
  <c r="BH433" i="33"/>
  <c r="BH434" i="33" s="1"/>
  <c r="BY433" i="33"/>
  <c r="BY434" i="33" s="1"/>
  <c r="BV433" i="33"/>
  <c r="BV434" i="33" s="1"/>
  <c r="CB433" i="33"/>
  <c r="CB434" i="33" s="1"/>
  <c r="AT433" i="33"/>
  <c r="AT434" i="33" s="1"/>
  <c r="CP433" i="33"/>
  <c r="CP434" i="33" s="1"/>
  <c r="X433" i="33"/>
  <c r="X434" i="33" s="1"/>
  <c r="AS433" i="33"/>
  <c r="AS434" i="33" s="1"/>
  <c r="AN433" i="33"/>
  <c r="AN434" i="33" s="1"/>
  <c r="BI433" i="33"/>
  <c r="BI434" i="33" s="1"/>
  <c r="BQ433" i="33"/>
  <c r="BQ434" i="33" s="1"/>
  <c r="CS433" i="33"/>
  <c r="CS434" i="33" s="1"/>
  <c r="BR433" i="33"/>
  <c r="BR434" i="33" s="1"/>
  <c r="AX433" i="33"/>
  <c r="AX434" i="33" s="1"/>
  <c r="CE433" i="33"/>
  <c r="CE434" i="33" s="1"/>
  <c r="AO433" i="33"/>
  <c r="AO434" i="33" s="1"/>
  <c r="AA433" i="33"/>
  <c r="AA434" i="33" s="1"/>
  <c r="BJ433" i="33"/>
  <c r="BJ434" i="33" s="1"/>
  <c r="BB433" i="33"/>
  <c r="BB434" i="33" s="1"/>
  <c r="T433" i="33"/>
  <c r="T434" i="33" s="1"/>
  <c r="AQ433" i="33"/>
  <c r="AQ434" i="33" s="1"/>
  <c r="AI433" i="33"/>
  <c r="AI434" i="33" s="1"/>
  <c r="S433" i="33"/>
  <c r="S434" i="33" s="1"/>
  <c r="BP433" i="33"/>
  <c r="BP434" i="33" s="1"/>
  <c r="AH433" i="33"/>
  <c r="AH434" i="33" s="1"/>
  <c r="BL433" i="33"/>
  <c r="BL434" i="33" s="1"/>
  <c r="R433" i="33"/>
  <c r="R434" i="33" s="1"/>
  <c r="AZ433" i="33"/>
  <c r="AZ434" i="33" s="1"/>
  <c r="BZ433" i="33"/>
  <c r="BZ434" i="33" s="1"/>
  <c r="BN433" i="33"/>
  <c r="BN434" i="33" s="1"/>
  <c r="Z433" i="33"/>
  <c r="Z434" i="33" s="1"/>
  <c r="AJ433" i="33"/>
  <c r="AJ434" i="33" s="1"/>
  <c r="BG433" i="33"/>
  <c r="BG434" i="33" s="1"/>
  <c r="CH433" i="33"/>
  <c r="CH434" i="33" s="1"/>
  <c r="CN433" i="33"/>
  <c r="CN434" i="33" s="1"/>
  <c r="BT433" i="33"/>
  <c r="BT434" i="33" s="1"/>
  <c r="AL433" i="33"/>
  <c r="AL434" i="33" s="1"/>
  <c r="AB433" i="33"/>
  <c r="AB434" i="33" s="1"/>
  <c r="D19" i="33"/>
  <c r="I448" i="33"/>
  <c r="I456" i="33"/>
  <c r="AM433" i="33"/>
  <c r="AM434" i="33" s="1"/>
  <c r="BW433" i="33"/>
  <c r="BW434" i="33" s="1"/>
  <c r="CM433" i="33"/>
  <c r="CM434" i="33" s="1"/>
  <c r="W433" i="33"/>
  <c r="W434" i="33" s="1"/>
  <c r="Q433" i="33"/>
  <c r="BE433" i="33"/>
  <c r="BE434" i="33" s="1"/>
  <c r="AU433" i="33"/>
  <c r="AU434" i="33" s="1"/>
  <c r="BX433" i="33"/>
  <c r="BX434" i="33" s="1"/>
  <c r="CC433" i="33"/>
  <c r="CC434" i="33" s="1"/>
  <c r="BK433" i="33"/>
  <c r="BK434" i="33" s="1"/>
  <c r="BC433" i="33"/>
  <c r="BC434" i="33" s="1"/>
  <c r="AY433" i="33"/>
  <c r="AY434" i="33" s="1"/>
  <c r="BC440" i="33" l="1"/>
  <c r="BC441" i="33" s="1"/>
  <c r="AG440" i="33"/>
  <c r="AG441" i="33" s="1"/>
  <c r="BI440" i="33"/>
  <c r="BI441" i="33" s="1"/>
  <c r="BD440" i="33"/>
  <c r="BD441" i="33" s="1"/>
  <c r="CA440" i="33"/>
  <c r="CA441" i="33" s="1"/>
  <c r="AN440" i="33"/>
  <c r="AN441" i="33" s="1"/>
  <c r="AM440" i="33"/>
  <c r="AM441" i="33" s="1"/>
  <c r="CI440" i="33"/>
  <c r="CI441" i="33" s="1"/>
  <c r="BM440" i="33"/>
  <c r="BM441" i="33" s="1"/>
  <c r="CD440" i="33"/>
  <c r="CD441" i="33" s="1"/>
  <c r="CO440" i="33"/>
  <c r="CO441" i="33" s="1"/>
  <c r="AR440" i="33"/>
  <c r="AR441" i="33" s="1"/>
  <c r="BZ440" i="33"/>
  <c r="BZ441" i="33" s="1"/>
  <c r="BV440" i="33"/>
  <c r="BV441" i="33" s="1"/>
  <c r="CB440" i="33"/>
  <c r="CB441" i="33" s="1"/>
  <c r="CV440" i="33"/>
  <c r="CV441" i="33" s="1"/>
  <c r="AV440" i="33"/>
  <c r="AV441" i="33" s="1"/>
  <c r="AY440" i="33"/>
  <c r="AY441" i="33" s="1"/>
  <c r="BP440" i="33"/>
  <c r="BP441" i="33" s="1"/>
  <c r="AF440" i="33"/>
  <c r="AF441" i="33" s="1"/>
  <c r="BB440" i="33"/>
  <c r="BB441" i="33" s="1"/>
  <c r="BF440" i="33"/>
  <c r="BF441" i="33" s="1"/>
  <c r="AQ440" i="33"/>
  <c r="AQ441" i="33" s="1"/>
  <c r="AZ440" i="33"/>
  <c r="AZ441" i="33" s="1"/>
  <c r="CG440" i="33"/>
  <c r="CG441" i="33" s="1"/>
  <c r="CM440" i="33"/>
  <c r="CM441" i="33" s="1"/>
  <c r="AH440" i="33"/>
  <c r="AH441" i="33" s="1"/>
  <c r="AK440" i="33"/>
  <c r="AK441" i="33" s="1"/>
  <c r="BT440" i="33"/>
  <c r="BT441" i="33" s="1"/>
  <c r="AW440" i="33"/>
  <c r="AW441" i="33" s="1"/>
  <c r="BY440" i="33"/>
  <c r="BY441" i="33" s="1"/>
  <c r="CE440" i="33"/>
  <c r="CE441" i="33" s="1"/>
  <c r="CP440" i="33"/>
  <c r="CP441" i="33" s="1"/>
  <c r="CU440" i="33"/>
  <c r="CU441" i="33" s="1"/>
  <c r="CZ440" i="33"/>
  <c r="CZ441" i="33" s="1"/>
  <c r="DB440" i="33"/>
  <c r="DB441" i="33" s="1"/>
  <c r="AL440" i="33"/>
  <c r="AL441" i="33" s="1"/>
  <c r="DD440" i="33"/>
  <c r="DD441" i="33" s="1"/>
  <c r="CH440" i="33"/>
  <c r="CH441" i="33" s="1"/>
  <c r="CQ440" i="33"/>
  <c r="CQ441" i="33" s="1"/>
  <c r="BO440" i="33"/>
  <c r="BO441" i="33" s="1"/>
  <c r="DG440" i="33"/>
  <c r="DG441" i="33" s="1"/>
  <c r="DC440" i="33"/>
  <c r="DC441" i="33" s="1"/>
  <c r="CC440" i="33"/>
  <c r="CC441" i="33" s="1"/>
  <c r="DA440" i="33"/>
  <c r="DA441" i="33" s="1"/>
  <c r="AP440" i="33"/>
  <c r="AP441" i="33" s="1"/>
  <c r="CR440" i="33"/>
  <c r="CR441" i="33" s="1"/>
  <c r="CW440" i="33"/>
  <c r="CW441" i="33" s="1"/>
  <c r="CF440" i="33"/>
  <c r="CF441" i="33" s="1"/>
  <c r="BL440" i="33"/>
  <c r="BL441" i="33" s="1"/>
  <c r="BJ440" i="33"/>
  <c r="BJ441" i="33" s="1"/>
  <c r="AT440" i="33"/>
  <c r="AT441" i="33" s="1"/>
  <c r="BW440" i="33"/>
  <c r="BW441" i="33" s="1"/>
  <c r="BX440" i="33"/>
  <c r="BX441" i="33" s="1"/>
  <c r="DF440" i="33"/>
  <c r="DF441" i="33" s="1"/>
  <c r="AI440" i="33"/>
  <c r="AI441" i="33" s="1"/>
  <c r="AJ440" i="33"/>
  <c r="AJ441" i="33" s="1"/>
  <c r="AU440" i="33"/>
  <c r="AU441" i="33" s="1"/>
  <c r="BE440" i="33"/>
  <c r="BE441" i="33" s="1"/>
  <c r="BG440" i="33"/>
  <c r="BG441" i="33" s="1"/>
  <c r="AX440" i="33"/>
  <c r="AX441" i="33" s="1"/>
  <c r="BA440" i="33"/>
  <c r="BA441" i="33" s="1"/>
  <c r="BU440" i="33"/>
  <c r="BU441" i="33" s="1"/>
  <c r="CY440" i="33"/>
  <c r="CY441" i="33" s="1"/>
  <c r="CS440" i="33"/>
  <c r="CS441" i="33" s="1"/>
  <c r="CK440" i="33"/>
  <c r="CK441" i="33" s="1"/>
  <c r="BK440" i="33"/>
  <c r="BK441" i="33" s="1"/>
  <c r="AS440" i="33"/>
  <c r="AS441" i="33" s="1"/>
  <c r="BN440" i="33"/>
  <c r="BN441" i="33" s="1"/>
  <c r="CJ440" i="33"/>
  <c r="CJ441" i="33" s="1"/>
  <c r="CN440" i="33"/>
  <c r="CN441" i="33" s="1"/>
  <c r="CX440" i="33"/>
  <c r="CX441" i="33" s="1"/>
  <c r="DE440" i="33"/>
  <c r="DE441" i="33" s="1"/>
  <c r="BS440" i="33"/>
  <c r="BS441" i="33" s="1"/>
  <c r="AO440" i="33"/>
  <c r="AO441" i="33" s="1"/>
  <c r="CL440" i="33"/>
  <c r="CL441" i="33" s="1"/>
  <c r="AE440" i="33"/>
  <c r="AE441" i="33" s="1"/>
  <c r="CT440" i="33"/>
  <c r="CT441" i="33" s="1"/>
  <c r="BR440" i="33"/>
  <c r="BR441" i="33" s="1"/>
  <c r="BQ440" i="33"/>
  <c r="BQ441" i="33" s="1"/>
  <c r="I449" i="33"/>
  <c r="E19" i="33"/>
  <c r="I462" i="33"/>
  <c r="O433" i="33"/>
  <c r="Q434" i="33"/>
  <c r="I461" i="33"/>
  <c r="I453" i="33"/>
  <c r="AC440" i="33" l="1"/>
  <c r="I458" i="33"/>
  <c r="I454" i="33"/>
  <c r="I466" i="33"/>
  <c r="AC441" i="33"/>
  <c r="O434" i="33"/>
  <c r="Q435" i="33" s="1"/>
  <c r="I467" i="33"/>
  <c r="I459" i="33" l="1"/>
  <c r="CP442" i="33"/>
  <c r="AT442" i="33"/>
  <c r="AZ442" i="33"/>
  <c r="BP442" i="33"/>
  <c r="BN442" i="33"/>
  <c r="AP442" i="33"/>
  <c r="AI442" i="33"/>
  <c r="DA442" i="33"/>
  <c r="CW442" i="33"/>
  <c r="CN442" i="33"/>
  <c r="CX442" i="33"/>
  <c r="BR442" i="33"/>
  <c r="AY442" i="33"/>
  <c r="CK442" i="33"/>
  <c r="AM442" i="33"/>
  <c r="DB442" i="33"/>
  <c r="CH442" i="33"/>
  <c r="BS442" i="33"/>
  <c r="BT442" i="33"/>
  <c r="CJ442" i="33"/>
  <c r="CS442" i="33"/>
  <c r="CZ442" i="33"/>
  <c r="AQ442" i="33"/>
  <c r="DF442" i="33"/>
  <c r="CR442" i="33"/>
  <c r="CB442" i="33"/>
  <c r="BM442" i="33"/>
  <c r="AJ442" i="33"/>
  <c r="BG442" i="33"/>
  <c r="CQ442" i="33"/>
  <c r="BB442" i="33"/>
  <c r="DE442" i="33"/>
  <c r="BQ442" i="33"/>
  <c r="CE442" i="33"/>
  <c r="CO442" i="33"/>
  <c r="AS442" i="33"/>
  <c r="AG442" i="33"/>
  <c r="BA442" i="33"/>
  <c r="BZ442" i="33"/>
  <c r="AX442" i="33"/>
  <c r="AW442" i="33"/>
  <c r="AF442" i="33"/>
  <c r="BH442" i="33"/>
  <c r="CD442" i="33"/>
  <c r="DD442" i="33"/>
  <c r="BD442" i="33"/>
  <c r="BE442" i="33"/>
  <c r="CL442" i="33"/>
  <c r="AH442" i="33"/>
  <c r="CM442" i="33"/>
  <c r="BJ442" i="33"/>
  <c r="CY442" i="33"/>
  <c r="BY442" i="33"/>
  <c r="AR442" i="33"/>
  <c r="DC442" i="33"/>
  <c r="AU442" i="33"/>
  <c r="DG442" i="33"/>
  <c r="BW442" i="33"/>
  <c r="BC442" i="33"/>
  <c r="CI442" i="33"/>
  <c r="CC442" i="33"/>
  <c r="BI442" i="33"/>
  <c r="BF442" i="33"/>
  <c r="BX442" i="33"/>
  <c r="AO442" i="33"/>
  <c r="BO442" i="33"/>
  <c r="CG442" i="33"/>
  <c r="CF442" i="33"/>
  <c r="AN442" i="33"/>
  <c r="CU442" i="33"/>
  <c r="CA442" i="33"/>
  <c r="BV442" i="33"/>
  <c r="BL442" i="33"/>
  <c r="BK442" i="33"/>
  <c r="AL442" i="33"/>
  <c r="AV442" i="33"/>
  <c r="AK442" i="33"/>
  <c r="CT442" i="33"/>
  <c r="BU442" i="33"/>
  <c r="CV442" i="33"/>
  <c r="I472" i="33"/>
  <c r="AE442" i="33"/>
  <c r="I471" i="33"/>
  <c r="CD435" i="33"/>
  <c r="CA435" i="33"/>
  <c r="BU435" i="33"/>
  <c r="CL435" i="33"/>
  <c r="Y435" i="33"/>
  <c r="AK435" i="33"/>
  <c r="AR435" i="33"/>
  <c r="BA435" i="33"/>
  <c r="AW435" i="33"/>
  <c r="CI435" i="33"/>
  <c r="AV435" i="33"/>
  <c r="AG435" i="33"/>
  <c r="CJ435" i="33"/>
  <c r="BO435" i="33"/>
  <c r="AC435" i="33"/>
  <c r="BS435" i="33"/>
  <c r="U435" i="33"/>
  <c r="AP435" i="33"/>
  <c r="CO435" i="33"/>
  <c r="BF435" i="33"/>
  <c r="CF435" i="33"/>
  <c r="CK435" i="33"/>
  <c r="CP435" i="33"/>
  <c r="BZ435" i="33"/>
  <c r="CM435" i="33"/>
  <c r="BM435" i="33"/>
  <c r="AQ435" i="33"/>
  <c r="BE435" i="33"/>
  <c r="CQ435" i="33"/>
  <c r="CH435" i="33"/>
  <c r="BK435" i="33"/>
  <c r="AH435" i="33"/>
  <c r="AO435" i="33"/>
  <c r="BC435" i="33"/>
  <c r="AT435" i="33"/>
  <c r="W435" i="33"/>
  <c r="BJ435" i="33"/>
  <c r="AN435" i="33"/>
  <c r="CR435" i="33"/>
  <c r="X435" i="33"/>
  <c r="AF435" i="33"/>
  <c r="AX435" i="33"/>
  <c r="AJ435" i="33"/>
  <c r="AE435" i="33"/>
  <c r="BR435" i="33"/>
  <c r="BD435" i="33"/>
  <c r="AZ435" i="33"/>
  <c r="BL435" i="33"/>
  <c r="BP435" i="33"/>
  <c r="AA435" i="33"/>
  <c r="CS435" i="33"/>
  <c r="Z435" i="33"/>
  <c r="R435" i="33"/>
  <c r="BW435" i="33"/>
  <c r="BY435" i="33"/>
  <c r="AD435" i="33"/>
  <c r="BV435" i="33"/>
  <c r="AB435" i="33"/>
  <c r="AM435" i="33"/>
  <c r="V435" i="33"/>
  <c r="CB435" i="33"/>
  <c r="CN435" i="33"/>
  <c r="CE435" i="33"/>
  <c r="BT435" i="33"/>
  <c r="BI435" i="33"/>
  <c r="AU435" i="33"/>
  <c r="BH435" i="33"/>
  <c r="BN435" i="33"/>
  <c r="T435" i="33"/>
  <c r="AI435" i="33"/>
  <c r="CG435" i="33"/>
  <c r="CC435" i="33"/>
  <c r="BB435" i="33"/>
  <c r="BX435" i="33"/>
  <c r="AY435" i="33"/>
  <c r="S435" i="33"/>
  <c r="AL435" i="33"/>
  <c r="BQ435" i="33"/>
  <c r="AS435" i="33"/>
  <c r="BG435" i="33"/>
  <c r="I463" i="33"/>
  <c r="L433" i="33" l="1"/>
  <c r="P382" i="33" s="1"/>
  <c r="T382" i="33" s="1"/>
  <c r="L435" i="33"/>
  <c r="P384" i="33" s="1"/>
  <c r="T384" i="33" s="1"/>
  <c r="O435" i="33"/>
  <c r="I464" i="33"/>
  <c r="L436" i="33"/>
  <c r="P385" i="33" s="1"/>
  <c r="T385" i="33" s="1"/>
  <c r="I468" i="33"/>
  <c r="I476" i="33"/>
  <c r="L434" i="33"/>
  <c r="P383" i="33" s="1"/>
  <c r="T383" i="33" s="1"/>
  <c r="M435" i="33"/>
  <c r="F442" i="33"/>
  <c r="AC442" i="33"/>
  <c r="D442" i="33"/>
  <c r="L448" i="33" s="1"/>
  <c r="D441" i="33"/>
  <c r="L447" i="33" s="1"/>
  <c r="D440" i="33"/>
  <c r="D443" i="33"/>
  <c r="L449" i="33" s="1"/>
  <c r="I477" i="33"/>
  <c r="F19" i="33" l="1"/>
  <c r="M448" i="33"/>
  <c r="I473" i="33"/>
  <c r="I469" i="33"/>
  <c r="I482" i="33"/>
  <c r="M433" i="33"/>
  <c r="L446" i="33"/>
  <c r="F440" i="33"/>
  <c r="H19" i="33" s="1"/>
  <c r="I481" i="33"/>
  <c r="V382" i="33" a="1"/>
  <c r="I487" i="33" l="1"/>
  <c r="F433" i="33"/>
  <c r="D433" i="33"/>
  <c r="E433" i="33"/>
  <c r="V383" i="33"/>
  <c r="V384" i="33"/>
  <c r="V385" i="33"/>
  <c r="V382" i="33"/>
  <c r="I474" i="33"/>
  <c r="I486" i="33"/>
  <c r="I478" i="33"/>
  <c r="X382" i="33" l="1" a="1"/>
  <c r="Y385" i="33" s="1"/>
  <c r="I443" i="33" s="1"/>
  <c r="I491" i="33"/>
  <c r="I483" i="33"/>
  <c r="I479" i="33"/>
  <c r="I492" i="33"/>
  <c r="AA382" i="33" l="1"/>
  <c r="K440" i="33" s="1"/>
  <c r="Y384" i="33"/>
  <c r="I442" i="33" s="1"/>
  <c r="Z384" i="33"/>
  <c r="J442" i="33" s="1"/>
  <c r="Y383" i="33"/>
  <c r="I441" i="33" s="1"/>
  <c r="Z382" i="33"/>
  <c r="J440" i="33" s="1"/>
  <c r="Y382" i="33"/>
  <c r="I440" i="33" s="1"/>
  <c r="AA385" i="33"/>
  <c r="K443" i="33" s="1"/>
  <c r="X385" i="33"/>
  <c r="H443" i="33" s="1"/>
  <c r="AA383" i="33"/>
  <c r="K441" i="33" s="1"/>
  <c r="X384" i="33"/>
  <c r="H442" i="33" s="1"/>
  <c r="Z385" i="33"/>
  <c r="J443" i="33" s="1"/>
  <c r="X383" i="33"/>
  <c r="H441" i="33" s="1"/>
  <c r="Z383" i="33"/>
  <c r="J441" i="33" s="1"/>
  <c r="X382" i="33"/>
  <c r="H440" i="33" s="1"/>
  <c r="AA384" i="33"/>
  <c r="K442" i="33" s="1"/>
  <c r="I488" i="33"/>
  <c r="I484" i="33"/>
  <c r="M440" i="33" l="1" a="1"/>
  <c r="M440" i="33" s="1"/>
  <c r="I489" i="33"/>
  <c r="I493" i="33"/>
  <c r="M443" i="33" l="1"/>
  <c r="M442" i="33"/>
  <c r="M441" i="33"/>
  <c r="I494" i="33"/>
  <c r="N440" i="33" l="1"/>
  <c r="N441" i="33"/>
  <c r="N443" i="33"/>
  <c r="N442" i="33"/>
  <c r="J446" i="33" l="1"/>
  <c r="J451" i="33" s="1"/>
  <c r="K451" i="33" s="1"/>
  <c r="J448" i="33"/>
  <c r="J453" i="33" s="1"/>
  <c r="J449" i="33"/>
  <c r="J454" i="33" s="1"/>
  <c r="J447" i="33"/>
  <c r="J452" i="33" s="1"/>
  <c r="K448" i="33" l="1"/>
  <c r="J456" i="33"/>
  <c r="K446" i="33"/>
  <c r="K447" i="33"/>
  <c r="K449" i="33"/>
  <c r="M446" i="33"/>
  <c r="J459" i="33"/>
  <c r="K454" i="33"/>
  <c r="J461" i="33"/>
  <c r="J457" i="33"/>
  <c r="K452" i="33"/>
  <c r="J458" i="33"/>
  <c r="K453" i="33"/>
  <c r="BL451" i="33" l="1"/>
  <c r="BL452" i="33" s="1"/>
  <c r="BI451" i="33"/>
  <c r="BI452" i="33" s="1"/>
  <c r="AL451" i="33"/>
  <c r="AL452" i="33" s="1"/>
  <c r="R451" i="33"/>
  <c r="R452" i="33" s="1"/>
  <c r="CE451" i="33"/>
  <c r="CE452" i="33" s="1"/>
  <c r="BO451" i="33"/>
  <c r="BO452" i="33" s="1"/>
  <c r="CA451" i="33"/>
  <c r="CA452" i="33" s="1"/>
  <c r="AS451" i="33"/>
  <c r="AS452" i="33" s="1"/>
  <c r="CD451" i="33"/>
  <c r="CD452" i="33" s="1"/>
  <c r="CP451" i="33"/>
  <c r="CP452" i="33" s="1"/>
  <c r="W451" i="33"/>
  <c r="W452" i="33" s="1"/>
  <c r="AO451" i="33"/>
  <c r="AO452" i="33" s="1"/>
  <c r="BG451" i="33"/>
  <c r="BG452" i="33" s="1"/>
  <c r="AC451" i="33"/>
  <c r="AC452" i="33" s="1"/>
  <c r="AG451" i="33"/>
  <c r="AG452" i="33" s="1"/>
  <c r="AA451" i="33"/>
  <c r="AA452" i="33" s="1"/>
  <c r="BJ451" i="33"/>
  <c r="BJ452" i="33" s="1"/>
  <c r="CK451" i="33"/>
  <c r="CK452" i="33" s="1"/>
  <c r="Y451" i="33"/>
  <c r="Y452" i="33" s="1"/>
  <c r="AV451" i="33"/>
  <c r="AV452" i="33" s="1"/>
  <c r="BK451" i="33"/>
  <c r="BK452" i="33" s="1"/>
  <c r="AI451" i="33"/>
  <c r="AI452" i="33" s="1"/>
  <c r="BB451" i="33"/>
  <c r="BB452" i="33" s="1"/>
  <c r="CF451" i="33"/>
  <c r="CF452" i="33" s="1"/>
  <c r="AT451" i="33"/>
  <c r="AT452" i="33" s="1"/>
  <c r="BX451" i="33"/>
  <c r="BX452" i="33" s="1"/>
  <c r="BF451" i="33"/>
  <c r="BF452" i="33" s="1"/>
  <c r="CC451" i="33"/>
  <c r="CC452" i="33" s="1"/>
  <c r="Q451" i="33"/>
  <c r="AN451" i="33"/>
  <c r="AN452" i="33" s="1"/>
  <c r="BC451" i="33"/>
  <c r="BC452" i="33" s="1"/>
  <c r="J462" i="33"/>
  <c r="BA451" i="33"/>
  <c r="BA452" i="33" s="1"/>
  <c r="BV451" i="33"/>
  <c r="BV452" i="33" s="1"/>
  <c r="BS451" i="33"/>
  <c r="BS452" i="33" s="1"/>
  <c r="AK451" i="33"/>
  <c r="AK452" i="33" s="1"/>
  <c r="CN451" i="33"/>
  <c r="CN452" i="33" s="1"/>
  <c r="CM451" i="33"/>
  <c r="CM452" i="33" s="1"/>
  <c r="BP451" i="33"/>
  <c r="BP452" i="33" s="1"/>
  <c r="BH451" i="33"/>
  <c r="BH452" i="33" s="1"/>
  <c r="BU451" i="33"/>
  <c r="BU452" i="33" s="1"/>
  <c r="AF451" i="33"/>
  <c r="AF452" i="33" s="1"/>
  <c r="AY451" i="33"/>
  <c r="AY452" i="33" s="1"/>
  <c r="BW451" i="33"/>
  <c r="BW452" i="33" s="1"/>
  <c r="AZ451" i="33"/>
  <c r="AZ452" i="33" s="1"/>
  <c r="CO451" i="33"/>
  <c r="CO452" i="33" s="1"/>
  <c r="AR451" i="33"/>
  <c r="AR452" i="33" s="1"/>
  <c r="AP451" i="33"/>
  <c r="AP452" i="33" s="1"/>
  <c r="BM451" i="33"/>
  <c r="BM452" i="33" s="1"/>
  <c r="CJ451" i="33"/>
  <c r="CJ452" i="33" s="1"/>
  <c r="X451" i="33"/>
  <c r="X452" i="33" s="1"/>
  <c r="AM451" i="33"/>
  <c r="AM452" i="33" s="1"/>
  <c r="J466" i="33"/>
  <c r="BZ451" i="33"/>
  <c r="BZ452" i="33" s="1"/>
  <c r="BD451" i="33"/>
  <c r="BD452" i="33" s="1"/>
  <c r="CH451" i="33"/>
  <c r="CH452" i="33" s="1"/>
  <c r="BN451" i="33"/>
  <c r="BN452" i="33" s="1"/>
  <c r="V451" i="33"/>
  <c r="V452" i="33" s="1"/>
  <c r="AD451" i="33"/>
  <c r="AD452" i="33" s="1"/>
  <c r="AX451" i="33"/>
  <c r="AX452" i="33" s="1"/>
  <c r="CR451" i="33"/>
  <c r="CR452" i="33" s="1"/>
  <c r="AU451" i="33"/>
  <c r="AU452" i="33" s="1"/>
  <c r="CG451" i="33"/>
  <c r="CG452" i="33" s="1"/>
  <c r="AQ451" i="33"/>
  <c r="AQ452" i="33" s="1"/>
  <c r="AJ451" i="33"/>
  <c r="AJ452" i="33" s="1"/>
  <c r="BY451" i="33"/>
  <c r="BY452" i="33" s="1"/>
  <c r="AB451" i="33"/>
  <c r="AB452" i="33" s="1"/>
  <c r="AH451" i="33"/>
  <c r="AH452" i="33" s="1"/>
  <c r="BE451" i="33"/>
  <c r="BE452" i="33" s="1"/>
  <c r="CB451" i="33"/>
  <c r="CB452" i="33" s="1"/>
  <c r="CQ451" i="33"/>
  <c r="CQ452" i="33" s="1"/>
  <c r="AE451" i="33"/>
  <c r="AE452" i="33" s="1"/>
  <c r="BQ451" i="33"/>
  <c r="BQ452" i="33" s="1"/>
  <c r="CS451" i="33"/>
  <c r="CS452" i="33" s="1"/>
  <c r="J463" i="33"/>
  <c r="S451" i="33"/>
  <c r="S452" i="33" s="1"/>
  <c r="U451" i="33"/>
  <c r="U452" i="33" s="1"/>
  <c r="BR451" i="33"/>
  <c r="BR452" i="33" s="1"/>
  <c r="T451" i="33"/>
  <c r="T452" i="33" s="1"/>
  <c r="CL451" i="33"/>
  <c r="CL452" i="33" s="1"/>
  <c r="Z451" i="33"/>
  <c r="Z452" i="33" s="1"/>
  <c r="AW451" i="33"/>
  <c r="AW452" i="33" s="1"/>
  <c r="BT451" i="33"/>
  <c r="BT452" i="33" s="1"/>
  <c r="CI451" i="33"/>
  <c r="CI452" i="33" s="1"/>
  <c r="J464" i="33"/>
  <c r="J469" i="33" l="1"/>
  <c r="J468" i="33"/>
  <c r="O451" i="33"/>
  <c r="Q452" i="33"/>
  <c r="J467" i="33"/>
  <c r="J471" i="33"/>
  <c r="J476" i="33" l="1"/>
  <c r="J474" i="33"/>
  <c r="J473" i="33"/>
  <c r="J472" i="33"/>
  <c r="O452" i="33"/>
  <c r="Q453" i="33" s="1"/>
  <c r="J479" i="33" l="1"/>
  <c r="J478" i="33"/>
  <c r="J477" i="33"/>
  <c r="BI453" i="33"/>
  <c r="CP453" i="33"/>
  <c r="W453" i="33"/>
  <c r="CE453" i="33"/>
  <c r="BL453" i="33"/>
  <c r="R453" i="33"/>
  <c r="CA453" i="33"/>
  <c r="AS453" i="33"/>
  <c r="AL453" i="33"/>
  <c r="CD453" i="33"/>
  <c r="BO453" i="33"/>
  <c r="AO453" i="33"/>
  <c r="AN453" i="33"/>
  <c r="BM453" i="33"/>
  <c r="BW453" i="33"/>
  <c r="CS453" i="33"/>
  <c r="AR453" i="33"/>
  <c r="BS453" i="33"/>
  <c r="T453" i="33"/>
  <c r="AK453" i="33"/>
  <c r="CI453" i="33"/>
  <c r="AZ453" i="33"/>
  <c r="CF453" i="33"/>
  <c r="BA453" i="33"/>
  <c r="AP453" i="33"/>
  <c r="BF453" i="33"/>
  <c r="V453" i="33"/>
  <c r="CN453" i="33"/>
  <c r="CO453" i="33"/>
  <c r="AY453" i="33"/>
  <c r="BR453" i="33"/>
  <c r="AM453" i="33"/>
  <c r="AJ453" i="33"/>
  <c r="BG453" i="33"/>
  <c r="AA453" i="33"/>
  <c r="BN453" i="33"/>
  <c r="CR453" i="33"/>
  <c r="AD453" i="33"/>
  <c r="AE453" i="33"/>
  <c r="CH453" i="33"/>
  <c r="AI453" i="33"/>
  <c r="BU453" i="33"/>
  <c r="AX453" i="33"/>
  <c r="BP453" i="33"/>
  <c r="BT453" i="33"/>
  <c r="BY453" i="33"/>
  <c r="AC453" i="33"/>
  <c r="AU453" i="33"/>
  <c r="BD453" i="33"/>
  <c r="AF453" i="33"/>
  <c r="BC453" i="33"/>
  <c r="CL453" i="33"/>
  <c r="U453" i="33"/>
  <c r="CM453" i="33"/>
  <c r="BB453" i="33"/>
  <c r="AG453" i="33"/>
  <c r="AH453" i="33"/>
  <c r="BE453" i="33"/>
  <c r="BZ453" i="33"/>
  <c r="BH453" i="33"/>
  <c r="BV453" i="33"/>
  <c r="AV453" i="33"/>
  <c r="CQ453" i="33"/>
  <c r="AW453" i="33"/>
  <c r="S453" i="33"/>
  <c r="CC453" i="33"/>
  <c r="Y453" i="33"/>
  <c r="AT453" i="33"/>
  <c r="X453" i="33"/>
  <c r="Z453" i="33"/>
  <c r="BJ453" i="33"/>
  <c r="BK453" i="33"/>
  <c r="BQ453" i="33"/>
  <c r="BX453" i="33"/>
  <c r="CB453" i="33"/>
  <c r="AB453" i="33"/>
  <c r="CK453" i="33"/>
  <c r="CJ453" i="33"/>
  <c r="AQ453" i="33"/>
  <c r="CG453" i="33"/>
  <c r="J481" i="33"/>
  <c r="L451" i="33" l="1"/>
  <c r="L453" i="33"/>
  <c r="L452" i="33"/>
  <c r="L454" i="33"/>
  <c r="M453" i="33"/>
  <c r="J486" i="33"/>
  <c r="O453" i="33"/>
  <c r="J482" i="33"/>
  <c r="J483" i="33"/>
  <c r="J484" i="33"/>
  <c r="M451" i="33" l="1"/>
  <c r="F451" i="33" s="1"/>
  <c r="H456" i="33" s="1"/>
  <c r="J487" i="33"/>
  <c r="J491" i="33"/>
  <c r="J489" i="33"/>
  <c r="J488" i="33"/>
  <c r="J494" i="33" l="1"/>
  <c r="H457" i="33"/>
  <c r="K456" i="33"/>
  <c r="J492" i="33"/>
  <c r="J493" i="33"/>
  <c r="H458" i="33" l="1"/>
  <c r="K457" i="33"/>
  <c r="H459" i="33" l="1"/>
  <c r="K459" i="33" s="1"/>
  <c r="K458" i="33"/>
  <c r="BX456" i="33" l="1"/>
  <c r="BX457" i="33" s="1"/>
  <c r="CS456" i="33"/>
  <c r="CS457" i="33" s="1"/>
  <c r="AT456" i="33"/>
  <c r="AT457" i="33" s="1"/>
  <c r="CK456" i="33"/>
  <c r="CK457" i="33" s="1"/>
  <c r="X456" i="33"/>
  <c r="X457" i="33" s="1"/>
  <c r="AJ456" i="33"/>
  <c r="AJ457" i="33" s="1"/>
  <c r="CL456" i="33"/>
  <c r="CL457" i="33" s="1"/>
  <c r="AP456" i="33"/>
  <c r="AP457" i="33" s="1"/>
  <c r="BZ456" i="33"/>
  <c r="BZ457" i="33" s="1"/>
  <c r="AG456" i="33"/>
  <c r="AG457" i="33" s="1"/>
  <c r="BP456" i="33"/>
  <c r="BP457" i="33" s="1"/>
  <c r="CM456" i="33"/>
  <c r="CM457" i="33" s="1"/>
  <c r="BK456" i="33"/>
  <c r="BK457" i="33" s="1"/>
  <c r="R456" i="33"/>
  <c r="R457" i="33" s="1"/>
  <c r="CH456" i="33"/>
  <c r="CH457" i="33" s="1"/>
  <c r="BG456" i="33"/>
  <c r="BG457" i="33" s="1"/>
  <c r="CG456" i="33"/>
  <c r="CG457" i="33" s="1"/>
  <c r="AM456" i="33"/>
  <c r="AM457" i="33" s="1"/>
  <c r="BQ456" i="33"/>
  <c r="BQ457" i="33" s="1"/>
  <c r="CO456" i="33"/>
  <c r="CO457" i="33" s="1"/>
  <c r="CD456" i="33"/>
  <c r="CD457" i="33" s="1"/>
  <c r="BS456" i="33"/>
  <c r="BS457" i="33" s="1"/>
  <c r="AZ456" i="33"/>
  <c r="AZ457" i="33" s="1"/>
  <c r="BM456" i="33"/>
  <c r="BM457" i="33" s="1"/>
  <c r="AX456" i="33"/>
  <c r="AX457" i="33" s="1"/>
  <c r="CN456" i="33"/>
  <c r="CN457" i="33" s="1"/>
  <c r="AV456" i="33"/>
  <c r="AV457" i="33" s="1"/>
  <c r="BO456" i="33"/>
  <c r="BO457" i="33" s="1"/>
  <c r="Y456" i="33"/>
  <c r="Y457" i="33" s="1"/>
  <c r="BI456" i="33"/>
  <c r="BI457" i="33" s="1"/>
  <c r="AE456" i="33"/>
  <c r="AE457" i="33" s="1"/>
  <c r="CB456" i="33"/>
  <c r="CB457" i="33" s="1"/>
  <c r="AI456" i="33"/>
  <c r="AI457" i="33" s="1"/>
  <c r="BF456" i="33"/>
  <c r="BF457" i="33" s="1"/>
  <c r="BJ456" i="33"/>
  <c r="BJ457" i="33" s="1"/>
  <c r="CA456" i="33"/>
  <c r="CA457" i="33" s="1"/>
  <c r="BY456" i="33"/>
  <c r="BY457" i="33" s="1"/>
  <c r="S456" i="33"/>
  <c r="S457" i="33" s="1"/>
  <c r="AK456" i="33"/>
  <c r="AK457" i="33" s="1"/>
  <c r="AL456" i="33"/>
  <c r="AL457" i="33" s="1"/>
  <c r="BE456" i="33"/>
  <c r="BE457" i="33" s="1"/>
  <c r="BH456" i="33"/>
  <c r="BH457" i="33" s="1"/>
  <c r="T456" i="33"/>
  <c r="T457" i="33" s="1"/>
  <c r="CP456" i="33"/>
  <c r="CP457" i="33" s="1"/>
  <c r="BT456" i="33"/>
  <c r="BT457" i="33" s="1"/>
  <c r="AH456" i="33"/>
  <c r="AH457" i="33" s="1"/>
  <c r="CE456" i="33"/>
  <c r="CE457" i="33" s="1"/>
  <c r="AB456" i="33"/>
  <c r="AB457" i="33" s="1"/>
  <c r="W456" i="33"/>
  <c r="W457" i="33" s="1"/>
  <c r="AC456" i="33"/>
  <c r="AC457" i="33" s="1"/>
  <c r="AS456" i="33"/>
  <c r="AS457" i="33" s="1"/>
  <c r="AU456" i="33"/>
  <c r="AU457" i="33" s="1"/>
  <c r="U456" i="33"/>
  <c r="U457" i="33" s="1"/>
  <c r="BN456" i="33"/>
  <c r="BN457" i="33" s="1"/>
  <c r="AW456" i="33"/>
  <c r="AW457" i="33" s="1"/>
  <c r="AF456" i="33"/>
  <c r="AF457" i="33" s="1"/>
  <c r="BC456" i="33"/>
  <c r="BC457" i="33" s="1"/>
  <c r="BA456" i="33"/>
  <c r="BA457" i="33" s="1"/>
  <c r="AD456" i="33"/>
  <c r="AD457" i="33" s="1"/>
  <c r="AO456" i="33"/>
  <c r="AO457" i="33" s="1"/>
  <c r="CF456" i="33"/>
  <c r="CF457" i="33" s="1"/>
  <c r="AY456" i="33"/>
  <c r="AY457" i="33" s="1"/>
  <c r="CJ456" i="33"/>
  <c r="CJ457" i="33" s="1"/>
  <c r="BR456" i="33"/>
  <c r="BR457" i="33" s="1"/>
  <c r="CI456" i="33"/>
  <c r="CI457" i="33" s="1"/>
  <c r="AR456" i="33"/>
  <c r="AR457" i="33" s="1"/>
  <c r="BW456" i="33"/>
  <c r="BW457" i="33" s="1"/>
  <c r="BV456" i="33"/>
  <c r="BV457" i="33" s="1"/>
  <c r="CR456" i="33"/>
  <c r="CR457" i="33" s="1"/>
  <c r="CQ456" i="33"/>
  <c r="CQ457" i="33" s="1"/>
  <c r="Q456" i="33"/>
  <c r="V456" i="33"/>
  <c r="V457" i="33" s="1"/>
  <c r="AQ456" i="33"/>
  <c r="AQ457" i="33" s="1"/>
  <c r="BL456" i="33"/>
  <c r="BL457" i="33" s="1"/>
  <c r="AA456" i="33"/>
  <c r="AA457" i="33" s="1"/>
  <c r="AN456" i="33"/>
  <c r="AN457" i="33" s="1"/>
  <c r="BU456" i="33"/>
  <c r="BU457" i="33" s="1"/>
  <c r="Z456" i="33"/>
  <c r="Z457" i="33" s="1"/>
  <c r="CC456" i="33"/>
  <c r="CC457" i="33" s="1"/>
  <c r="BB456" i="33"/>
  <c r="BB457" i="33" s="1"/>
  <c r="BD456" i="33"/>
  <c r="BD457" i="33" s="1"/>
  <c r="Q457" i="33" l="1"/>
  <c r="O456" i="33"/>
  <c r="O457" i="33" l="1"/>
  <c r="CK458" i="33" l="1"/>
  <c r="AT458" i="33"/>
  <c r="BZ458" i="33"/>
  <c r="AP458" i="33"/>
  <c r="AG458" i="33"/>
  <c r="CO458" i="33"/>
  <c r="AV458" i="33"/>
  <c r="Y458" i="33"/>
  <c r="CM458" i="33"/>
  <c r="AZ458" i="33"/>
  <c r="CN458" i="33"/>
  <c r="BK458" i="33"/>
  <c r="X458" i="33"/>
  <c r="AJ458" i="33"/>
  <c r="AM458" i="33"/>
  <c r="BX458" i="33"/>
  <c r="BO458" i="33"/>
  <c r="CL458" i="33"/>
  <c r="AX458" i="33"/>
  <c r="BG458" i="33"/>
  <c r="R458" i="33"/>
  <c r="CD458" i="33"/>
  <c r="BS458" i="33"/>
  <c r="CH458" i="33"/>
  <c r="BM458" i="33"/>
  <c r="BP458" i="33"/>
  <c r="CS458" i="33"/>
  <c r="CG458" i="33"/>
  <c r="BQ458" i="33"/>
  <c r="BU458" i="33"/>
  <c r="BE458" i="33"/>
  <c r="V458" i="33"/>
  <c r="AU458" i="33"/>
  <c r="CP458" i="33"/>
  <c r="BN458" i="33"/>
  <c r="BW458" i="33"/>
  <c r="AF458" i="33"/>
  <c r="AW458" i="33"/>
  <c r="S458" i="33"/>
  <c r="CE458" i="33"/>
  <c r="BH458" i="33"/>
  <c r="AL458" i="33"/>
  <c r="AK458" i="33"/>
  <c r="T458" i="33"/>
  <c r="AE458" i="33"/>
  <c r="BA458" i="33"/>
  <c r="CR458" i="33"/>
  <c r="W458" i="33"/>
  <c r="AO458" i="33"/>
  <c r="AI458" i="33"/>
  <c r="BR458" i="33"/>
  <c r="AN458" i="33"/>
  <c r="CJ458" i="33"/>
  <c r="AD458" i="33"/>
  <c r="AH458" i="33"/>
  <c r="BT458" i="33"/>
  <c r="AS458" i="33"/>
  <c r="AR458" i="33"/>
  <c r="AA458" i="33"/>
  <c r="BI458" i="33"/>
  <c r="CA458" i="33"/>
  <c r="AC458" i="33"/>
  <c r="CI458" i="33"/>
  <c r="AQ458" i="33"/>
  <c r="BC458" i="33"/>
  <c r="BB458" i="33"/>
  <c r="U458" i="33"/>
  <c r="CF458" i="33"/>
  <c r="AY458" i="33"/>
  <c r="BJ458" i="33"/>
  <c r="BV458" i="33"/>
  <c r="AB458" i="33"/>
  <c r="BF458" i="33"/>
  <c r="BL458" i="33"/>
  <c r="CB458" i="33"/>
  <c r="CC458" i="33"/>
  <c r="Z458" i="33"/>
  <c r="CQ458" i="33"/>
  <c r="BD458" i="33"/>
  <c r="BY458" i="33"/>
  <c r="Q458" i="33"/>
  <c r="O458" i="33" l="1"/>
  <c r="M458" i="33"/>
  <c r="L456" i="33"/>
  <c r="L457" i="33"/>
  <c r="L459" i="33"/>
  <c r="L458" i="33"/>
  <c r="M456" i="33" l="1"/>
  <c r="F456" i="33" l="1"/>
  <c r="E456" i="33"/>
  <c r="D456" i="33"/>
  <c r="H461" i="33" l="1"/>
  <c r="H462" i="33" l="1"/>
  <c r="K461" i="33"/>
  <c r="H463" i="33" l="1"/>
  <c r="K462" i="33"/>
  <c r="H464" i="33" l="1"/>
  <c r="K464" i="33" s="1"/>
  <c r="K463" i="33"/>
  <c r="AA461" i="33" l="1"/>
  <c r="AA462" i="33" s="1"/>
  <c r="AN461" i="33"/>
  <c r="AN462" i="33" s="1"/>
  <c r="BX461" i="33"/>
  <c r="BX462" i="33" s="1"/>
  <c r="CC461" i="33"/>
  <c r="CC462" i="33" s="1"/>
  <c r="AB461" i="33"/>
  <c r="AB462" i="33" s="1"/>
  <c r="AM461" i="33"/>
  <c r="AM462" i="33" s="1"/>
  <c r="BP461" i="33"/>
  <c r="BP462" i="33" s="1"/>
  <c r="BQ461" i="33"/>
  <c r="BQ462" i="33" s="1"/>
  <c r="CE461" i="33"/>
  <c r="CE462" i="33" s="1"/>
  <c r="BA461" i="33"/>
  <c r="BA462" i="33" s="1"/>
  <c r="BB461" i="33"/>
  <c r="BB462" i="33" s="1"/>
  <c r="BY461" i="33"/>
  <c r="BY462" i="33" s="1"/>
  <c r="CM461" i="33"/>
  <c r="CM462" i="33" s="1"/>
  <c r="CF461" i="33"/>
  <c r="CF462" i="33" s="1"/>
  <c r="AL461" i="33"/>
  <c r="AL462" i="33" s="1"/>
  <c r="AQ461" i="33"/>
  <c r="AQ462" i="33" s="1"/>
  <c r="BV461" i="33"/>
  <c r="BV462" i="33" s="1"/>
  <c r="BE461" i="33"/>
  <c r="BE462" i="33" s="1"/>
  <c r="BL461" i="33"/>
  <c r="BL462" i="33" s="1"/>
  <c r="AU461" i="33"/>
  <c r="AU462" i="33" s="1"/>
  <c r="CB461" i="33"/>
  <c r="CB462" i="33" s="1"/>
  <c r="CN461" i="33"/>
  <c r="CN462" i="33" s="1"/>
  <c r="BJ461" i="33"/>
  <c r="BJ462" i="33" s="1"/>
  <c r="AF461" i="33"/>
  <c r="AF462" i="33" s="1"/>
  <c r="BI461" i="33"/>
  <c r="BI462" i="33" s="1"/>
  <c r="BD461" i="33"/>
  <c r="BD462" i="33" s="1"/>
  <c r="BC461" i="33"/>
  <c r="BC462" i="33" s="1"/>
  <c r="AY461" i="33"/>
  <c r="AY462" i="33" s="1"/>
  <c r="BR461" i="33"/>
  <c r="BR462" i="33" s="1"/>
  <c r="BF461" i="33"/>
  <c r="BF462" i="33" s="1"/>
  <c r="AC461" i="33"/>
  <c r="AC462" i="33" s="1"/>
  <c r="AX461" i="33"/>
  <c r="AX462" i="33" s="1"/>
  <c r="AZ461" i="33"/>
  <c r="AZ462" i="33" s="1"/>
  <c r="CH461" i="33"/>
  <c r="CH462" i="33" s="1"/>
  <c r="Y461" i="33"/>
  <c r="Y462" i="33" s="1"/>
  <c r="AS461" i="33"/>
  <c r="AS462" i="33" s="1"/>
  <c r="AW461" i="33"/>
  <c r="AW462" i="33" s="1"/>
  <c r="AE461" i="33"/>
  <c r="AE462" i="33" s="1"/>
  <c r="Z461" i="33"/>
  <c r="Z462" i="33" s="1"/>
  <c r="AJ461" i="33"/>
  <c r="AJ462" i="33" s="1"/>
  <c r="AH461" i="33"/>
  <c r="AH462" i="33" s="1"/>
  <c r="BG461" i="33"/>
  <c r="BG462" i="33" s="1"/>
  <c r="BZ461" i="33"/>
  <c r="BZ462" i="33" s="1"/>
  <c r="CL461" i="33"/>
  <c r="CL462" i="33" s="1"/>
  <c r="AK461" i="33"/>
  <c r="AK462" i="33" s="1"/>
  <c r="BN461" i="33"/>
  <c r="BN462" i="33" s="1"/>
  <c r="BW461" i="33"/>
  <c r="BW462" i="33" s="1"/>
  <c r="CP461" i="33"/>
  <c r="CP462" i="33" s="1"/>
  <c r="CK461" i="33"/>
  <c r="CK462" i="33" s="1"/>
  <c r="CI461" i="33"/>
  <c r="CI462" i="33" s="1"/>
  <c r="U461" i="33"/>
  <c r="U462" i="33" s="1"/>
  <c r="CR461" i="33"/>
  <c r="CR462" i="33" s="1"/>
  <c r="BK461" i="33"/>
  <c r="BK462" i="33" s="1"/>
  <c r="CO461" i="33"/>
  <c r="CO462" i="33" s="1"/>
  <c r="AO461" i="33"/>
  <c r="AO462" i="33" s="1"/>
  <c r="BO461" i="33"/>
  <c r="BO462" i="33" s="1"/>
  <c r="AG461" i="33"/>
  <c r="AG462" i="33" s="1"/>
  <c r="CQ461" i="33"/>
  <c r="CQ462" i="33" s="1"/>
  <c r="BH461" i="33"/>
  <c r="BH462" i="33" s="1"/>
  <c r="AP461" i="33"/>
  <c r="AP462" i="33" s="1"/>
  <c r="BT461" i="33"/>
  <c r="BT462" i="33" s="1"/>
  <c r="CG461" i="33"/>
  <c r="CG462" i="33" s="1"/>
  <c r="CJ461" i="33"/>
  <c r="CJ462" i="33" s="1"/>
  <c r="AR461" i="33"/>
  <c r="AR462" i="33" s="1"/>
  <c r="Q461" i="33"/>
  <c r="BS461" i="33"/>
  <c r="BS462" i="33" s="1"/>
  <c r="V461" i="33"/>
  <c r="V462" i="33" s="1"/>
  <c r="BU461" i="33"/>
  <c r="BU462" i="33" s="1"/>
  <c r="AD461" i="33"/>
  <c r="AD462" i="33" s="1"/>
  <c r="CD461" i="33"/>
  <c r="CD462" i="33" s="1"/>
  <c r="BM461" i="33"/>
  <c r="BM462" i="33" s="1"/>
  <c r="AT461" i="33"/>
  <c r="AT462" i="33" s="1"/>
  <c r="AI461" i="33"/>
  <c r="AI462" i="33" s="1"/>
  <c r="CA461" i="33"/>
  <c r="CA462" i="33" s="1"/>
  <c r="R461" i="33"/>
  <c r="R462" i="33" s="1"/>
  <c r="CS461" i="33"/>
  <c r="CS462" i="33" s="1"/>
  <c r="X461" i="33"/>
  <c r="X462" i="33" s="1"/>
  <c r="AV461" i="33"/>
  <c r="AV462" i="33" s="1"/>
  <c r="T461" i="33"/>
  <c r="T462" i="33" s="1"/>
  <c r="W461" i="33"/>
  <c r="W462" i="33" s="1"/>
  <c r="S461" i="33"/>
  <c r="S462" i="33" s="1"/>
  <c r="Q462" i="33" l="1"/>
  <c r="O461" i="33"/>
  <c r="O462" i="33" l="1"/>
  <c r="CB463" i="33" l="1"/>
  <c r="AN463" i="33"/>
  <c r="AM463" i="33"/>
  <c r="AU463" i="33"/>
  <c r="BQ463" i="33"/>
  <c r="BV463" i="33"/>
  <c r="AA463" i="33"/>
  <c r="AB463" i="33"/>
  <c r="BA463" i="33"/>
  <c r="AL463" i="33"/>
  <c r="BP463" i="33"/>
  <c r="CM463" i="33"/>
  <c r="CC463" i="33"/>
  <c r="CE463" i="33"/>
  <c r="BE463" i="33"/>
  <c r="BB463" i="33"/>
  <c r="BY463" i="33"/>
  <c r="AQ463" i="33"/>
  <c r="CF463" i="33"/>
  <c r="CN463" i="33"/>
  <c r="BX463" i="33"/>
  <c r="BL463" i="33"/>
  <c r="BK463" i="33"/>
  <c r="X463" i="33"/>
  <c r="BT463" i="33"/>
  <c r="AG463" i="33"/>
  <c r="AD463" i="33"/>
  <c r="Z463" i="33"/>
  <c r="BN463" i="33"/>
  <c r="AC463" i="33"/>
  <c r="AE463" i="33"/>
  <c r="CR463" i="33"/>
  <c r="BS463" i="33"/>
  <c r="CL463" i="33"/>
  <c r="AT463" i="33"/>
  <c r="AP463" i="33"/>
  <c r="AW463" i="33"/>
  <c r="AZ463" i="33"/>
  <c r="CI463" i="33"/>
  <c r="BO463" i="33"/>
  <c r="S463" i="33"/>
  <c r="U463" i="33"/>
  <c r="CJ463" i="33"/>
  <c r="CH463" i="33"/>
  <c r="BZ463" i="33"/>
  <c r="W463" i="33"/>
  <c r="AI463" i="33"/>
  <c r="BW463" i="33"/>
  <c r="T463" i="33"/>
  <c r="CA463" i="33"/>
  <c r="BR463" i="33"/>
  <c r="AH463" i="33"/>
  <c r="AK463" i="33"/>
  <c r="CK463" i="33"/>
  <c r="BF463" i="33"/>
  <c r="AV463" i="33"/>
  <c r="R463" i="33"/>
  <c r="BM463" i="33"/>
  <c r="BG463" i="33"/>
  <c r="V463" i="33"/>
  <c r="Y463" i="33"/>
  <c r="AJ463" i="33"/>
  <c r="CG463" i="33"/>
  <c r="AF463" i="33"/>
  <c r="AX463" i="33"/>
  <c r="CO463" i="33"/>
  <c r="AY463" i="33"/>
  <c r="CQ463" i="33"/>
  <c r="BD463" i="33"/>
  <c r="AR463" i="33"/>
  <c r="AS463" i="33"/>
  <c r="BU463" i="33"/>
  <c r="BJ463" i="33"/>
  <c r="BH463" i="33"/>
  <c r="CP463" i="33"/>
  <c r="CD463" i="33"/>
  <c r="BC463" i="33"/>
  <c r="AO463" i="33"/>
  <c r="BI463" i="33"/>
  <c r="CS463" i="33"/>
  <c r="Q463" i="33"/>
  <c r="M463" i="33" l="1"/>
  <c r="O463" i="33"/>
  <c r="L464" i="33"/>
  <c r="L462" i="33"/>
  <c r="L463" i="33"/>
  <c r="L461" i="33"/>
  <c r="M461" i="33" l="1"/>
  <c r="F461" i="33" s="1"/>
  <c r="D461" i="33" l="1"/>
  <c r="E461" i="33"/>
  <c r="H466" i="33" l="1"/>
  <c r="H467" i="33" s="1"/>
  <c r="K466" i="33" l="1"/>
  <c r="H468" i="33"/>
  <c r="K467" i="33"/>
  <c r="H469" i="33" l="1"/>
  <c r="K469" i="33" s="1"/>
  <c r="K468" i="33"/>
  <c r="AS466" i="33" l="1"/>
  <c r="AS467" i="33" s="1"/>
  <c r="AL466" i="33"/>
  <c r="AL467" i="33" s="1"/>
  <c r="AV466" i="33"/>
  <c r="AV467" i="33" s="1"/>
  <c r="AY466" i="33"/>
  <c r="AY467" i="33" s="1"/>
  <c r="BG466" i="33"/>
  <c r="BG467" i="33" s="1"/>
  <c r="CE466" i="33"/>
  <c r="CE467" i="33" s="1"/>
  <c r="AJ466" i="33"/>
  <c r="AJ467" i="33" s="1"/>
  <c r="CK466" i="33"/>
  <c r="CK467" i="33" s="1"/>
  <c r="BX466" i="33"/>
  <c r="BX467" i="33" s="1"/>
  <c r="CI466" i="33"/>
  <c r="CI467" i="33" s="1"/>
  <c r="Y466" i="33"/>
  <c r="Y467" i="33" s="1"/>
  <c r="BP466" i="33"/>
  <c r="BP467" i="33" s="1"/>
  <c r="BN466" i="33"/>
  <c r="BN467" i="33" s="1"/>
  <c r="AE466" i="33"/>
  <c r="AE467" i="33" s="1"/>
  <c r="W466" i="33"/>
  <c r="W467" i="33" s="1"/>
  <c r="CM466" i="33"/>
  <c r="CM467" i="33" s="1"/>
  <c r="AR466" i="33"/>
  <c r="AR467" i="33" s="1"/>
  <c r="BF466" i="33"/>
  <c r="BF467" i="33" s="1"/>
  <c r="BA466" i="33"/>
  <c r="BA467" i="33" s="1"/>
  <c r="S466" i="33"/>
  <c r="S467" i="33" s="1"/>
  <c r="BR466" i="33"/>
  <c r="BR467" i="33" s="1"/>
  <c r="BK466" i="33"/>
  <c r="BK467" i="33" s="1"/>
  <c r="CQ466" i="33"/>
  <c r="CQ467" i="33" s="1"/>
  <c r="BC466" i="33"/>
  <c r="BC467" i="33" s="1"/>
  <c r="BB466" i="33"/>
  <c r="BB467" i="33" s="1"/>
  <c r="AG466" i="33"/>
  <c r="AG467" i="33" s="1"/>
  <c r="CP466" i="33"/>
  <c r="CP467" i="33" s="1"/>
  <c r="AI466" i="33"/>
  <c r="AI467" i="33" s="1"/>
  <c r="CF466" i="33"/>
  <c r="CF467" i="33" s="1"/>
  <c r="BY466" i="33"/>
  <c r="BY467" i="33" s="1"/>
  <c r="X466" i="33"/>
  <c r="X467" i="33" s="1"/>
  <c r="BE466" i="33"/>
  <c r="BE467" i="33" s="1"/>
  <c r="AT466" i="33"/>
  <c r="AT467" i="33" s="1"/>
  <c r="BH466" i="33"/>
  <c r="BH467" i="33" s="1"/>
  <c r="AC466" i="33"/>
  <c r="AC467" i="33" s="1"/>
  <c r="AU466" i="33"/>
  <c r="AU467" i="33" s="1"/>
  <c r="CR466" i="33"/>
  <c r="CR467" i="33" s="1"/>
  <c r="V466" i="33"/>
  <c r="V467" i="33" s="1"/>
  <c r="CD466" i="33"/>
  <c r="CD467" i="33" s="1"/>
  <c r="BO466" i="33"/>
  <c r="BO467" i="33" s="1"/>
  <c r="AW466" i="33"/>
  <c r="AW467" i="33" s="1"/>
  <c r="AD466" i="33"/>
  <c r="AD467" i="33" s="1"/>
  <c r="BD466" i="33"/>
  <c r="BD467" i="33" s="1"/>
  <c r="U466" i="33"/>
  <c r="U467" i="33" s="1"/>
  <c r="AQ466" i="33"/>
  <c r="AQ467" i="33" s="1"/>
  <c r="CN466" i="33"/>
  <c r="CN467" i="33" s="1"/>
  <c r="CO466" i="33"/>
  <c r="CO467" i="33" s="1"/>
  <c r="AF466" i="33"/>
  <c r="AF467" i="33" s="1"/>
  <c r="AX466" i="33"/>
  <c r="AX467" i="33" s="1"/>
  <c r="CH466" i="33"/>
  <c r="CH467" i="33" s="1"/>
  <c r="T466" i="33"/>
  <c r="T467" i="33" s="1"/>
  <c r="Z466" i="33"/>
  <c r="Z467" i="33" s="1"/>
  <c r="AM466" i="33"/>
  <c r="AM467" i="33" s="1"/>
  <c r="CJ466" i="33"/>
  <c r="CJ467" i="33" s="1"/>
  <c r="CG466" i="33"/>
  <c r="CG467" i="33" s="1"/>
  <c r="BW466" i="33"/>
  <c r="BW467" i="33" s="1"/>
  <c r="BM466" i="33"/>
  <c r="BM467" i="33" s="1"/>
  <c r="BJ466" i="33"/>
  <c r="BJ467" i="33" s="1"/>
  <c r="BL466" i="33"/>
  <c r="BL467" i="33" s="1"/>
  <c r="AK466" i="33"/>
  <c r="AK467" i="33" s="1"/>
  <c r="BQ466" i="33"/>
  <c r="BQ467" i="33" s="1"/>
  <c r="AZ466" i="33"/>
  <c r="AZ467" i="33" s="1"/>
  <c r="CL466" i="33"/>
  <c r="CL467" i="33" s="1"/>
  <c r="BS466" i="33"/>
  <c r="BS467" i="33" s="1"/>
  <c r="AH466" i="33"/>
  <c r="AH467" i="33" s="1"/>
  <c r="AB466" i="33"/>
  <c r="AB467" i="33" s="1"/>
  <c r="AP466" i="33"/>
  <c r="AP467" i="33" s="1"/>
  <c r="CA466" i="33"/>
  <c r="CA467" i="33" s="1"/>
  <c r="BU466" i="33"/>
  <c r="BU467" i="33" s="1"/>
  <c r="BZ466" i="33"/>
  <c r="BZ467" i="33" s="1"/>
  <c r="CB466" i="33"/>
  <c r="CB467" i="33" s="1"/>
  <c r="Q466" i="33"/>
  <c r="AN466" i="33"/>
  <c r="AN467" i="33" s="1"/>
  <c r="BV466" i="33"/>
  <c r="BV467" i="33" s="1"/>
  <c r="AO466" i="33"/>
  <c r="AO467" i="33" s="1"/>
  <c r="CS466" i="33"/>
  <c r="CS467" i="33" s="1"/>
  <c r="CC466" i="33"/>
  <c r="CC467" i="33" s="1"/>
  <c r="BT466" i="33"/>
  <c r="BT467" i="33" s="1"/>
  <c r="AA466" i="33"/>
  <c r="AA467" i="33" s="1"/>
  <c r="BI466" i="33"/>
  <c r="BI467" i="33" s="1"/>
  <c r="R466" i="33"/>
  <c r="R467" i="33" s="1"/>
  <c r="Q467" i="33" l="1"/>
  <c r="O466" i="33"/>
  <c r="O467" i="33" l="1"/>
  <c r="Q468" i="33" s="1"/>
  <c r="AV468" i="33" l="1"/>
  <c r="BP468" i="33"/>
  <c r="S468" i="33"/>
  <c r="AS468" i="33"/>
  <c r="BN468" i="33"/>
  <c r="CE468" i="33"/>
  <c r="Y468" i="33"/>
  <c r="AY468" i="33"/>
  <c r="BA468" i="33"/>
  <c r="W468" i="33"/>
  <c r="BX468" i="33"/>
  <c r="CM468" i="33"/>
  <c r="BF468" i="33"/>
  <c r="AJ468" i="33"/>
  <c r="BG468" i="33"/>
  <c r="CQ468" i="33"/>
  <c r="AL468" i="33"/>
  <c r="CK468" i="33"/>
  <c r="AE468" i="33"/>
  <c r="BK468" i="33"/>
  <c r="AR468" i="33"/>
  <c r="CI468" i="33"/>
  <c r="BR468" i="33"/>
  <c r="BS468" i="33"/>
  <c r="BQ468" i="33"/>
  <c r="CG468" i="33"/>
  <c r="CL468" i="33"/>
  <c r="BL468" i="33"/>
  <c r="BT468" i="33"/>
  <c r="BH468" i="33"/>
  <c r="CB468" i="33"/>
  <c r="U468" i="33"/>
  <c r="BD468" i="33"/>
  <c r="CS468" i="33"/>
  <c r="CF468" i="33"/>
  <c r="CP468" i="33"/>
  <c r="CN468" i="33"/>
  <c r="CC468" i="33"/>
  <c r="BJ468" i="33"/>
  <c r="BC468" i="33"/>
  <c r="CJ468" i="33"/>
  <c r="BU468" i="33"/>
  <c r="AP468" i="33"/>
  <c r="AD468" i="33"/>
  <c r="BE468" i="33"/>
  <c r="AM468" i="33"/>
  <c r="Z468" i="33"/>
  <c r="CD468" i="33"/>
  <c r="T468" i="33"/>
  <c r="AK468" i="33"/>
  <c r="BB468" i="33"/>
  <c r="AQ468" i="33"/>
  <c r="AZ468" i="33"/>
  <c r="BO468" i="33"/>
  <c r="BV468" i="33"/>
  <c r="AI468" i="33"/>
  <c r="CA468" i="33"/>
  <c r="AB468" i="33"/>
  <c r="BM468" i="33"/>
  <c r="BI468" i="33"/>
  <c r="AX468" i="33"/>
  <c r="AH468" i="33"/>
  <c r="AW468" i="33"/>
  <c r="AF468" i="33"/>
  <c r="BY468" i="33"/>
  <c r="CO468" i="33"/>
  <c r="CR468" i="33"/>
  <c r="AU468" i="33"/>
  <c r="V468" i="33"/>
  <c r="AC468" i="33"/>
  <c r="R468" i="33"/>
  <c r="BZ468" i="33"/>
  <c r="X468" i="33"/>
  <c r="AN468" i="33"/>
  <c r="AG468" i="33"/>
  <c r="AA468" i="33"/>
  <c r="AO468" i="33"/>
  <c r="CH468" i="33"/>
  <c r="BW468" i="33"/>
  <c r="AT468" i="33"/>
  <c r="O468" i="33" l="1"/>
  <c r="L469" i="33"/>
  <c r="L466" i="33"/>
  <c r="L467" i="33"/>
  <c r="L468" i="33"/>
  <c r="M468" i="33"/>
  <c r="M466" i="33" l="1"/>
  <c r="F466" i="33" s="1"/>
  <c r="D466" i="33" l="1"/>
  <c r="E466" i="33"/>
  <c r="H471" i="33" l="1"/>
  <c r="K471" i="33" s="1"/>
  <c r="H472" i="33" l="1"/>
  <c r="H473" i="33" s="1"/>
  <c r="K472" i="33" l="1"/>
  <c r="H474" i="33"/>
  <c r="K474" i="33" s="1"/>
  <c r="K473" i="33"/>
  <c r="R471" i="33" l="1"/>
  <c r="R472" i="33" s="1"/>
  <c r="BK471" i="33"/>
  <c r="BK472" i="33" s="1"/>
  <c r="BL471" i="33"/>
  <c r="BL472" i="33" s="1"/>
  <c r="BZ471" i="33"/>
  <c r="BZ472" i="33" s="1"/>
  <c r="U471" i="33"/>
  <c r="U472" i="33" s="1"/>
  <c r="BO471" i="33"/>
  <c r="BO472" i="33" s="1"/>
  <c r="CC471" i="33"/>
  <c r="CC472" i="33" s="1"/>
  <c r="V471" i="33"/>
  <c r="V472" i="33" s="1"/>
  <c r="CE471" i="33"/>
  <c r="CE472" i="33" s="1"/>
  <c r="CG471" i="33"/>
  <c r="CG472" i="33" s="1"/>
  <c r="AA471" i="33"/>
  <c r="AA472" i="33" s="1"/>
  <c r="BF471" i="33"/>
  <c r="BF472" i="33" s="1"/>
  <c r="BS471" i="33"/>
  <c r="BS472" i="33" s="1"/>
  <c r="CP471" i="33"/>
  <c r="CP472" i="33" s="1"/>
  <c r="AV471" i="33"/>
  <c r="AV472" i="33" s="1"/>
  <c r="AP471" i="33"/>
  <c r="AP472" i="33" s="1"/>
  <c r="AS471" i="33"/>
  <c r="AS472" i="33" s="1"/>
  <c r="CH471" i="33"/>
  <c r="CH472" i="33" s="1"/>
  <c r="BR471" i="33"/>
  <c r="BR472" i="33" s="1"/>
  <c r="AW471" i="33"/>
  <c r="AW472" i="33" s="1"/>
  <c r="BC471" i="33"/>
  <c r="BC472" i="33" s="1"/>
  <c r="CO471" i="33"/>
  <c r="CO472" i="33" s="1"/>
  <c r="CM471" i="33"/>
  <c r="CM472" i="33" s="1"/>
  <c r="AX471" i="33"/>
  <c r="AX472" i="33" s="1"/>
  <c r="BV471" i="33"/>
  <c r="BV472" i="33" s="1"/>
  <c r="AK471" i="33"/>
  <c r="AK472" i="33" s="1"/>
  <c r="AH471" i="33"/>
  <c r="AH472" i="33" s="1"/>
  <c r="Q471" i="33"/>
  <c r="AD471" i="33"/>
  <c r="AD472" i="33" s="1"/>
  <c r="AC471" i="33"/>
  <c r="AC472" i="33" s="1"/>
  <c r="BD471" i="33"/>
  <c r="BD472" i="33" s="1"/>
  <c r="CA471" i="33"/>
  <c r="CA472" i="33" s="1"/>
  <c r="AN471" i="33"/>
  <c r="AN472" i="33" s="1"/>
  <c r="CK471" i="33"/>
  <c r="CK472" i="33" s="1"/>
  <c r="BA471" i="33"/>
  <c r="BA472" i="33" s="1"/>
  <c r="BT471" i="33"/>
  <c r="BT472" i="33" s="1"/>
  <c r="AQ471" i="33"/>
  <c r="AQ472" i="33" s="1"/>
  <c r="AT471" i="33"/>
  <c r="AT472" i="33" s="1"/>
  <c r="S471" i="33"/>
  <c r="S472" i="33" s="1"/>
  <c r="BM471" i="33"/>
  <c r="BM472" i="33" s="1"/>
  <c r="X471" i="33"/>
  <c r="X472" i="33" s="1"/>
  <c r="AR471" i="33"/>
  <c r="AR472" i="33" s="1"/>
  <c r="BJ471" i="33"/>
  <c r="BJ472" i="33" s="1"/>
  <c r="CR471" i="33"/>
  <c r="CR472" i="33" s="1"/>
  <c r="BU471" i="33"/>
  <c r="BU472" i="33" s="1"/>
  <c r="CL471" i="33"/>
  <c r="CL472" i="33" s="1"/>
  <c r="AL471" i="33"/>
  <c r="AL472" i="33" s="1"/>
  <c r="CD471" i="33"/>
  <c r="CD472" i="33" s="1"/>
  <c r="AO471" i="33"/>
  <c r="AO472" i="33" s="1"/>
  <c r="CQ471" i="33"/>
  <c r="CQ472" i="33" s="1"/>
  <c r="BW471" i="33"/>
  <c r="BW472" i="33" s="1"/>
  <c r="BQ471" i="33"/>
  <c r="BQ472" i="33" s="1"/>
  <c r="CJ471" i="33"/>
  <c r="CJ472" i="33" s="1"/>
  <c r="BG471" i="33"/>
  <c r="BG472" i="33" s="1"/>
  <c r="AU471" i="33"/>
  <c r="AU472" i="33" s="1"/>
  <c r="Z471" i="33"/>
  <c r="Z472" i="33" s="1"/>
  <c r="BE471" i="33"/>
  <c r="BE472" i="33" s="1"/>
  <c r="AB471" i="33"/>
  <c r="AB472" i="33" s="1"/>
  <c r="W471" i="33"/>
  <c r="W472" i="33" s="1"/>
  <c r="AZ471" i="33"/>
  <c r="AZ472" i="33" s="1"/>
  <c r="BI471" i="33"/>
  <c r="BI472" i="33" s="1"/>
  <c r="CB471" i="33"/>
  <c r="CB472" i="33" s="1"/>
  <c r="CN471" i="33"/>
  <c r="CN472" i="33" s="1"/>
  <c r="AM471" i="33"/>
  <c r="AM472" i="33" s="1"/>
  <c r="CF471" i="33"/>
  <c r="CF472" i="33" s="1"/>
  <c r="BY471" i="33"/>
  <c r="BY472" i="33" s="1"/>
  <c r="AY471" i="33"/>
  <c r="AY472" i="33" s="1"/>
  <c r="CS471" i="33"/>
  <c r="CS472" i="33" s="1"/>
  <c r="AJ471" i="33"/>
  <c r="AJ472" i="33" s="1"/>
  <c r="AG471" i="33"/>
  <c r="AG472" i="33" s="1"/>
  <c r="CI471" i="33"/>
  <c r="CI472" i="33" s="1"/>
  <c r="BH471" i="33"/>
  <c r="BH472" i="33" s="1"/>
  <c r="AE471" i="33"/>
  <c r="AE472" i="33" s="1"/>
  <c r="BP471" i="33"/>
  <c r="BP472" i="33" s="1"/>
  <c r="BB471" i="33"/>
  <c r="BB472" i="33" s="1"/>
  <c r="AI471" i="33"/>
  <c r="AI472" i="33" s="1"/>
  <c r="Y471" i="33"/>
  <c r="Y472" i="33" s="1"/>
  <c r="AF471" i="33"/>
  <c r="AF472" i="33" s="1"/>
  <c r="BX471" i="33"/>
  <c r="BX472" i="33" s="1"/>
  <c r="T471" i="33"/>
  <c r="T472" i="33" s="1"/>
  <c r="BN471" i="33"/>
  <c r="BN472" i="33" s="1"/>
  <c r="O471" i="33" l="1"/>
  <c r="Q472" i="33"/>
  <c r="O472" i="33" l="1"/>
  <c r="Q473" i="33" s="1"/>
  <c r="BL473" i="33" l="1"/>
  <c r="U473" i="33"/>
  <c r="BZ473" i="33"/>
  <c r="BK473" i="33"/>
  <c r="R473" i="33"/>
  <c r="AN473" i="33"/>
  <c r="V473" i="33"/>
  <c r="CO473" i="33"/>
  <c r="BD473" i="33"/>
  <c r="AZ473" i="33"/>
  <c r="AE473" i="33"/>
  <c r="BI473" i="33"/>
  <c r="BJ473" i="33"/>
  <c r="AM473" i="33"/>
  <c r="CK473" i="33"/>
  <c r="AK473" i="33"/>
  <c r="CD473" i="33"/>
  <c r="CF473" i="33"/>
  <c r="CR473" i="33"/>
  <c r="AD473" i="33"/>
  <c r="BX473" i="33"/>
  <c r="CN473" i="33"/>
  <c r="BC473" i="33"/>
  <c r="BB473" i="33"/>
  <c r="BY473" i="33"/>
  <c r="AL473" i="33"/>
  <c r="BM473" i="33"/>
  <c r="CE473" i="33"/>
  <c r="S473" i="33"/>
  <c r="CQ473" i="33"/>
  <c r="AC473" i="33"/>
  <c r="BS473" i="33"/>
  <c r="AS473" i="33"/>
  <c r="T473" i="33"/>
  <c r="AF473" i="33"/>
  <c r="CC473" i="33"/>
  <c r="AJ473" i="33"/>
  <c r="BQ473" i="33"/>
  <c r="X473" i="33"/>
  <c r="BU473" i="33"/>
  <c r="BA473" i="33"/>
  <c r="CA473" i="33"/>
  <c r="AG473" i="33"/>
  <c r="CJ473" i="33"/>
  <c r="CG473" i="33"/>
  <c r="AH473" i="33"/>
  <c r="CH473" i="33"/>
  <c r="BG473" i="33"/>
  <c r="AY473" i="33"/>
  <c r="AB473" i="33"/>
  <c r="AT473" i="33"/>
  <c r="AW473" i="33"/>
  <c r="AO473" i="33"/>
  <c r="AV473" i="33"/>
  <c r="CS473" i="33"/>
  <c r="BW473" i="33"/>
  <c r="AX473" i="33"/>
  <c r="CB473" i="33"/>
  <c r="BV473" i="33"/>
  <c r="AQ473" i="33"/>
  <c r="BT473" i="33"/>
  <c r="Z473" i="33"/>
  <c r="CP473" i="33"/>
  <c r="BR473" i="33"/>
  <c r="BP473" i="33"/>
  <c r="AA473" i="33"/>
  <c r="BH473" i="33"/>
  <c r="AP473" i="33"/>
  <c r="BF473" i="33"/>
  <c r="CL473" i="33"/>
  <c r="BO473" i="33"/>
  <c r="CI473" i="33"/>
  <c r="BN473" i="33"/>
  <c r="CM473" i="33"/>
  <c r="AI473" i="33"/>
  <c r="W473" i="33"/>
  <c r="BE473" i="33"/>
  <c r="AU473" i="33"/>
  <c r="Y473" i="33"/>
  <c r="AR473" i="33"/>
  <c r="L474" i="33" l="1"/>
  <c r="L471" i="33"/>
  <c r="M473" i="33"/>
  <c r="L473" i="33"/>
  <c r="O473" i="33"/>
  <c r="L472" i="33"/>
  <c r="M471" i="33" l="1"/>
  <c r="F471" i="33" s="1"/>
  <c r="E471" i="33" l="1"/>
  <c r="D471" i="33"/>
  <c r="H476" i="33" l="1"/>
  <c r="H477" i="33" s="1"/>
  <c r="K476" i="33" l="1"/>
  <c r="H478" i="33"/>
  <c r="K477" i="33"/>
  <c r="H479" i="33" l="1"/>
  <c r="K479" i="33" s="1"/>
  <c r="K478" i="33"/>
  <c r="AR476" i="33" l="1"/>
  <c r="AR477" i="33" s="1"/>
  <c r="BX476" i="33"/>
  <c r="BX477" i="33" s="1"/>
  <c r="Y476" i="33"/>
  <c r="Y477" i="33" s="1"/>
  <c r="BE476" i="33"/>
  <c r="BE477" i="33" s="1"/>
  <c r="CK476" i="33"/>
  <c r="CK477" i="33" s="1"/>
  <c r="BF476" i="33"/>
  <c r="BF477" i="33" s="1"/>
  <c r="AD476" i="33"/>
  <c r="AD477" i="33" s="1"/>
  <c r="BK476" i="33"/>
  <c r="BK477" i="33" s="1"/>
  <c r="BC476" i="33"/>
  <c r="BC477" i="33" s="1"/>
  <c r="AO476" i="33"/>
  <c r="AO477" i="33" s="1"/>
  <c r="BW476" i="33"/>
  <c r="BW477" i="33" s="1"/>
  <c r="BL476" i="33"/>
  <c r="BL477" i="33" s="1"/>
  <c r="S476" i="33"/>
  <c r="S477" i="33" s="1"/>
  <c r="BP476" i="33"/>
  <c r="BP477" i="33" s="1"/>
  <c r="AP476" i="33"/>
  <c r="AP477" i="33" s="1"/>
  <c r="AE476" i="33"/>
  <c r="AE477" i="33" s="1"/>
  <c r="AV476" i="33"/>
  <c r="AV477" i="33" s="1"/>
  <c r="CB476" i="33"/>
  <c r="CB477" i="33" s="1"/>
  <c r="AC476" i="33"/>
  <c r="AC477" i="33" s="1"/>
  <c r="BI476" i="33"/>
  <c r="BI477" i="33" s="1"/>
  <c r="CO476" i="33"/>
  <c r="CO477" i="33" s="1"/>
  <c r="BN476" i="33"/>
  <c r="BN477" i="33" s="1"/>
  <c r="AY476" i="33"/>
  <c r="AY477" i="33" s="1"/>
  <c r="AL476" i="33"/>
  <c r="AL477" i="33" s="1"/>
  <c r="W476" i="33"/>
  <c r="W477" i="33" s="1"/>
  <c r="CA476" i="33"/>
  <c r="CA477" i="33" s="1"/>
  <c r="X476" i="33"/>
  <c r="X477" i="33" s="1"/>
  <c r="CJ476" i="33"/>
  <c r="CJ477" i="33" s="1"/>
  <c r="BQ476" i="33"/>
  <c r="BQ477" i="33" s="1"/>
  <c r="BO476" i="33"/>
  <c r="BO477" i="33" s="1"/>
  <c r="AB476" i="33"/>
  <c r="AB477" i="33" s="1"/>
  <c r="Z476" i="33"/>
  <c r="Z477" i="33" s="1"/>
  <c r="BS476" i="33"/>
  <c r="BS477" i="33" s="1"/>
  <c r="AS476" i="33"/>
  <c r="AS477" i="33" s="1"/>
  <c r="CE476" i="33"/>
  <c r="CE477" i="33" s="1"/>
  <c r="AJ476" i="33"/>
  <c r="AJ477" i="33" s="1"/>
  <c r="CC476" i="33"/>
  <c r="CC477" i="33" s="1"/>
  <c r="BZ476" i="33"/>
  <c r="BZ477" i="33" s="1"/>
  <c r="T476" i="33"/>
  <c r="T477" i="33" s="1"/>
  <c r="AZ476" i="33"/>
  <c r="AZ477" i="33" s="1"/>
  <c r="CF476" i="33"/>
  <c r="CF477" i="33" s="1"/>
  <c r="AG476" i="33"/>
  <c r="AG477" i="33" s="1"/>
  <c r="BM476" i="33"/>
  <c r="BM477" i="33" s="1"/>
  <c r="CS476" i="33"/>
  <c r="CS477" i="33" s="1"/>
  <c r="BV476" i="33"/>
  <c r="BV477" i="33" s="1"/>
  <c r="BG476" i="33"/>
  <c r="BG477" i="33" s="1"/>
  <c r="AT476" i="33"/>
  <c r="AT477" i="33" s="1"/>
  <c r="AM476" i="33"/>
  <c r="AM477" i="33" s="1"/>
  <c r="CQ476" i="33"/>
  <c r="CQ477" i="33" s="1"/>
  <c r="BD476" i="33"/>
  <c r="BD477" i="33" s="1"/>
  <c r="AK476" i="33"/>
  <c r="AK477" i="33" s="1"/>
  <c r="R476" i="33"/>
  <c r="R477" i="33" s="1"/>
  <c r="BB476" i="33"/>
  <c r="BB477" i="33" s="1"/>
  <c r="CN476" i="33"/>
  <c r="CN477" i="33" s="1"/>
  <c r="CL476" i="33"/>
  <c r="CL477" i="33" s="1"/>
  <c r="AF476" i="33"/>
  <c r="AF477" i="33" s="1"/>
  <c r="BY476" i="33"/>
  <c r="BY477" i="33" s="1"/>
  <c r="BR476" i="33"/>
  <c r="BR477" i="33" s="1"/>
  <c r="Q476" i="33"/>
  <c r="AA476" i="33"/>
  <c r="AA477" i="33" s="1"/>
  <c r="AN476" i="33"/>
  <c r="AN477" i="33" s="1"/>
  <c r="BT476" i="33"/>
  <c r="BT477" i="33" s="1"/>
  <c r="U476" i="33"/>
  <c r="U477" i="33" s="1"/>
  <c r="BA476" i="33"/>
  <c r="BA477" i="33" s="1"/>
  <c r="CG476" i="33"/>
  <c r="CG477" i="33" s="1"/>
  <c r="AX476" i="33"/>
  <c r="AX477" i="33" s="1"/>
  <c r="AI476" i="33"/>
  <c r="AI477" i="33" s="1"/>
  <c r="V476" i="33"/>
  <c r="V477" i="33" s="1"/>
  <c r="CH476" i="33"/>
  <c r="CH477" i="33" s="1"/>
  <c r="AU476" i="33"/>
  <c r="AU477" i="33" s="1"/>
  <c r="AQ476" i="33"/>
  <c r="AQ477" i="33" s="1"/>
  <c r="CP476" i="33"/>
  <c r="CP477" i="33" s="1"/>
  <c r="CD476" i="33"/>
  <c r="CD477" i="33" s="1"/>
  <c r="BH476" i="33"/>
  <c r="BH477" i="33" s="1"/>
  <c r="BU476" i="33"/>
  <c r="BU477" i="33" s="1"/>
  <c r="BJ476" i="33"/>
  <c r="BJ477" i="33" s="1"/>
  <c r="CR476" i="33"/>
  <c r="CR477" i="33" s="1"/>
  <c r="AH476" i="33"/>
  <c r="AH477" i="33" s="1"/>
  <c r="CI476" i="33"/>
  <c r="CI477" i="33" s="1"/>
  <c r="AW476" i="33"/>
  <c r="AW477" i="33" s="1"/>
  <c r="CM476" i="33"/>
  <c r="CM477" i="33" s="1"/>
  <c r="O476" i="33" l="1"/>
  <c r="Q477" i="33"/>
  <c r="O477" i="33" l="1"/>
  <c r="Q478" i="33" s="1"/>
  <c r="AT478" i="33" l="1"/>
  <c r="BY478" i="33"/>
  <c r="Z478" i="33"/>
  <c r="BO478" i="33"/>
  <c r="BE478" i="33"/>
  <c r="X478" i="33"/>
  <c r="BF478" i="33"/>
  <c r="BH478" i="33"/>
  <c r="AO478" i="33"/>
  <c r="BQ478" i="33"/>
  <c r="AR478" i="33"/>
  <c r="BT478" i="33"/>
  <c r="BV478" i="33"/>
  <c r="BW478" i="33"/>
  <c r="CO478" i="33"/>
  <c r="U478" i="33"/>
  <c r="CP478" i="33"/>
  <c r="S478" i="33"/>
  <c r="BA478" i="33"/>
  <c r="AF478" i="33"/>
  <c r="AK478" i="33"/>
  <c r="BZ478" i="33"/>
  <c r="AP478" i="33"/>
  <c r="CF478" i="33"/>
  <c r="AL478" i="33"/>
  <c r="CR478" i="33"/>
  <c r="BU478" i="33"/>
  <c r="AC478" i="33"/>
  <c r="AN478" i="33"/>
  <c r="AX478" i="33"/>
  <c r="BX478" i="33"/>
  <c r="CM478" i="33"/>
  <c r="AW478" i="33"/>
  <c r="AE478" i="33"/>
  <c r="AI478" i="33"/>
  <c r="BR478" i="33"/>
  <c r="CG478" i="33"/>
  <c r="BN478" i="33"/>
  <c r="BK478" i="33"/>
  <c r="Y478" i="33"/>
  <c r="BJ478" i="33"/>
  <c r="BD478" i="33"/>
  <c r="AY478" i="33"/>
  <c r="CQ478" i="33"/>
  <c r="CH478" i="33"/>
  <c r="AQ478" i="33"/>
  <c r="CL478" i="33"/>
  <c r="AG478" i="33"/>
  <c r="BS478" i="33"/>
  <c r="T478" i="33"/>
  <c r="R478" i="33"/>
  <c r="CS478" i="33"/>
  <c r="W478" i="33"/>
  <c r="CK478" i="33"/>
  <c r="AM478" i="33"/>
  <c r="AD478" i="33"/>
  <c r="AJ478" i="33"/>
  <c r="BM478" i="33"/>
  <c r="AH478" i="33"/>
  <c r="CJ478" i="33"/>
  <c r="CA478" i="33"/>
  <c r="BP478" i="33"/>
  <c r="AV478" i="33"/>
  <c r="CI478" i="33"/>
  <c r="CD478" i="33"/>
  <c r="AZ478" i="33"/>
  <c r="CN478" i="33"/>
  <c r="BI478" i="33"/>
  <c r="CE478" i="33"/>
  <c r="BG478" i="33"/>
  <c r="BL478" i="33"/>
  <c r="CB478" i="33"/>
  <c r="BB478" i="33"/>
  <c r="BC478" i="33"/>
  <c r="V478" i="33"/>
  <c r="AA478" i="33"/>
  <c r="AU478" i="33"/>
  <c r="CC478" i="33"/>
  <c r="AB478" i="33"/>
  <c r="AS478" i="33"/>
  <c r="M478" i="33" l="1"/>
  <c r="L479" i="33"/>
  <c r="L478" i="33"/>
  <c r="L477" i="33"/>
  <c r="L476" i="33"/>
  <c r="O478" i="33"/>
  <c r="M476" i="33" l="1"/>
  <c r="F476" i="33" s="1"/>
  <c r="D476" i="33" l="1"/>
  <c r="E476" i="33"/>
  <c r="H481" i="33" l="1"/>
  <c r="H482" i="33" s="1"/>
  <c r="K481" i="33" l="1"/>
  <c r="H483" i="33"/>
  <c r="K482" i="33"/>
  <c r="H484" i="33" l="1"/>
  <c r="K484" i="33" s="1"/>
  <c r="K483" i="33"/>
  <c r="BS481" i="33" l="1"/>
  <c r="BS482" i="33" s="1"/>
  <c r="BD481" i="33"/>
  <c r="BD482" i="33" s="1"/>
  <c r="R481" i="33"/>
  <c r="R482" i="33" s="1"/>
  <c r="CD481" i="33"/>
  <c r="CD482" i="33" s="1"/>
  <c r="U481" i="33"/>
  <c r="U482" i="33" s="1"/>
  <c r="AY481" i="33"/>
  <c r="AY482" i="33" s="1"/>
  <c r="S481" i="33"/>
  <c r="S482" i="33" s="1"/>
  <c r="CF481" i="33"/>
  <c r="CF482" i="33" s="1"/>
  <c r="AM481" i="33"/>
  <c r="AM482" i="33" s="1"/>
  <c r="AT481" i="33"/>
  <c r="AT482" i="33" s="1"/>
  <c r="AD481" i="33"/>
  <c r="AD482" i="33" s="1"/>
  <c r="CR481" i="33"/>
  <c r="CR482" i="33" s="1"/>
  <c r="AR481" i="33"/>
  <c r="AR482" i="33" s="1"/>
  <c r="Q481" i="33"/>
  <c r="BU481" i="33"/>
  <c r="BU482" i="33" s="1"/>
  <c r="CE481" i="33"/>
  <c r="CE482" i="33" s="1"/>
  <c r="CA481" i="33"/>
  <c r="CA482" i="33" s="1"/>
  <c r="BL481" i="33"/>
  <c r="BL482" i="33" s="1"/>
  <c r="Z481" i="33"/>
  <c r="Z482" i="33" s="1"/>
  <c r="CL481" i="33"/>
  <c r="CL482" i="33" s="1"/>
  <c r="AJ481" i="33"/>
  <c r="AJ482" i="33" s="1"/>
  <c r="BJ481" i="33"/>
  <c r="BJ482" i="33" s="1"/>
  <c r="CN481" i="33"/>
  <c r="CN482" i="33" s="1"/>
  <c r="AS481" i="33"/>
  <c r="AS482" i="33" s="1"/>
  <c r="AL481" i="33"/>
  <c r="AL482" i="33" s="1"/>
  <c r="BG481" i="33"/>
  <c r="BG482" i="33" s="1"/>
  <c r="AE481" i="33"/>
  <c r="AE482" i="33" s="1"/>
  <c r="CB481" i="33"/>
  <c r="CB482" i="33" s="1"/>
  <c r="AI481" i="33"/>
  <c r="AI482" i="33" s="1"/>
  <c r="CK481" i="33"/>
  <c r="CK482" i="33" s="1"/>
  <c r="BB481" i="33"/>
  <c r="BB482" i="33" s="1"/>
  <c r="AX481" i="33"/>
  <c r="AX482" i="33" s="1"/>
  <c r="CO481" i="33"/>
  <c r="CO482" i="33" s="1"/>
  <c r="AF481" i="33"/>
  <c r="AF482" i="33" s="1"/>
  <c r="CH481" i="33"/>
  <c r="CH482" i="33" s="1"/>
  <c r="BY481" i="33"/>
  <c r="BY482" i="33" s="1"/>
  <c r="BN481" i="33"/>
  <c r="BN482" i="33" s="1"/>
  <c r="BQ481" i="33"/>
  <c r="BQ482" i="33" s="1"/>
  <c r="W481" i="33"/>
  <c r="W482" i="33" s="1"/>
  <c r="CI481" i="33"/>
  <c r="CI482" i="33" s="1"/>
  <c r="BT481" i="33"/>
  <c r="BT482" i="33" s="1"/>
  <c r="AH481" i="33"/>
  <c r="AH482" i="33" s="1"/>
  <c r="T481" i="33"/>
  <c r="T482" i="33" s="1"/>
  <c r="AW481" i="33"/>
  <c r="AW482" i="33" s="1"/>
  <c r="BX481" i="33"/>
  <c r="BX482" i="33" s="1"/>
  <c r="AQ481" i="33"/>
  <c r="AQ482" i="33" s="1"/>
  <c r="BR481" i="33"/>
  <c r="BR482" i="33" s="1"/>
  <c r="CM481" i="33"/>
  <c r="CM482" i="33" s="1"/>
  <c r="AZ481" i="33"/>
  <c r="AZ482" i="33" s="1"/>
  <c r="CQ481" i="33"/>
  <c r="CQ482" i="33" s="1"/>
  <c r="AP481" i="33"/>
  <c r="AP482" i="33" s="1"/>
  <c r="BI481" i="33"/>
  <c r="BI482" i="33" s="1"/>
  <c r="CS481" i="33"/>
  <c r="CS482" i="33" s="1"/>
  <c r="CJ481" i="33"/>
  <c r="CJ482" i="33" s="1"/>
  <c r="AB481" i="33"/>
  <c r="AB482" i="33" s="1"/>
  <c r="AU481" i="33"/>
  <c r="AU482" i="33" s="1"/>
  <c r="BH481" i="33"/>
  <c r="BH482" i="33" s="1"/>
  <c r="BE481" i="33"/>
  <c r="BE482" i="33" s="1"/>
  <c r="AN481" i="33"/>
  <c r="AN482" i="33" s="1"/>
  <c r="V481" i="33"/>
  <c r="V482" i="33" s="1"/>
  <c r="AG481" i="33"/>
  <c r="AG482" i="33" s="1"/>
  <c r="BK481" i="33"/>
  <c r="BK482" i="33" s="1"/>
  <c r="AV481" i="33"/>
  <c r="AV482" i="33" s="1"/>
  <c r="Y481" i="33"/>
  <c r="Y482" i="33" s="1"/>
  <c r="BV481" i="33"/>
  <c r="BV482" i="33" s="1"/>
  <c r="CG481" i="33"/>
  <c r="CG482" i="33" s="1"/>
  <c r="AK481" i="33"/>
  <c r="AK482" i="33" s="1"/>
  <c r="BO481" i="33"/>
  <c r="BO482" i="33" s="1"/>
  <c r="CP481" i="33"/>
  <c r="CP482" i="33" s="1"/>
  <c r="AC481" i="33"/>
  <c r="AC482" i="33" s="1"/>
  <c r="BM481" i="33"/>
  <c r="BM482" i="33" s="1"/>
  <c r="BZ481" i="33"/>
  <c r="BZ482" i="33" s="1"/>
  <c r="CC481" i="33"/>
  <c r="CC482" i="33" s="1"/>
  <c r="BP481" i="33"/>
  <c r="BP482" i="33" s="1"/>
  <c r="X481" i="33"/>
  <c r="X482" i="33" s="1"/>
  <c r="BW481" i="33"/>
  <c r="BW482" i="33" s="1"/>
  <c r="AA481" i="33"/>
  <c r="AA482" i="33" s="1"/>
  <c r="BF481" i="33"/>
  <c r="BF482" i="33" s="1"/>
  <c r="AO481" i="33"/>
  <c r="AO482" i="33" s="1"/>
  <c r="BC481" i="33"/>
  <c r="BC482" i="33" s="1"/>
  <c r="BA481" i="33"/>
  <c r="BA482" i="33" s="1"/>
  <c r="O481" i="33" l="1"/>
  <c r="Q482" i="33"/>
  <c r="O482" i="33" l="1"/>
  <c r="Q483" i="33" s="1"/>
  <c r="BR483" i="33" l="1"/>
  <c r="BH483" i="33"/>
  <c r="AX483" i="33"/>
  <c r="BJ483" i="33"/>
  <c r="CR483" i="33"/>
  <c r="Z483" i="33"/>
  <c r="AG483" i="33"/>
  <c r="CG483" i="33"/>
  <c r="BD483" i="33"/>
  <c r="AJ483" i="33"/>
  <c r="BS483" i="33"/>
  <c r="BC483" i="33"/>
  <c r="BX483" i="33"/>
  <c r="R483" i="33"/>
  <c r="CQ483" i="33"/>
  <c r="BV483" i="33"/>
  <c r="CP483" i="33"/>
  <c r="AP483" i="33"/>
  <c r="AF483" i="33"/>
  <c r="BN483" i="33"/>
  <c r="BF483" i="33"/>
  <c r="CI483" i="33"/>
  <c r="AY483" i="33"/>
  <c r="AM483" i="33"/>
  <c r="BU483" i="33"/>
  <c r="BT483" i="33"/>
  <c r="AS483" i="33"/>
  <c r="AA483" i="33"/>
  <c r="X483" i="33"/>
  <c r="AD483" i="33"/>
  <c r="AI483" i="33"/>
  <c r="BE483" i="33"/>
  <c r="AB483" i="33"/>
  <c r="BA483" i="33"/>
  <c r="CJ483" i="33"/>
  <c r="CE483" i="33"/>
  <c r="AK483" i="33"/>
  <c r="BW483" i="33"/>
  <c r="S483" i="33"/>
  <c r="AZ483" i="33"/>
  <c r="BM483" i="33"/>
  <c r="BO483" i="33"/>
  <c r="AW483" i="33"/>
  <c r="CO483" i="33"/>
  <c r="BI483" i="33"/>
  <c r="CB483" i="33"/>
  <c r="AL483" i="33"/>
  <c r="CM483" i="33"/>
  <c r="CH483" i="33"/>
  <c r="CD483" i="33"/>
  <c r="CA483" i="33"/>
  <c r="CC483" i="33"/>
  <c r="CL483" i="33"/>
  <c r="AT483" i="33"/>
  <c r="W483" i="33"/>
  <c r="BY483" i="33"/>
  <c r="CS483" i="33"/>
  <c r="CK483" i="33"/>
  <c r="BZ483" i="33"/>
  <c r="CF483" i="33"/>
  <c r="AR483" i="33"/>
  <c r="AN483" i="33"/>
  <c r="AV483" i="33"/>
  <c r="V483" i="33"/>
  <c r="AH483" i="33"/>
  <c r="AC483" i="33"/>
  <c r="Y483" i="33"/>
  <c r="BB483" i="33"/>
  <c r="BQ483" i="33"/>
  <c r="AU483" i="33"/>
  <c r="T483" i="33"/>
  <c r="BG483" i="33"/>
  <c r="U483" i="33"/>
  <c r="CN483" i="33"/>
  <c r="AQ483" i="33"/>
  <c r="BL483" i="33"/>
  <c r="AO483" i="33"/>
  <c r="BK483" i="33"/>
  <c r="AE483" i="33"/>
  <c r="BP483" i="33"/>
  <c r="M483" i="33" l="1"/>
  <c r="O483" i="33"/>
  <c r="L481" i="33"/>
  <c r="L482" i="33"/>
  <c r="L483" i="33"/>
  <c r="L484" i="33"/>
  <c r="M481" i="33" l="1"/>
  <c r="F481" i="33" s="1"/>
  <c r="D481" i="33" l="1"/>
  <c r="E481" i="33"/>
  <c r="H486" i="33" l="1"/>
  <c r="H487" i="33" s="1"/>
  <c r="K486" i="33" l="1"/>
  <c r="H488" i="33"/>
  <c r="K487" i="33"/>
  <c r="H489" i="33" l="1"/>
  <c r="K489" i="33" s="1"/>
  <c r="K488" i="33"/>
  <c r="BS486" i="33" l="1"/>
  <c r="BS487" i="33" s="1"/>
  <c r="AL486" i="33"/>
  <c r="AL487" i="33" s="1"/>
  <c r="Z486" i="33"/>
  <c r="Z487" i="33" s="1"/>
  <c r="AA486" i="33"/>
  <c r="AA487" i="33" s="1"/>
  <c r="CF486" i="33"/>
  <c r="CF487" i="33" s="1"/>
  <c r="BQ486" i="33"/>
  <c r="BQ487" i="33" s="1"/>
  <c r="V486" i="33"/>
  <c r="V487" i="33" s="1"/>
  <c r="U486" i="33"/>
  <c r="U487" i="33" s="1"/>
  <c r="BC486" i="33"/>
  <c r="BC487" i="33" s="1"/>
  <c r="BR486" i="33"/>
  <c r="BR487" i="33" s="1"/>
  <c r="BM486" i="33"/>
  <c r="BM487" i="33" s="1"/>
  <c r="AP486" i="33"/>
  <c r="AP487" i="33" s="1"/>
  <c r="Q486" i="33"/>
  <c r="Q487" i="33" s="1"/>
  <c r="BV486" i="33"/>
  <c r="BV487" i="33" s="1"/>
  <c r="AO486" i="33"/>
  <c r="AO487" i="33" s="1"/>
  <c r="BA486" i="33"/>
  <c r="BA487" i="33" s="1"/>
  <c r="BX486" i="33"/>
  <c r="BX487" i="33" s="1"/>
  <c r="Y486" i="33"/>
  <c r="Y487" i="33" s="1"/>
  <c r="AC486" i="33"/>
  <c r="AC487" i="33" s="1"/>
  <c r="BP486" i="33"/>
  <c r="BP487" i="33" s="1"/>
  <c r="AV486" i="33"/>
  <c r="AV487" i="33" s="1"/>
  <c r="AT486" i="33"/>
  <c r="AT487" i="33" s="1"/>
  <c r="AN486" i="33"/>
  <c r="AN487" i="33" s="1"/>
  <c r="BL486" i="33"/>
  <c r="BL487" i="33" s="1"/>
  <c r="BZ486" i="33"/>
  <c r="BZ487" i="33" s="1"/>
  <c r="CD486" i="33"/>
  <c r="CD487" i="33" s="1"/>
  <c r="BI486" i="33"/>
  <c r="BI487" i="33" s="1"/>
  <c r="AX486" i="33"/>
  <c r="AX487" i="33" s="1"/>
  <c r="BW486" i="33"/>
  <c r="BW487" i="33" s="1"/>
  <c r="BD486" i="33"/>
  <c r="BD487" i="33" s="1"/>
  <c r="R486" i="33"/>
  <c r="R487" i="33" s="1"/>
  <c r="CI486" i="33"/>
  <c r="CI487" i="33" s="1"/>
  <c r="AG486" i="33"/>
  <c r="AG487" i="33" s="1"/>
  <c r="S486" i="33"/>
  <c r="S487" i="33" s="1"/>
  <c r="AU486" i="33"/>
  <c r="AU487" i="33" s="1"/>
  <c r="BF486" i="33"/>
  <c r="BF487" i="33" s="1"/>
  <c r="AB486" i="33"/>
  <c r="AB487" i="33" s="1"/>
  <c r="BK486" i="33"/>
  <c r="BK487" i="33" s="1"/>
  <c r="AZ486" i="33"/>
  <c r="AZ487" i="33" s="1"/>
  <c r="BO486" i="33"/>
  <c r="BO487" i="33" s="1"/>
  <c r="AH486" i="33"/>
  <c r="AH487" i="33" s="1"/>
  <c r="AF486" i="33"/>
  <c r="AF487" i="33" s="1"/>
  <c r="CQ486" i="33"/>
  <c r="CQ487" i="33" s="1"/>
  <c r="CJ486" i="33"/>
  <c r="CJ487" i="33" s="1"/>
  <c r="BB486" i="33"/>
  <c r="BB487" i="33" s="1"/>
  <c r="CG486" i="33"/>
  <c r="CG487" i="33" s="1"/>
  <c r="CC486" i="33"/>
  <c r="CC487" i="33" s="1"/>
  <c r="AR486" i="33"/>
  <c r="AR487" i="33" s="1"/>
  <c r="BU486" i="33"/>
  <c r="BU487" i="33" s="1"/>
  <c r="BJ486" i="33"/>
  <c r="BJ487" i="33" s="1"/>
  <c r="AK486" i="33"/>
  <c r="AK487" i="33" s="1"/>
  <c r="CK486" i="33"/>
  <c r="CK487" i="33" s="1"/>
  <c r="AD486" i="33"/>
  <c r="AD487" i="33" s="1"/>
  <c r="CE486" i="33"/>
  <c r="CE487" i="33" s="1"/>
  <c r="CA486" i="33"/>
  <c r="CA487" i="33" s="1"/>
  <c r="CH486" i="33"/>
  <c r="CH487" i="33" s="1"/>
  <c r="AI486" i="33"/>
  <c r="AI487" i="33" s="1"/>
  <c r="X486" i="33"/>
  <c r="X487" i="33" s="1"/>
  <c r="CO486" i="33"/>
  <c r="CO487" i="33" s="1"/>
  <c r="AQ486" i="33"/>
  <c r="AQ487" i="33" s="1"/>
  <c r="CP486" i="33"/>
  <c r="CP487" i="33" s="1"/>
  <c r="CS486" i="33"/>
  <c r="CS487" i="33" s="1"/>
  <c r="BN486" i="33"/>
  <c r="BN487" i="33" s="1"/>
  <c r="AS486" i="33"/>
  <c r="AS487" i="33" s="1"/>
  <c r="AW486" i="33"/>
  <c r="AW487" i="33" s="1"/>
  <c r="CR486" i="33"/>
  <c r="CR487" i="33" s="1"/>
  <c r="CM486" i="33"/>
  <c r="CM487" i="33" s="1"/>
  <c r="AJ486" i="33"/>
  <c r="AJ487" i="33" s="1"/>
  <c r="AM486" i="33"/>
  <c r="AM487" i="33" s="1"/>
  <c r="CL486" i="33"/>
  <c r="CL487" i="33" s="1"/>
  <c r="AY486" i="33"/>
  <c r="AY487" i="33" s="1"/>
  <c r="T486" i="33"/>
  <c r="T487" i="33" s="1"/>
  <c r="W486" i="33"/>
  <c r="W487" i="33" s="1"/>
  <c r="BE486" i="33"/>
  <c r="BE487" i="33" s="1"/>
  <c r="BH486" i="33"/>
  <c r="BH487" i="33" s="1"/>
  <c r="BG486" i="33"/>
  <c r="BG487" i="33" s="1"/>
  <c r="CB486" i="33"/>
  <c r="CB487" i="33" s="1"/>
  <c r="CN486" i="33"/>
  <c r="CN487" i="33" s="1"/>
  <c r="AE486" i="33"/>
  <c r="AE487" i="33" s="1"/>
  <c r="BT486" i="33"/>
  <c r="BT487" i="33" s="1"/>
  <c r="BY486" i="33"/>
  <c r="BY487" i="33" s="1"/>
  <c r="O486" i="33" l="1"/>
  <c r="O487" i="33"/>
  <c r="CQ488" i="33" s="1"/>
  <c r="CL488" i="33" l="1"/>
  <c r="CN488" i="33"/>
  <c r="W488" i="33"/>
  <c r="CP488" i="33"/>
  <c r="BT488" i="33"/>
  <c r="AJ488" i="33"/>
  <c r="CA488" i="33"/>
  <c r="CR488" i="33"/>
  <c r="CH488" i="33"/>
  <c r="AS488" i="33"/>
  <c r="CJ488" i="33"/>
  <c r="CC488" i="33"/>
  <c r="BE488" i="33"/>
  <c r="Q488" i="33"/>
  <c r="CM488" i="33"/>
  <c r="AB488" i="33"/>
  <c r="AY488" i="33"/>
  <c r="AH488" i="33"/>
  <c r="BK488" i="33"/>
  <c r="AD488" i="33"/>
  <c r="BU488" i="33"/>
  <c r="S488" i="33"/>
  <c r="BI488" i="33"/>
  <c r="CD488" i="33"/>
  <c r="BP488" i="33"/>
  <c r="AA488" i="33"/>
  <c r="AP488" i="33"/>
  <c r="BS488" i="33"/>
  <c r="BW488" i="33"/>
  <c r="AN488" i="33"/>
  <c r="BV488" i="33"/>
  <c r="AV488" i="33"/>
  <c r="BA488" i="33"/>
  <c r="AT488" i="33"/>
  <c r="V488" i="33"/>
  <c r="Y488" i="33"/>
  <c r="CF488" i="33"/>
  <c r="BQ488" i="33"/>
  <c r="AC488" i="33"/>
  <c r="AO488" i="33"/>
  <c r="BD488" i="33"/>
  <c r="BZ488" i="33"/>
  <c r="BL488" i="33"/>
  <c r="BR488" i="33"/>
  <c r="BM488" i="33"/>
  <c r="AL488" i="33"/>
  <c r="U488" i="33"/>
  <c r="AX488" i="33"/>
  <c r="R488" i="33"/>
  <c r="BX488" i="33"/>
  <c r="Z488" i="33"/>
  <c r="BC488" i="33"/>
  <c r="AQ488" i="33"/>
  <c r="AM488" i="33"/>
  <c r="AU488" i="33"/>
  <c r="BF488" i="33"/>
  <c r="CG488" i="33"/>
  <c r="AE488" i="33"/>
  <c r="AW488" i="33"/>
  <c r="CO488" i="33"/>
  <c r="CB488" i="33"/>
  <c r="AG488" i="33"/>
  <c r="BO488" i="33"/>
  <c r="AK488" i="33"/>
  <c r="BJ488" i="33"/>
  <c r="CK488" i="33"/>
  <c r="BN488" i="33"/>
  <c r="T488" i="33"/>
  <c r="BY488" i="33"/>
  <c r="BB488" i="33"/>
  <c r="CI488" i="33"/>
  <c r="AF488" i="33"/>
  <c r="CE488" i="33"/>
  <c r="CS488" i="33"/>
  <c r="AZ488" i="33"/>
  <c r="AI488" i="33"/>
  <c r="AR488" i="33"/>
  <c r="BH488" i="33"/>
  <c r="X488" i="33"/>
  <c r="BG488" i="33"/>
  <c r="M488" i="33" l="1"/>
  <c r="O488" i="33"/>
  <c r="L487" i="33"/>
  <c r="L486" i="33"/>
  <c r="L489" i="33"/>
  <c r="L488" i="33"/>
  <c r="M486" i="33" l="1"/>
  <c r="F486" i="33" l="1"/>
  <c r="E486" i="33"/>
  <c r="D486" i="33"/>
  <c r="H491" i="33" l="1"/>
  <c r="R440" i="33" l="1"/>
  <c r="H492" i="33"/>
  <c r="H509" i="33"/>
  <c r="G19" i="33"/>
  <c r="K491" i="33"/>
  <c r="B498" i="33" l="1"/>
  <c r="H510" i="33"/>
  <c r="H511" i="33" s="1"/>
  <c r="H512" i="33" s="1"/>
  <c r="E509" i="33"/>
  <c r="H493" i="33"/>
  <c r="R441" i="33"/>
  <c r="K492" i="33"/>
  <c r="B499" i="33" s="1"/>
  <c r="I504" i="33" l="1"/>
  <c r="B20" i="33"/>
  <c r="I505" i="33"/>
  <c r="C20" i="33"/>
  <c r="H494" i="33"/>
  <c r="R442" i="33"/>
  <c r="K493" i="33"/>
  <c r="B500" i="33" s="1"/>
  <c r="R443" i="33" l="1"/>
  <c r="K494" i="33"/>
  <c r="BM491" i="33" s="1"/>
  <c r="BM492" i="33" s="1"/>
  <c r="I510" i="33"/>
  <c r="BE491" i="33"/>
  <c r="BE492" i="33" s="1"/>
  <c r="BW491" i="33"/>
  <c r="BW492" i="33" s="1"/>
  <c r="BQ491" i="33"/>
  <c r="BQ492" i="33" s="1"/>
  <c r="AH491" i="33"/>
  <c r="AH492" i="33" s="1"/>
  <c r="BG491" i="33"/>
  <c r="BG492" i="33" s="1"/>
  <c r="BZ491" i="33"/>
  <c r="BZ492" i="33" s="1"/>
  <c r="AR491" i="33"/>
  <c r="AR492" i="33" s="1"/>
  <c r="CJ491" i="33"/>
  <c r="CJ492" i="33" s="1"/>
  <c r="BN491" i="33"/>
  <c r="BN492" i="33" s="1"/>
  <c r="I509" i="33"/>
  <c r="D20" i="33"/>
  <c r="I506" i="33"/>
  <c r="BC491" i="33"/>
  <c r="BC492" i="33" s="1"/>
  <c r="BS491" i="33"/>
  <c r="BS492" i="33" s="1"/>
  <c r="AO491" i="33"/>
  <c r="AO492" i="33" s="1"/>
  <c r="CI491" i="33"/>
  <c r="CI492" i="33" s="1"/>
  <c r="AK491" i="33" l="1"/>
  <c r="AK492" i="33" s="1"/>
  <c r="BD491" i="33"/>
  <c r="BD492" i="33" s="1"/>
  <c r="X491" i="33"/>
  <c r="X492" i="33" s="1"/>
  <c r="BU491" i="33"/>
  <c r="BU492" i="33" s="1"/>
  <c r="AM491" i="33"/>
  <c r="AM492" i="33" s="1"/>
  <c r="CD491" i="33"/>
  <c r="CD492" i="33" s="1"/>
  <c r="AS491" i="33"/>
  <c r="AS492" i="33" s="1"/>
  <c r="AT491" i="33"/>
  <c r="AT492" i="33" s="1"/>
  <c r="CR491" i="33"/>
  <c r="CR492" i="33" s="1"/>
  <c r="AL491" i="33"/>
  <c r="AL492" i="33" s="1"/>
  <c r="CB491" i="33"/>
  <c r="CB492" i="33" s="1"/>
  <c r="BI491" i="33"/>
  <c r="BI492" i="33" s="1"/>
  <c r="BV491" i="33"/>
  <c r="BV492" i="33" s="1"/>
  <c r="BP491" i="33"/>
  <c r="BP492" i="33" s="1"/>
  <c r="Q491" i="33"/>
  <c r="Q492" i="33" s="1"/>
  <c r="AN491" i="33"/>
  <c r="AN492" i="33" s="1"/>
  <c r="R491" i="33"/>
  <c r="R492" i="33" s="1"/>
  <c r="BF491" i="33"/>
  <c r="BF492" i="33" s="1"/>
  <c r="AJ491" i="33"/>
  <c r="AJ492" i="33" s="1"/>
  <c r="W491" i="33"/>
  <c r="W492" i="33" s="1"/>
  <c r="AY491" i="33"/>
  <c r="AY492" i="33" s="1"/>
  <c r="S491" i="33"/>
  <c r="S492" i="33" s="1"/>
  <c r="CG491" i="33"/>
  <c r="CG492" i="33" s="1"/>
  <c r="Z491" i="33"/>
  <c r="Z492" i="33" s="1"/>
  <c r="BH491" i="33"/>
  <c r="BH492" i="33" s="1"/>
  <c r="AC491" i="33"/>
  <c r="AC492" i="33" s="1"/>
  <c r="AB491" i="33"/>
  <c r="AB492" i="33" s="1"/>
  <c r="U491" i="33"/>
  <c r="U492" i="33" s="1"/>
  <c r="AU491" i="33"/>
  <c r="AU492" i="33" s="1"/>
  <c r="BX491" i="33"/>
  <c r="BX492" i="33" s="1"/>
  <c r="V491" i="33"/>
  <c r="V492" i="33" s="1"/>
  <c r="CO491" i="33"/>
  <c r="CO492" i="33" s="1"/>
  <c r="CS491" i="33"/>
  <c r="CS492" i="33" s="1"/>
  <c r="CH491" i="33"/>
  <c r="CH492" i="33" s="1"/>
  <c r="CP491" i="33"/>
  <c r="CP492" i="33" s="1"/>
  <c r="CQ491" i="33"/>
  <c r="CQ492" i="33" s="1"/>
  <c r="BR491" i="33"/>
  <c r="BR492" i="33" s="1"/>
  <c r="CK491" i="33"/>
  <c r="CK492" i="33" s="1"/>
  <c r="BA491" i="33"/>
  <c r="BA492" i="33" s="1"/>
  <c r="BO491" i="33"/>
  <c r="BO492" i="33" s="1"/>
  <c r="T491" i="33"/>
  <c r="T492" i="33" s="1"/>
  <c r="BT491" i="33"/>
  <c r="BT492" i="33" s="1"/>
  <c r="CE491" i="33"/>
  <c r="CE492" i="33" s="1"/>
  <c r="AQ491" i="33"/>
  <c r="AQ492" i="33" s="1"/>
  <c r="AW491" i="33"/>
  <c r="AW492" i="33" s="1"/>
  <c r="I515" i="33"/>
  <c r="B501" i="33"/>
  <c r="AV491" i="33"/>
  <c r="AV492" i="33" s="1"/>
  <c r="CC491" i="33"/>
  <c r="CC492" i="33" s="1"/>
  <c r="BL491" i="33"/>
  <c r="BL492" i="33" s="1"/>
  <c r="AP491" i="33"/>
  <c r="AP492" i="33" s="1"/>
  <c r="AZ491" i="33"/>
  <c r="AZ492" i="33" s="1"/>
  <c r="CL491" i="33"/>
  <c r="CL492" i="33" s="1"/>
  <c r="AF491" i="33"/>
  <c r="AF492" i="33" s="1"/>
  <c r="BY491" i="33"/>
  <c r="BY492" i="33" s="1"/>
  <c r="AG491" i="33"/>
  <c r="AG492" i="33" s="1"/>
  <c r="BK491" i="33"/>
  <c r="BK492" i="33" s="1"/>
  <c r="AX491" i="33"/>
  <c r="AX492" i="33" s="1"/>
  <c r="AD491" i="33"/>
  <c r="AD492" i="33" s="1"/>
  <c r="Y491" i="33"/>
  <c r="Y492" i="33" s="1"/>
  <c r="AI491" i="33"/>
  <c r="AI492" i="33" s="1"/>
  <c r="BB491" i="33"/>
  <c r="BB492" i="33" s="1"/>
  <c r="CF491" i="33"/>
  <c r="CF492" i="33" s="1"/>
  <c r="CN491" i="33"/>
  <c r="CN492" i="33" s="1"/>
  <c r="CA491" i="33"/>
  <c r="CA492" i="33" s="1"/>
  <c r="BJ491" i="33"/>
  <c r="BJ492" i="33" s="1"/>
  <c r="CM491" i="33"/>
  <c r="CM492" i="33" s="1"/>
  <c r="AE491" i="33"/>
  <c r="AE492" i="33" s="1"/>
  <c r="AA491" i="33"/>
  <c r="AA492" i="33" s="1"/>
  <c r="I514" i="33"/>
  <c r="I511" i="33"/>
  <c r="O492" i="33" l="1"/>
  <c r="Q493" i="33" s="1"/>
  <c r="I516" i="33"/>
  <c r="O491" i="33"/>
  <c r="I520" i="33"/>
  <c r="I507" i="33"/>
  <c r="E20" i="33"/>
  <c r="BK498" i="33"/>
  <c r="BK499" i="33" s="1"/>
  <c r="AW498" i="33"/>
  <c r="AW499" i="33" s="1"/>
  <c r="AT498" i="33"/>
  <c r="AT499" i="33" s="1"/>
  <c r="AZ498" i="33"/>
  <c r="AZ499" i="33" s="1"/>
  <c r="AO498" i="33"/>
  <c r="AO499" i="33" s="1"/>
  <c r="BG498" i="33"/>
  <c r="BG499" i="33" s="1"/>
  <c r="CR498" i="33"/>
  <c r="CR499" i="33" s="1"/>
  <c r="CJ498" i="33"/>
  <c r="CJ499" i="33" s="1"/>
  <c r="BO498" i="33"/>
  <c r="BO499" i="33" s="1"/>
  <c r="CA498" i="33"/>
  <c r="CA499" i="33" s="1"/>
  <c r="AN498" i="33"/>
  <c r="AN499" i="33" s="1"/>
  <c r="CL498" i="33"/>
  <c r="CL499" i="33" s="1"/>
  <c r="DE498" i="33"/>
  <c r="DE499" i="33" s="1"/>
  <c r="CF498" i="33"/>
  <c r="CF499" i="33" s="1"/>
  <c r="CT498" i="33"/>
  <c r="CT499" i="33" s="1"/>
  <c r="AM498" i="33"/>
  <c r="AM499" i="33" s="1"/>
  <c r="DA498" i="33"/>
  <c r="DA499" i="33" s="1"/>
  <c r="AS498" i="33"/>
  <c r="AS499" i="33" s="1"/>
  <c r="CX498" i="33"/>
  <c r="CX499" i="33" s="1"/>
  <c r="AH498" i="33"/>
  <c r="AH499" i="33" s="1"/>
  <c r="BA498" i="33"/>
  <c r="BA499" i="33" s="1"/>
  <c r="AR498" i="33"/>
  <c r="AR499" i="33" s="1"/>
  <c r="BM498" i="33"/>
  <c r="BM499" i="33" s="1"/>
  <c r="CW498" i="33"/>
  <c r="CW499" i="33" s="1"/>
  <c r="AJ498" i="33"/>
  <c r="AJ499" i="33" s="1"/>
  <c r="BV498" i="33"/>
  <c r="BV499" i="33" s="1"/>
  <c r="AV498" i="33"/>
  <c r="AV499" i="33" s="1"/>
  <c r="CI498" i="33"/>
  <c r="CI499" i="33" s="1"/>
  <c r="CN498" i="33"/>
  <c r="CN499" i="33" s="1"/>
  <c r="BW498" i="33"/>
  <c r="BW499" i="33" s="1"/>
  <c r="CQ498" i="33"/>
  <c r="CQ499" i="33" s="1"/>
  <c r="CZ498" i="33"/>
  <c r="CZ499" i="33" s="1"/>
  <c r="BB498" i="33"/>
  <c r="BB499" i="33" s="1"/>
  <c r="BI498" i="33"/>
  <c r="BI499" i="33" s="1"/>
  <c r="AK498" i="33"/>
  <c r="AK499" i="33" s="1"/>
  <c r="BP498" i="33"/>
  <c r="BP499" i="33" s="1"/>
  <c r="CK498" i="33"/>
  <c r="CK499" i="33" s="1"/>
  <c r="CG498" i="33"/>
  <c r="CG499" i="33" s="1"/>
  <c r="AF498" i="33"/>
  <c r="AF499" i="33" s="1"/>
  <c r="BD498" i="33"/>
  <c r="BD499" i="33" s="1"/>
  <c r="DD498" i="33"/>
  <c r="DD499" i="33" s="1"/>
  <c r="AX498" i="33"/>
  <c r="AX499" i="33" s="1"/>
  <c r="DB498" i="33"/>
  <c r="DB499" i="33" s="1"/>
  <c r="BL498" i="33"/>
  <c r="BL499" i="33" s="1"/>
  <c r="CC498" i="33"/>
  <c r="CC499" i="33" s="1"/>
  <c r="BY498" i="33"/>
  <c r="BY499" i="33" s="1"/>
  <c r="DF498" i="33"/>
  <c r="DF499" i="33" s="1"/>
  <c r="DG498" i="33"/>
  <c r="DG499" i="33" s="1"/>
  <c r="BE498" i="33"/>
  <c r="BE499" i="33" s="1"/>
  <c r="BQ498" i="33"/>
  <c r="BQ499" i="33" s="1"/>
  <c r="DC498" i="33"/>
  <c r="DC499" i="33" s="1"/>
  <c r="BU498" i="33"/>
  <c r="BU499" i="33" s="1"/>
  <c r="CE498" i="33"/>
  <c r="CE499" i="33" s="1"/>
  <c r="AU498" i="33"/>
  <c r="AU499" i="33" s="1"/>
  <c r="AY498" i="33"/>
  <c r="AY499" i="33" s="1"/>
  <c r="AL498" i="33"/>
  <c r="AL499" i="33" s="1"/>
  <c r="CB498" i="33"/>
  <c r="CB499" i="33" s="1"/>
  <c r="AI498" i="33"/>
  <c r="AI499" i="33" s="1"/>
  <c r="CP498" i="33"/>
  <c r="CP499" i="33" s="1"/>
  <c r="CY498" i="33"/>
  <c r="CY499" i="33" s="1"/>
  <c r="BS498" i="33"/>
  <c r="BS499" i="33" s="1"/>
  <c r="CV498" i="33"/>
  <c r="CV499" i="33" s="1"/>
  <c r="AP498" i="33"/>
  <c r="AP499" i="33" s="1"/>
  <c r="CD498" i="33"/>
  <c r="CD499" i="33" s="1"/>
  <c r="BH498" i="33"/>
  <c r="BH499" i="33" s="1"/>
  <c r="BX498" i="33"/>
  <c r="BX499" i="33" s="1"/>
  <c r="BN498" i="33"/>
  <c r="BN499" i="33" s="1"/>
  <c r="BJ498" i="33"/>
  <c r="BJ499" i="33" s="1"/>
  <c r="AQ498" i="33"/>
  <c r="AQ499" i="33" s="1"/>
  <c r="CS498" i="33"/>
  <c r="CS499" i="33" s="1"/>
  <c r="AE498" i="33"/>
  <c r="CM498" i="33"/>
  <c r="CM499" i="33" s="1"/>
  <c r="BR498" i="33"/>
  <c r="BR499" i="33" s="1"/>
  <c r="CU498" i="33"/>
  <c r="CU499" i="33" s="1"/>
  <c r="BZ498" i="33"/>
  <c r="BZ499" i="33" s="1"/>
  <c r="BC498" i="33"/>
  <c r="BC499" i="33" s="1"/>
  <c r="AG498" i="33"/>
  <c r="AG499" i="33" s="1"/>
  <c r="CO498" i="33"/>
  <c r="CO499" i="33" s="1"/>
  <c r="BF498" i="33"/>
  <c r="BF499" i="33" s="1"/>
  <c r="BT498" i="33"/>
  <c r="BT499" i="33" s="1"/>
  <c r="CH498" i="33"/>
  <c r="CH499" i="33" s="1"/>
  <c r="I519" i="33"/>
  <c r="CC493" i="33" l="1"/>
  <c r="AX493" i="33"/>
  <c r="AA493" i="33"/>
  <c r="BK493" i="33"/>
  <c r="AE493" i="33"/>
  <c r="CL493" i="33"/>
  <c r="AV493" i="33"/>
  <c r="AP493" i="33"/>
  <c r="AZ493" i="33"/>
  <c r="Y493" i="33"/>
  <c r="CA493" i="33"/>
  <c r="BB493" i="33"/>
  <c r="AI493" i="33"/>
  <c r="BJ493" i="33"/>
  <c r="BY493" i="33"/>
  <c r="AF493" i="33"/>
  <c r="AD493" i="33"/>
  <c r="CN493" i="33"/>
  <c r="CF493" i="33"/>
  <c r="CM493" i="33"/>
  <c r="AG493" i="33"/>
  <c r="BL493" i="33"/>
  <c r="AE499" i="33"/>
  <c r="AC498" i="33"/>
  <c r="I512" i="33"/>
  <c r="I521" i="33"/>
  <c r="I525" i="33"/>
  <c r="BU493" i="33"/>
  <c r="AJ493" i="33"/>
  <c r="BF493" i="33"/>
  <c r="BI493" i="33"/>
  <c r="CP493" i="33"/>
  <c r="CE493" i="33"/>
  <c r="BA493" i="33"/>
  <c r="S493" i="33"/>
  <c r="BP493" i="33"/>
  <c r="W493" i="33"/>
  <c r="CI493" i="33"/>
  <c r="CG493" i="33"/>
  <c r="BS493" i="33"/>
  <c r="AT493" i="33"/>
  <c r="BQ493" i="33"/>
  <c r="BM493" i="33"/>
  <c r="CO493" i="33"/>
  <c r="AR493" i="33"/>
  <c r="Z493" i="33"/>
  <c r="BH493" i="33"/>
  <c r="BR493" i="33"/>
  <c r="X493" i="33"/>
  <c r="BV493" i="33"/>
  <c r="CH493" i="33"/>
  <c r="AB493" i="33"/>
  <c r="BT493" i="33"/>
  <c r="R493" i="33"/>
  <c r="CK493" i="33"/>
  <c r="AC493" i="33"/>
  <c r="BO493" i="33"/>
  <c r="BW493" i="33"/>
  <c r="BZ493" i="33"/>
  <c r="CB493" i="33"/>
  <c r="AW493" i="33"/>
  <c r="CR493" i="33"/>
  <c r="BD493" i="33"/>
  <c r="V493" i="33"/>
  <c r="U493" i="33"/>
  <c r="CS493" i="33"/>
  <c r="AQ493" i="33"/>
  <c r="BN493" i="33"/>
  <c r="AM493" i="33"/>
  <c r="AL493" i="33"/>
  <c r="CQ493" i="33"/>
  <c r="CD493" i="33"/>
  <c r="BG493" i="33"/>
  <c r="AH493" i="33"/>
  <c r="T493" i="33"/>
  <c r="AN493" i="33"/>
  <c r="CJ493" i="33"/>
  <c r="BC493" i="33"/>
  <c r="AU493" i="33"/>
  <c r="BX493" i="33"/>
  <c r="AY493" i="33"/>
  <c r="AK493" i="33"/>
  <c r="BE493" i="33"/>
  <c r="AS493" i="33"/>
  <c r="AO493" i="33"/>
  <c r="I524" i="33"/>
  <c r="L492" i="33" l="1"/>
  <c r="P441" i="33" s="1"/>
  <c r="T441" i="33" s="1"/>
  <c r="L493" i="33"/>
  <c r="P442" i="33" s="1"/>
  <c r="T442" i="33" s="1"/>
  <c r="L494" i="33"/>
  <c r="P443" i="33" s="1"/>
  <c r="T443" i="33" s="1"/>
  <c r="M493" i="33"/>
  <c r="I526" i="33"/>
  <c r="AC499" i="33"/>
  <c r="AE500" i="33" s="1"/>
  <c r="O493" i="33"/>
  <c r="I530" i="33"/>
  <c r="L491" i="33"/>
  <c r="I529" i="33"/>
  <c r="I517" i="33"/>
  <c r="I522" i="33" l="1"/>
  <c r="P440" i="33"/>
  <c r="T440" i="33" s="1"/>
  <c r="M491" i="33"/>
  <c r="I535" i="33"/>
  <c r="CV500" i="33"/>
  <c r="BT500" i="33"/>
  <c r="AY500" i="33"/>
  <c r="AH500" i="33"/>
  <c r="BX500" i="33"/>
  <c r="AW500" i="33"/>
  <c r="BP500" i="33"/>
  <c r="CH500" i="33"/>
  <c r="DA500" i="33"/>
  <c r="CN500" i="33"/>
  <c r="BD500" i="33"/>
  <c r="BW500" i="33"/>
  <c r="CD500" i="33"/>
  <c r="DF500" i="33"/>
  <c r="CS500" i="33"/>
  <c r="DC500" i="33"/>
  <c r="AI500" i="33"/>
  <c r="CO500" i="33"/>
  <c r="AZ500" i="33"/>
  <c r="BR500" i="33"/>
  <c r="BO500" i="33"/>
  <c r="CW500" i="33"/>
  <c r="CR500" i="33"/>
  <c r="AO500" i="33"/>
  <c r="BB500" i="33"/>
  <c r="AR500" i="33"/>
  <c r="CP500" i="33"/>
  <c r="BU500" i="33"/>
  <c r="CA500" i="33"/>
  <c r="BS500" i="33"/>
  <c r="CE500" i="33"/>
  <c r="DG500" i="33"/>
  <c r="AF500" i="33"/>
  <c r="CG500" i="33"/>
  <c r="AK500" i="33"/>
  <c r="BQ500" i="33"/>
  <c r="BY500" i="33"/>
  <c r="BZ500" i="33"/>
  <c r="BH500" i="33"/>
  <c r="BK500" i="33"/>
  <c r="AM500" i="33"/>
  <c r="CX500" i="33"/>
  <c r="DB500" i="33"/>
  <c r="CY500" i="33"/>
  <c r="CJ500" i="33"/>
  <c r="BC500" i="33"/>
  <c r="BM500" i="33"/>
  <c r="AQ500" i="33"/>
  <c r="BI500" i="33"/>
  <c r="AV500" i="33"/>
  <c r="CK500" i="33"/>
  <c r="AN500" i="33"/>
  <c r="BN500" i="33"/>
  <c r="CL500" i="33"/>
  <c r="BA500" i="33"/>
  <c r="AS500" i="33"/>
  <c r="DE500" i="33"/>
  <c r="CZ500" i="33"/>
  <c r="CQ500" i="33"/>
  <c r="BG500" i="33"/>
  <c r="AX500" i="33"/>
  <c r="CF500" i="33"/>
  <c r="CB500" i="33"/>
  <c r="BF500" i="33"/>
  <c r="AT500" i="33"/>
  <c r="AG500" i="33"/>
  <c r="BE500" i="33"/>
  <c r="CI500" i="33"/>
  <c r="BL500" i="33"/>
  <c r="CT500" i="33"/>
  <c r="BV500" i="33"/>
  <c r="CC500" i="33"/>
  <c r="DD500" i="33"/>
  <c r="AU500" i="33"/>
  <c r="CM500" i="33"/>
  <c r="AP500" i="33"/>
  <c r="CU500" i="33"/>
  <c r="BJ500" i="33"/>
  <c r="AJ500" i="33"/>
  <c r="AL500" i="33"/>
  <c r="I534" i="33"/>
  <c r="I531" i="33"/>
  <c r="D498" i="33" l="1"/>
  <c r="L504" i="33" s="1"/>
  <c r="D501" i="33"/>
  <c r="L507" i="33" s="1"/>
  <c r="F500" i="33"/>
  <c r="M506" i="33" s="1"/>
  <c r="D499" i="33"/>
  <c r="L505" i="33" s="1"/>
  <c r="I539" i="33"/>
  <c r="D500" i="33"/>
  <c r="L506" i="33" s="1"/>
  <c r="I536" i="33"/>
  <c r="I540" i="33"/>
  <c r="F491" i="33"/>
  <c r="E491" i="33"/>
  <c r="D491" i="33"/>
  <c r="AC500" i="33"/>
  <c r="I527" i="33"/>
  <c r="V440" i="33" a="1"/>
  <c r="F20" i="33" l="1"/>
  <c r="I544" i="33"/>
  <c r="I545" i="33"/>
  <c r="F498" i="33"/>
  <c r="H20" i="33" s="1"/>
  <c r="V440" i="33"/>
  <c r="V442" i="33"/>
  <c r="V441" i="33"/>
  <c r="V443" i="33"/>
  <c r="I532" i="33"/>
  <c r="I541" i="33"/>
  <c r="X440" i="33" l="1" a="1"/>
  <c r="X441" i="33" s="1"/>
  <c r="H499" i="33" s="1"/>
  <c r="I549" i="33"/>
  <c r="I537" i="33"/>
  <c r="I550" i="33"/>
  <c r="I546" i="33"/>
  <c r="Y443" i="33" l="1"/>
  <c r="I501" i="33" s="1"/>
  <c r="Z442" i="33"/>
  <c r="J500" i="33" s="1"/>
  <c r="AA442" i="33"/>
  <c r="K500" i="33" s="1"/>
  <c r="Z441" i="33"/>
  <c r="J499" i="33" s="1"/>
  <c r="AA443" i="33"/>
  <c r="K501" i="33" s="1"/>
  <c r="X442" i="33"/>
  <c r="H500" i="33" s="1"/>
  <c r="X443" i="33"/>
  <c r="H501" i="33" s="1"/>
  <c r="AA441" i="33"/>
  <c r="K499" i="33" s="1"/>
  <c r="Y440" i="33"/>
  <c r="I498" i="33" s="1"/>
  <c r="AA440" i="33"/>
  <c r="K498" i="33" s="1"/>
  <c r="X440" i="33"/>
  <c r="H498" i="33" s="1"/>
  <c r="Y442" i="33"/>
  <c r="I500" i="33" s="1"/>
  <c r="Y441" i="33"/>
  <c r="I499" i="33" s="1"/>
  <c r="Z443" i="33"/>
  <c r="J501" i="33" s="1"/>
  <c r="Z440" i="33"/>
  <c r="J498" i="33" s="1"/>
  <c r="I551" i="33"/>
  <c r="I542" i="33"/>
  <c r="M498" i="33" l="1" a="1"/>
  <c r="M498" i="33" s="1"/>
  <c r="I547" i="33"/>
  <c r="M500" i="33" l="1"/>
  <c r="M499" i="33"/>
  <c r="M501" i="33"/>
  <c r="I552" i="33"/>
  <c r="N499" i="33" l="1"/>
  <c r="N498" i="33"/>
  <c r="N500" i="33"/>
  <c r="N501" i="33"/>
  <c r="J507" i="33" l="1"/>
  <c r="J512" i="33" s="1"/>
  <c r="J505" i="33"/>
  <c r="J510" i="33" s="1"/>
  <c r="J504" i="33"/>
  <c r="J509" i="33" s="1"/>
  <c r="J506" i="33"/>
  <c r="J511" i="33" s="1"/>
  <c r="K507" i="33" l="1"/>
  <c r="K505" i="33"/>
  <c r="K504" i="33"/>
  <c r="M504" i="33"/>
  <c r="K506" i="33"/>
  <c r="J515" i="33"/>
  <c r="K510" i="33"/>
  <c r="J517" i="33"/>
  <c r="K512" i="33"/>
  <c r="J514" i="33"/>
  <c r="K509" i="33"/>
  <c r="J516" i="33"/>
  <c r="K511" i="33"/>
  <c r="J520" i="33" l="1"/>
  <c r="J521" i="33"/>
  <c r="J519" i="33"/>
  <c r="W509" i="33"/>
  <c r="W510" i="33" s="1"/>
  <c r="AE509" i="33"/>
  <c r="AE510" i="33" s="1"/>
  <c r="AM509" i="33"/>
  <c r="AM510" i="33" s="1"/>
  <c r="AU509" i="33"/>
  <c r="AU510" i="33" s="1"/>
  <c r="BC509" i="33"/>
  <c r="BC510" i="33" s="1"/>
  <c r="BK509" i="33"/>
  <c r="BK510" i="33" s="1"/>
  <c r="BS509" i="33"/>
  <c r="BS510" i="33" s="1"/>
  <c r="CA509" i="33"/>
  <c r="CA510" i="33" s="1"/>
  <c r="CI509" i="33"/>
  <c r="CI510" i="33" s="1"/>
  <c r="CQ509" i="33"/>
  <c r="CQ510" i="33" s="1"/>
  <c r="X509" i="33"/>
  <c r="X510" i="33" s="1"/>
  <c r="AF509" i="33"/>
  <c r="AF510" i="33" s="1"/>
  <c r="AN509" i="33"/>
  <c r="AN510" i="33" s="1"/>
  <c r="AV509" i="33"/>
  <c r="AV510" i="33" s="1"/>
  <c r="BD509" i="33"/>
  <c r="BD510" i="33" s="1"/>
  <c r="BL509" i="33"/>
  <c r="BL510" i="33" s="1"/>
  <c r="BT509" i="33"/>
  <c r="BT510" i="33" s="1"/>
  <c r="CB509" i="33"/>
  <c r="CB510" i="33" s="1"/>
  <c r="CJ509" i="33"/>
  <c r="CJ510" i="33" s="1"/>
  <c r="CR509" i="33"/>
  <c r="CR510" i="33" s="1"/>
  <c r="Q509" i="33"/>
  <c r="Y509" i="33"/>
  <c r="Y510" i="33" s="1"/>
  <c r="AG509" i="33"/>
  <c r="AG510" i="33" s="1"/>
  <c r="AO509" i="33"/>
  <c r="AO510" i="33" s="1"/>
  <c r="AW509" i="33"/>
  <c r="AW510" i="33" s="1"/>
  <c r="BE509" i="33"/>
  <c r="BE510" i="33" s="1"/>
  <c r="BM509" i="33"/>
  <c r="BM510" i="33" s="1"/>
  <c r="BU509" i="33"/>
  <c r="BU510" i="33" s="1"/>
  <c r="CC509" i="33"/>
  <c r="CC510" i="33" s="1"/>
  <c r="CK509" i="33"/>
  <c r="CK510" i="33" s="1"/>
  <c r="CS509" i="33"/>
  <c r="CS510" i="33" s="1"/>
  <c r="S509" i="33"/>
  <c r="S510" i="33" s="1"/>
  <c r="AA509" i="33"/>
  <c r="AA510" i="33" s="1"/>
  <c r="AI509" i="33"/>
  <c r="AI510" i="33" s="1"/>
  <c r="AQ509" i="33"/>
  <c r="AQ510" i="33" s="1"/>
  <c r="AY509" i="33"/>
  <c r="AY510" i="33" s="1"/>
  <c r="BG509" i="33"/>
  <c r="BG510" i="33" s="1"/>
  <c r="BO509" i="33"/>
  <c r="BO510" i="33" s="1"/>
  <c r="BW509" i="33"/>
  <c r="BW510" i="33" s="1"/>
  <c r="CE509" i="33"/>
  <c r="CE510" i="33" s="1"/>
  <c r="CM509" i="33"/>
  <c r="CM510" i="33" s="1"/>
  <c r="T509" i="33"/>
  <c r="T510" i="33" s="1"/>
  <c r="AJ509" i="33"/>
  <c r="AJ510" i="33" s="1"/>
  <c r="AZ509" i="33"/>
  <c r="AZ510" i="33" s="1"/>
  <c r="BP509" i="33"/>
  <c r="BP510" i="33" s="1"/>
  <c r="CF509" i="33"/>
  <c r="CF510" i="33" s="1"/>
  <c r="U509" i="33"/>
  <c r="U510" i="33" s="1"/>
  <c r="AK509" i="33"/>
  <c r="AK510" i="33" s="1"/>
  <c r="BA509" i="33"/>
  <c r="BA510" i="33" s="1"/>
  <c r="BQ509" i="33"/>
  <c r="BQ510" i="33" s="1"/>
  <c r="CG509" i="33"/>
  <c r="CG510" i="33" s="1"/>
  <c r="V509" i="33"/>
  <c r="V510" i="33" s="1"/>
  <c r="AL509" i="33"/>
  <c r="AL510" i="33" s="1"/>
  <c r="BB509" i="33"/>
  <c r="BB510" i="33" s="1"/>
  <c r="BR509" i="33"/>
  <c r="BR510" i="33" s="1"/>
  <c r="CH509" i="33"/>
  <c r="CH510" i="33" s="1"/>
  <c r="AC509" i="33"/>
  <c r="AC510" i="33" s="1"/>
  <c r="AS509" i="33"/>
  <c r="AS510" i="33" s="1"/>
  <c r="BI509" i="33"/>
  <c r="BI510" i="33" s="1"/>
  <c r="BY509" i="33"/>
  <c r="BY510" i="33" s="1"/>
  <c r="CO509" i="33"/>
  <c r="CO510" i="33" s="1"/>
  <c r="AB509" i="33"/>
  <c r="AB510" i="33" s="1"/>
  <c r="BH509" i="33"/>
  <c r="BH510" i="33" s="1"/>
  <c r="AH509" i="33"/>
  <c r="AH510" i="33" s="1"/>
  <c r="BN509" i="33"/>
  <c r="BN510" i="33" s="1"/>
  <c r="AR509" i="33"/>
  <c r="AR510" i="33" s="1"/>
  <c r="BX509" i="33"/>
  <c r="BX510" i="33" s="1"/>
  <c r="BJ509" i="33"/>
  <c r="BJ510" i="33" s="1"/>
  <c r="R509" i="33"/>
  <c r="R510" i="33" s="1"/>
  <c r="BV509" i="33"/>
  <c r="BV510" i="33" s="1"/>
  <c r="Z509" i="33"/>
  <c r="Z510" i="33" s="1"/>
  <c r="BZ509" i="33"/>
  <c r="BZ510" i="33" s="1"/>
  <c r="AT509" i="33"/>
  <c r="AT510" i="33" s="1"/>
  <c r="CN509" i="33"/>
  <c r="CN510" i="33" s="1"/>
  <c r="AP509" i="33"/>
  <c r="AP510" i="33" s="1"/>
  <c r="AX509" i="33"/>
  <c r="AX510" i="33" s="1"/>
  <c r="BF509" i="33"/>
  <c r="BF510" i="33" s="1"/>
  <c r="CP509" i="33"/>
  <c r="CP510" i="33" s="1"/>
  <c r="CD509" i="33"/>
  <c r="CD510" i="33" s="1"/>
  <c r="AD509" i="33"/>
  <c r="AD510" i="33" s="1"/>
  <c r="CL509" i="33"/>
  <c r="CL510" i="33" s="1"/>
  <c r="J522" i="33"/>
  <c r="J524" i="33" l="1"/>
  <c r="J527" i="33"/>
  <c r="Q510" i="33"/>
  <c r="O509" i="33"/>
  <c r="J526" i="33"/>
  <c r="J525" i="33"/>
  <c r="J531" i="33" l="1"/>
  <c r="O510" i="33"/>
  <c r="J529" i="33"/>
  <c r="J532" i="33"/>
  <c r="J530" i="33"/>
  <c r="J535" i="33" l="1"/>
  <c r="AS511" i="33"/>
  <c r="AO511" i="33"/>
  <c r="BW511" i="33"/>
  <c r="AB511" i="33"/>
  <c r="BP511" i="33"/>
  <c r="BV511" i="33"/>
  <c r="V511" i="33"/>
  <c r="AI511" i="33"/>
  <c r="BI511" i="33"/>
  <c r="AZ511" i="33"/>
  <c r="CG511" i="33"/>
  <c r="AC511" i="33"/>
  <c r="BA511" i="33"/>
  <c r="AT511" i="33"/>
  <c r="CQ511" i="33"/>
  <c r="AW511" i="33"/>
  <c r="BT511" i="33"/>
  <c r="CM511" i="33"/>
  <c r="BN511" i="33"/>
  <c r="CR511" i="33"/>
  <c r="BM511" i="33"/>
  <c r="BH511" i="33"/>
  <c r="CI511" i="33"/>
  <c r="AX511" i="33"/>
  <c r="CJ511" i="33"/>
  <c r="AH511" i="33"/>
  <c r="BC511" i="33"/>
  <c r="AP511" i="33"/>
  <c r="AR511" i="33"/>
  <c r="BE511" i="33"/>
  <c r="BL511" i="33"/>
  <c r="CS511" i="33"/>
  <c r="BQ511" i="33"/>
  <c r="CF511" i="33"/>
  <c r="BG511" i="33"/>
  <c r="CN511" i="33"/>
  <c r="BB511" i="33"/>
  <c r="AE511" i="33"/>
  <c r="CD511" i="33"/>
  <c r="AV511" i="33"/>
  <c r="Y511" i="33"/>
  <c r="AQ511" i="33"/>
  <c r="Z511" i="33"/>
  <c r="BF511" i="33"/>
  <c r="BK511" i="33"/>
  <c r="AD511" i="33"/>
  <c r="BZ511" i="33"/>
  <c r="R511" i="33"/>
  <c r="AF511" i="33"/>
  <c r="AK511" i="33"/>
  <c r="CO511" i="33"/>
  <c r="AU511" i="33"/>
  <c r="S511" i="33"/>
  <c r="AL511" i="33"/>
  <c r="CH511" i="33"/>
  <c r="BX511" i="33"/>
  <c r="CL511" i="33"/>
  <c r="CA511" i="33"/>
  <c r="AG511" i="33"/>
  <c r="CB511" i="33"/>
  <c r="CK511" i="33"/>
  <c r="CC511" i="33"/>
  <c r="T511" i="33"/>
  <c r="BO511" i="33"/>
  <c r="AY511" i="33"/>
  <c r="AJ511" i="33"/>
  <c r="BD511" i="33"/>
  <c r="BS511" i="33"/>
  <c r="AA511" i="33"/>
  <c r="CE511" i="33"/>
  <c r="W511" i="33"/>
  <c r="X511" i="33"/>
  <c r="CP511" i="33"/>
  <c r="BY511" i="33"/>
  <c r="AM511" i="33"/>
  <c r="BU511" i="33"/>
  <c r="AN511" i="33"/>
  <c r="BR511" i="33"/>
  <c r="BJ511" i="33"/>
  <c r="U511" i="33"/>
  <c r="J536" i="33"/>
  <c r="J537" i="33"/>
  <c r="J534" i="33"/>
  <c r="Q511" i="33"/>
  <c r="M511" i="33" l="1"/>
  <c r="O511" i="33"/>
  <c r="L512" i="33"/>
  <c r="L510" i="33"/>
  <c r="L509" i="33"/>
  <c r="L511" i="33"/>
  <c r="J542" i="33"/>
  <c r="J541" i="33"/>
  <c r="J539" i="33"/>
  <c r="J540" i="33"/>
  <c r="M509" i="33" l="1"/>
  <c r="F509" i="33" s="1"/>
  <c r="J545" i="33"/>
  <c r="J546" i="33"/>
  <c r="J547" i="33"/>
  <c r="J544" i="33"/>
  <c r="H514" i="33" l="1"/>
  <c r="J549" i="33"/>
  <c r="J552" i="33"/>
  <c r="J551" i="33"/>
  <c r="J550" i="33"/>
  <c r="H515" i="33" l="1"/>
  <c r="K514" i="33"/>
  <c r="H516" i="33" l="1"/>
  <c r="K515" i="33"/>
  <c r="H517" i="33" l="1"/>
  <c r="K517" i="33" s="1"/>
  <c r="K516" i="33"/>
  <c r="CD514" i="33" l="1"/>
  <c r="CD515" i="33" s="1"/>
  <c r="S514" i="33"/>
  <c r="S515" i="33" s="1"/>
  <c r="BB514" i="33"/>
  <c r="BB515" i="33" s="1"/>
  <c r="BU514" i="33"/>
  <c r="BU515" i="33" s="1"/>
  <c r="AJ514" i="33"/>
  <c r="AJ515" i="33" s="1"/>
  <c r="R514" i="33"/>
  <c r="R515" i="33" s="1"/>
  <c r="V514" i="33"/>
  <c r="V515" i="33" s="1"/>
  <c r="AQ514" i="33"/>
  <c r="AQ515" i="33" s="1"/>
  <c r="CH514" i="33"/>
  <c r="CH515" i="33" s="1"/>
  <c r="CC514" i="33"/>
  <c r="CC515" i="33" s="1"/>
  <c r="BN514" i="33"/>
  <c r="BN515" i="33" s="1"/>
  <c r="BQ514" i="33"/>
  <c r="BQ515" i="33" s="1"/>
  <c r="BP514" i="33"/>
  <c r="BP515" i="33" s="1"/>
  <c r="BA514" i="33"/>
  <c r="BA515" i="33" s="1"/>
  <c r="BS514" i="33"/>
  <c r="BS515" i="33" s="1"/>
  <c r="AY514" i="33"/>
  <c r="AY515" i="33" s="1"/>
  <c r="AR514" i="33"/>
  <c r="AR515" i="33" s="1"/>
  <c r="AM514" i="33"/>
  <c r="AM515" i="33" s="1"/>
  <c r="CS514" i="33"/>
  <c r="CS515" i="33" s="1"/>
  <c r="BX514" i="33"/>
  <c r="BX515" i="33" s="1"/>
  <c r="Z514" i="33"/>
  <c r="Z515" i="33" s="1"/>
  <c r="BW514" i="33"/>
  <c r="BW515" i="33" s="1"/>
  <c r="BL514" i="33"/>
  <c r="BL515" i="33" s="1"/>
  <c r="BF514" i="33"/>
  <c r="BF515" i="33" s="1"/>
  <c r="CQ514" i="33"/>
  <c r="CQ515" i="33" s="1"/>
  <c r="AI514" i="33"/>
  <c r="AI515" i="33" s="1"/>
  <c r="AB514" i="33"/>
  <c r="AB515" i="33" s="1"/>
  <c r="BH514" i="33"/>
  <c r="BH515" i="33" s="1"/>
  <c r="CN514" i="33"/>
  <c r="CN515" i="33" s="1"/>
  <c r="BM514" i="33"/>
  <c r="BM515" i="33" s="1"/>
  <c r="BE514" i="33"/>
  <c r="BE515" i="33" s="1"/>
  <c r="BY514" i="33"/>
  <c r="BY515" i="33" s="1"/>
  <c r="CA514" i="33"/>
  <c r="CA515" i="33" s="1"/>
  <c r="BV514" i="33"/>
  <c r="BV515" i="33" s="1"/>
  <c r="U514" i="33"/>
  <c r="U515" i="33" s="1"/>
  <c r="BZ514" i="33"/>
  <c r="BZ515" i="33" s="1"/>
  <c r="BD514" i="33"/>
  <c r="BD515" i="33" s="1"/>
  <c r="BK514" i="33"/>
  <c r="BK515" i="33" s="1"/>
  <c r="AD514" i="33"/>
  <c r="AD515" i="33" s="1"/>
  <c r="AU514" i="33"/>
  <c r="AU515" i="33" s="1"/>
  <c r="BT514" i="33"/>
  <c r="BT515" i="33" s="1"/>
  <c r="AC514" i="33"/>
  <c r="AC515" i="33" s="1"/>
  <c r="CO514" i="33"/>
  <c r="CO515" i="33" s="1"/>
  <c r="CM514" i="33"/>
  <c r="CM515" i="33" s="1"/>
  <c r="CG514" i="33"/>
  <c r="CG515" i="33" s="1"/>
  <c r="T514" i="33"/>
  <c r="T515" i="33" s="1"/>
  <c r="Q514" i="33"/>
  <c r="AT514" i="33"/>
  <c r="AT515" i="33" s="1"/>
  <c r="CJ514" i="33"/>
  <c r="CJ515" i="33" s="1"/>
  <c r="BO514" i="33"/>
  <c r="BO515" i="33" s="1"/>
  <c r="BJ514" i="33"/>
  <c r="BJ515" i="33" s="1"/>
  <c r="CP514" i="33"/>
  <c r="CP515" i="33" s="1"/>
  <c r="AN514" i="33"/>
  <c r="AN515" i="33" s="1"/>
  <c r="BG514" i="33"/>
  <c r="BG515" i="33" s="1"/>
  <c r="AK514" i="33"/>
  <c r="AK515" i="33" s="1"/>
  <c r="CB514" i="33"/>
  <c r="CB515" i="33" s="1"/>
  <c r="AG514" i="33"/>
  <c r="AG515" i="33" s="1"/>
  <c r="AA514" i="33"/>
  <c r="AA515" i="33" s="1"/>
  <c r="CF514" i="33"/>
  <c r="CF515" i="33" s="1"/>
  <c r="BI514" i="33"/>
  <c r="BI515" i="33" s="1"/>
  <c r="X514" i="33"/>
  <c r="X515" i="33" s="1"/>
  <c r="Y514" i="33"/>
  <c r="Y515" i="33" s="1"/>
  <c r="AS514" i="33"/>
  <c r="AS515" i="33" s="1"/>
  <c r="AL514" i="33"/>
  <c r="AL515" i="33" s="1"/>
  <c r="BR514" i="33"/>
  <c r="BR515" i="33" s="1"/>
  <c r="W514" i="33"/>
  <c r="W515" i="33" s="1"/>
  <c r="BC514" i="33"/>
  <c r="BC515" i="33" s="1"/>
  <c r="AV514" i="33"/>
  <c r="AV515" i="33" s="1"/>
  <c r="CI514" i="33"/>
  <c r="CI515" i="33" s="1"/>
  <c r="AP514" i="33"/>
  <c r="AP515" i="33" s="1"/>
  <c r="AZ514" i="33"/>
  <c r="AZ515" i="33" s="1"/>
  <c r="AW514" i="33"/>
  <c r="AW515" i="33" s="1"/>
  <c r="AE514" i="33"/>
  <c r="AE515" i="33" s="1"/>
  <c r="AO514" i="33"/>
  <c r="AO515" i="33" s="1"/>
  <c r="AF514" i="33"/>
  <c r="AF515" i="33" s="1"/>
  <c r="CK514" i="33"/>
  <c r="CK515" i="33" s="1"/>
  <c r="AX514" i="33"/>
  <c r="AX515" i="33" s="1"/>
  <c r="CR514" i="33"/>
  <c r="CR515" i="33" s="1"/>
  <c r="CL514" i="33"/>
  <c r="CL515" i="33" s="1"/>
  <c r="AH514" i="33"/>
  <c r="AH515" i="33" s="1"/>
  <c r="CE514" i="33"/>
  <c r="CE515" i="33" s="1"/>
  <c r="O514" i="33" l="1"/>
  <c r="Q515" i="33"/>
  <c r="O515" i="33" l="1"/>
  <c r="BS516" i="33" l="1"/>
  <c r="R516" i="33"/>
  <c r="AY516" i="33"/>
  <c r="BA516" i="33"/>
  <c r="BQ516" i="33"/>
  <c r="CH516" i="33"/>
  <c r="AQ516" i="33"/>
  <c r="CC516" i="33"/>
  <c r="BN516" i="33"/>
  <c r="BU516" i="33"/>
  <c r="V516" i="33"/>
  <c r="S516" i="33"/>
  <c r="BB516" i="33"/>
  <c r="AJ516" i="33"/>
  <c r="CD516" i="33"/>
  <c r="BP516" i="33"/>
  <c r="BW516" i="33"/>
  <c r="AN516" i="33"/>
  <c r="Z516" i="33"/>
  <c r="AV516" i="33"/>
  <c r="CA516" i="33"/>
  <c r="AF516" i="33"/>
  <c r="BR516" i="33"/>
  <c r="AO516" i="33"/>
  <c r="BX516" i="33"/>
  <c r="BC516" i="33"/>
  <c r="BT516" i="33"/>
  <c r="BY516" i="33"/>
  <c r="BD516" i="33"/>
  <c r="CP516" i="33"/>
  <c r="AT516" i="33"/>
  <c r="CF516" i="33"/>
  <c r="AW516" i="33"/>
  <c r="AA516" i="33"/>
  <c r="AM516" i="33"/>
  <c r="AU516" i="33"/>
  <c r="BE516" i="33"/>
  <c r="AK516" i="33"/>
  <c r="AC516" i="33"/>
  <c r="BK516" i="33"/>
  <c r="U516" i="33"/>
  <c r="T516" i="33"/>
  <c r="BG516" i="33"/>
  <c r="AI516" i="33"/>
  <c r="CB516" i="33"/>
  <c r="BF516" i="33"/>
  <c r="AL516" i="33"/>
  <c r="CG516" i="33"/>
  <c r="AS516" i="33"/>
  <c r="BI516" i="33"/>
  <c r="AH516" i="33"/>
  <c r="W516" i="33"/>
  <c r="BO516" i="33"/>
  <c r="CE516" i="33"/>
  <c r="BZ516" i="33"/>
  <c r="AZ516" i="33"/>
  <c r="CJ516" i="33"/>
  <c r="BH516" i="33"/>
  <c r="AD516" i="33"/>
  <c r="CS516" i="33"/>
  <c r="CQ516" i="33"/>
  <c r="Y516" i="33"/>
  <c r="X516" i="33"/>
  <c r="AE516" i="33"/>
  <c r="BM516" i="33"/>
  <c r="CL516" i="33"/>
  <c r="CN516" i="33"/>
  <c r="CM516" i="33"/>
  <c r="BJ516" i="33"/>
  <c r="AP516" i="33"/>
  <c r="CO516" i="33"/>
  <c r="CR516" i="33"/>
  <c r="AR516" i="33"/>
  <c r="BV516" i="33"/>
  <c r="CI516" i="33"/>
  <c r="AB516" i="33"/>
  <c r="AG516" i="33"/>
  <c r="CK516" i="33"/>
  <c r="AX516" i="33"/>
  <c r="BL516" i="33"/>
  <c r="Q516" i="33"/>
  <c r="O516" i="33" l="1"/>
  <c r="M516" i="33"/>
  <c r="L517" i="33"/>
  <c r="L514" i="33"/>
  <c r="L515" i="33"/>
  <c r="L516" i="33"/>
  <c r="M514" i="33" l="1"/>
  <c r="F514" i="33" l="1"/>
  <c r="D514" i="33"/>
  <c r="E514" i="33"/>
  <c r="H519" i="33" l="1"/>
  <c r="H520" i="33" l="1"/>
  <c r="K519" i="33"/>
  <c r="H521" i="33" l="1"/>
  <c r="K520" i="33"/>
  <c r="H522" i="33" l="1"/>
  <c r="K522" i="33" s="1"/>
  <c r="K521" i="33"/>
  <c r="BS519" i="33" l="1"/>
  <c r="BS520" i="33" s="1"/>
  <c r="BH519" i="33"/>
  <c r="BH520" i="33" s="1"/>
  <c r="AZ519" i="33"/>
  <c r="AZ520" i="33" s="1"/>
  <c r="AR519" i="33"/>
  <c r="AR520" i="33" s="1"/>
  <c r="AL519" i="33"/>
  <c r="AL520" i="33" s="1"/>
  <c r="AT519" i="33"/>
  <c r="AT520" i="33" s="1"/>
  <c r="AW519" i="33"/>
  <c r="AW520" i="33" s="1"/>
  <c r="U519" i="33"/>
  <c r="U520" i="33" s="1"/>
  <c r="AS519" i="33"/>
  <c r="AS520" i="33" s="1"/>
  <c r="CK519" i="33"/>
  <c r="CK520" i="33" s="1"/>
  <c r="AN519" i="33"/>
  <c r="AN520" i="33" s="1"/>
  <c r="AG519" i="33"/>
  <c r="AG520" i="33" s="1"/>
  <c r="CF519" i="33"/>
  <c r="CF520" i="33" s="1"/>
  <c r="BB519" i="33"/>
  <c r="BB520" i="33" s="1"/>
  <c r="Z519" i="33"/>
  <c r="Z520" i="33" s="1"/>
  <c r="CD519" i="33"/>
  <c r="CD520" i="33" s="1"/>
  <c r="CA519" i="33"/>
  <c r="CA520" i="33" s="1"/>
  <c r="BQ519" i="33"/>
  <c r="BQ520" i="33" s="1"/>
  <c r="BI519" i="33"/>
  <c r="BI520" i="33" s="1"/>
  <c r="BA519" i="33"/>
  <c r="BA520" i="33" s="1"/>
  <c r="AV519" i="33"/>
  <c r="AV520" i="33" s="1"/>
  <c r="BM519" i="33"/>
  <c r="BM520" i="33" s="1"/>
  <c r="BF519" i="33"/>
  <c r="BF520" i="33" s="1"/>
  <c r="BP519" i="33"/>
  <c r="BP520" i="33" s="1"/>
  <c r="AX519" i="33"/>
  <c r="AX520" i="33" s="1"/>
  <c r="CH519" i="33"/>
  <c r="CH520" i="33" s="1"/>
  <c r="AE519" i="33"/>
  <c r="AE520" i="33" s="1"/>
  <c r="CJ519" i="33"/>
  <c r="CJ520" i="33" s="1"/>
  <c r="BT519" i="33"/>
  <c r="BT520" i="33" s="1"/>
  <c r="S519" i="33"/>
  <c r="S520" i="33" s="1"/>
  <c r="X519" i="33"/>
  <c r="X520" i="33" s="1"/>
  <c r="BD519" i="33"/>
  <c r="BD520" i="33" s="1"/>
  <c r="AU519" i="33"/>
  <c r="AU520" i="33" s="1"/>
  <c r="CL519" i="33"/>
  <c r="CL520" i="33" s="1"/>
  <c r="AD519" i="33"/>
  <c r="AD520" i="33" s="1"/>
  <c r="AH519" i="33"/>
  <c r="AH520" i="33" s="1"/>
  <c r="CR519" i="33"/>
  <c r="CR520" i="33" s="1"/>
  <c r="W519" i="33"/>
  <c r="W520" i="33" s="1"/>
  <c r="CI519" i="33"/>
  <c r="CI520" i="33" s="1"/>
  <c r="BZ519" i="33"/>
  <c r="BZ520" i="33" s="1"/>
  <c r="BR519" i="33"/>
  <c r="BR520" i="33" s="1"/>
  <c r="BJ519" i="33"/>
  <c r="BJ520" i="33" s="1"/>
  <c r="BE519" i="33"/>
  <c r="BE520" i="33" s="1"/>
  <c r="CE519" i="33"/>
  <c r="CE520" i="33" s="1"/>
  <c r="BY519" i="33"/>
  <c r="BY520" i="33" s="1"/>
  <c r="CM519" i="33"/>
  <c r="CM520" i="33" s="1"/>
  <c r="CN519" i="33"/>
  <c r="CN520" i="33" s="1"/>
  <c r="AO519" i="33"/>
  <c r="AO520" i="33" s="1"/>
  <c r="CQ519" i="33"/>
  <c r="CQ520" i="33" s="1"/>
  <c r="CB519" i="33"/>
  <c r="CB520" i="33" s="1"/>
  <c r="BN519" i="33"/>
  <c r="BN520" i="33" s="1"/>
  <c r="V519" i="33"/>
  <c r="V520" i="33" s="1"/>
  <c r="CS519" i="33"/>
  <c r="CS520" i="33" s="1"/>
  <c r="BW519" i="33"/>
  <c r="BW520" i="33" s="1"/>
  <c r="CG519" i="33"/>
  <c r="CG520" i="33" s="1"/>
  <c r="Q519" i="33"/>
  <c r="BG519" i="33"/>
  <c r="BG520" i="33" s="1"/>
  <c r="AP519" i="33"/>
  <c r="AP520" i="33" s="1"/>
  <c r="T519" i="33"/>
  <c r="T520" i="33" s="1"/>
  <c r="BU519" i="33"/>
  <c r="BU520" i="33" s="1"/>
  <c r="BK519" i="33"/>
  <c r="BK520" i="33" s="1"/>
  <c r="AY519" i="33"/>
  <c r="AY520" i="33" s="1"/>
  <c r="AQ519" i="33"/>
  <c r="AQ520" i="33" s="1"/>
  <c r="AI519" i="33"/>
  <c r="AI520" i="33" s="1"/>
  <c r="AC519" i="33"/>
  <c r="AC520" i="33" s="1"/>
  <c r="AB519" i="33"/>
  <c r="AB520" i="33" s="1"/>
  <c r="R519" i="33"/>
  <c r="R520" i="33" s="1"/>
  <c r="AA519" i="33"/>
  <c r="AA520" i="33" s="1"/>
  <c r="AF519" i="33"/>
  <c r="AF520" i="33" s="1"/>
  <c r="CP519" i="33"/>
  <c r="CP520" i="33" s="1"/>
  <c r="AK519" i="33"/>
  <c r="AK520" i="33" s="1"/>
  <c r="BV519" i="33"/>
  <c r="BV520" i="33" s="1"/>
  <c r="AJ519" i="33"/>
  <c r="AJ520" i="33" s="1"/>
  <c r="AM519" i="33"/>
  <c r="AM520" i="33" s="1"/>
  <c r="CC519" i="33"/>
  <c r="CC520" i="33" s="1"/>
  <c r="BO519" i="33"/>
  <c r="BO520" i="33" s="1"/>
  <c r="Y519" i="33"/>
  <c r="Y520" i="33" s="1"/>
  <c r="BX519" i="33"/>
  <c r="BX520" i="33" s="1"/>
  <c r="BC519" i="33"/>
  <c r="BC520" i="33" s="1"/>
  <c r="CO519" i="33"/>
  <c r="CO520" i="33" s="1"/>
  <c r="BL519" i="33"/>
  <c r="BL520" i="33" s="1"/>
  <c r="O519" i="33" l="1"/>
  <c r="Q520" i="33"/>
  <c r="O520" i="33" l="1"/>
  <c r="AD521" i="33" l="1"/>
  <c r="X521" i="33"/>
  <c r="BG521" i="33"/>
  <c r="BZ521" i="33"/>
  <c r="BW521" i="33"/>
  <c r="BA521" i="33"/>
  <c r="AE521" i="33"/>
  <c r="BB521" i="33"/>
  <c r="AM521" i="33"/>
  <c r="CK521" i="33"/>
  <c r="BT521" i="33"/>
  <c r="BS521" i="33"/>
  <c r="CO521" i="33"/>
  <c r="Y521" i="33"/>
  <c r="AN521" i="33"/>
  <c r="AP521" i="33"/>
  <c r="AC521" i="33"/>
  <c r="BV521" i="33"/>
  <c r="BY521" i="33"/>
  <c r="BO521" i="33"/>
  <c r="CI521" i="33"/>
  <c r="BK521" i="33"/>
  <c r="U521" i="33"/>
  <c r="T521" i="33"/>
  <c r="BJ521" i="33"/>
  <c r="CR521" i="33"/>
  <c r="AA521" i="33"/>
  <c r="CN521" i="33"/>
  <c r="CL521" i="33"/>
  <c r="AX521" i="33"/>
  <c r="BX521" i="33"/>
  <c r="BR521" i="33"/>
  <c r="BD521" i="33"/>
  <c r="S521" i="33"/>
  <c r="AR521" i="33"/>
  <c r="BI521" i="33"/>
  <c r="CS521" i="33"/>
  <c r="AB521" i="33"/>
  <c r="BH521" i="33"/>
  <c r="BL521" i="33"/>
  <c r="W521" i="33"/>
  <c r="BP521" i="33"/>
  <c r="CC521" i="33"/>
  <c r="AV521" i="33"/>
  <c r="AK521" i="33"/>
  <c r="AT521" i="33"/>
  <c r="CD521" i="33"/>
  <c r="R521" i="33"/>
  <c r="AZ521" i="33"/>
  <c r="CB521" i="33"/>
  <c r="CQ521" i="33"/>
  <c r="AI521" i="33"/>
  <c r="CF521" i="33"/>
  <c r="BC521" i="33"/>
  <c r="BU521" i="33"/>
  <c r="Z521" i="33"/>
  <c r="AL521" i="33"/>
  <c r="BF521" i="33"/>
  <c r="V521" i="33"/>
  <c r="BE521" i="33"/>
  <c r="AW521" i="33"/>
  <c r="CJ521" i="33"/>
  <c r="CH521" i="33"/>
  <c r="BM521" i="33"/>
  <c r="CA521" i="33"/>
  <c r="CG521" i="33"/>
  <c r="AJ521" i="33"/>
  <c r="AO521" i="33"/>
  <c r="CP521" i="33"/>
  <c r="AH521" i="33"/>
  <c r="CM521" i="33"/>
  <c r="AG521" i="33"/>
  <c r="BQ521" i="33"/>
  <c r="AF521" i="33"/>
  <c r="AS521" i="33"/>
  <c r="AU521" i="33"/>
  <c r="AQ521" i="33"/>
  <c r="BN521" i="33"/>
  <c r="CE521" i="33"/>
  <c r="AY521" i="33"/>
  <c r="Q521" i="33"/>
  <c r="O521" i="33" l="1"/>
  <c r="M521" i="33"/>
  <c r="L520" i="33"/>
  <c r="L522" i="33"/>
  <c r="L521" i="33"/>
  <c r="L519" i="33"/>
  <c r="M519" i="33" l="1"/>
  <c r="F519" i="33" s="1"/>
  <c r="E519" i="33" l="1"/>
  <c r="D519" i="33"/>
  <c r="H524" i="33" l="1"/>
  <c r="H525" i="33" s="1"/>
  <c r="K524" i="33" l="1"/>
  <c r="H526" i="33"/>
  <c r="K525" i="33"/>
  <c r="H527" i="33" l="1"/>
  <c r="K527" i="33" s="1"/>
  <c r="K526" i="33"/>
  <c r="BM524" i="33" l="1"/>
  <c r="BM525" i="33" s="1"/>
  <c r="CA524" i="33"/>
  <c r="CA525" i="33" s="1"/>
  <c r="R524" i="33"/>
  <c r="R525" i="33" s="1"/>
  <c r="BU524" i="33"/>
  <c r="BU525" i="33" s="1"/>
  <c r="CD524" i="33"/>
  <c r="CD525" i="33" s="1"/>
  <c r="BP524" i="33"/>
  <c r="BP525" i="33" s="1"/>
  <c r="BI524" i="33"/>
  <c r="BI525" i="33" s="1"/>
  <c r="BQ524" i="33"/>
  <c r="BQ525" i="33" s="1"/>
  <c r="U524" i="33"/>
  <c r="U525" i="33" s="1"/>
  <c r="BX524" i="33"/>
  <c r="BX525" i="33" s="1"/>
  <c r="AE524" i="33"/>
  <c r="AE525" i="33" s="1"/>
  <c r="CH524" i="33"/>
  <c r="CH525" i="33" s="1"/>
  <c r="BC524" i="33"/>
  <c r="BC525" i="33" s="1"/>
  <c r="AB524" i="33"/>
  <c r="AB525" i="33" s="1"/>
  <c r="AZ524" i="33"/>
  <c r="AZ525" i="33" s="1"/>
  <c r="AH524" i="33"/>
  <c r="AH525" i="33" s="1"/>
  <c r="AM524" i="33"/>
  <c r="AM525" i="33" s="1"/>
  <c r="AC524" i="33"/>
  <c r="AC525" i="33" s="1"/>
  <c r="CG524" i="33"/>
  <c r="CG525" i="33" s="1"/>
  <c r="AS524" i="33"/>
  <c r="AS525" i="33" s="1"/>
  <c r="V524" i="33"/>
  <c r="V525" i="33" s="1"/>
  <c r="AA524" i="33"/>
  <c r="AA525" i="33" s="1"/>
  <c r="CM524" i="33"/>
  <c r="CM525" i="33" s="1"/>
  <c r="CQ524" i="33"/>
  <c r="CQ525" i="33" s="1"/>
  <c r="AR524" i="33"/>
  <c r="AR525" i="33" s="1"/>
  <c r="BR524" i="33"/>
  <c r="BR525" i="33" s="1"/>
  <c r="BZ524" i="33"/>
  <c r="BZ525" i="33" s="1"/>
  <c r="AL524" i="33"/>
  <c r="AL525" i="33" s="1"/>
  <c r="X524" i="33"/>
  <c r="X525" i="33" s="1"/>
  <c r="BL524" i="33"/>
  <c r="BL525" i="33" s="1"/>
  <c r="AW524" i="33"/>
  <c r="AW525" i="33" s="1"/>
  <c r="BJ524" i="33"/>
  <c r="BJ525" i="33" s="1"/>
  <c r="BB524" i="33"/>
  <c r="BB525" i="33" s="1"/>
  <c r="BN524" i="33"/>
  <c r="BN525" i="33" s="1"/>
  <c r="CP524" i="33"/>
  <c r="CP525" i="33" s="1"/>
  <c r="AF524" i="33"/>
  <c r="AF525" i="33" s="1"/>
  <c r="CB524" i="33"/>
  <c r="CB525" i="33" s="1"/>
  <c r="BT524" i="33"/>
  <c r="BT525" i="33" s="1"/>
  <c r="CF524" i="33"/>
  <c r="CF525" i="33" s="1"/>
  <c r="AI524" i="33"/>
  <c r="AI525" i="33" s="1"/>
  <c r="BG524" i="33"/>
  <c r="BG525" i="33" s="1"/>
  <c r="BO524" i="33"/>
  <c r="BO525" i="33" s="1"/>
  <c r="AP524" i="33"/>
  <c r="AP525" i="33" s="1"/>
  <c r="BV524" i="33"/>
  <c r="BV525" i="33" s="1"/>
  <c r="W524" i="33"/>
  <c r="W525" i="33" s="1"/>
  <c r="BF524" i="33"/>
  <c r="BF525" i="33" s="1"/>
  <c r="AO524" i="33"/>
  <c r="AO525" i="33" s="1"/>
  <c r="BW524" i="33"/>
  <c r="BW525" i="33" s="1"/>
  <c r="CS524" i="33"/>
  <c r="CS525" i="33" s="1"/>
  <c r="AK524" i="33"/>
  <c r="AK525" i="33" s="1"/>
  <c r="CN524" i="33"/>
  <c r="CN525" i="33" s="1"/>
  <c r="BY524" i="33"/>
  <c r="BY525" i="33" s="1"/>
  <c r="S524" i="33"/>
  <c r="S525" i="33" s="1"/>
  <c r="CE524" i="33"/>
  <c r="CE525" i="33" s="1"/>
  <c r="AJ524" i="33"/>
  <c r="AJ525" i="33" s="1"/>
  <c r="BS524" i="33"/>
  <c r="BS525" i="33" s="1"/>
  <c r="BK524" i="33"/>
  <c r="BK525" i="33" s="1"/>
  <c r="Z524" i="33"/>
  <c r="Z525" i="33" s="1"/>
  <c r="AY524" i="33"/>
  <c r="AY525" i="33" s="1"/>
  <c r="T524" i="33"/>
  <c r="T525" i="33" s="1"/>
  <c r="AU524" i="33"/>
  <c r="AU525" i="33" s="1"/>
  <c r="CO524" i="33"/>
  <c r="CO525" i="33" s="1"/>
  <c r="Y524" i="33"/>
  <c r="Y525" i="33" s="1"/>
  <c r="AG524" i="33"/>
  <c r="AG525" i="33" s="1"/>
  <c r="BH524" i="33"/>
  <c r="BH525" i="33" s="1"/>
  <c r="CI524" i="33"/>
  <c r="CI525" i="33" s="1"/>
  <c r="CJ524" i="33"/>
  <c r="CJ525" i="33" s="1"/>
  <c r="AD524" i="33"/>
  <c r="AD525" i="33" s="1"/>
  <c r="CR524" i="33"/>
  <c r="CR525" i="33" s="1"/>
  <c r="CC524" i="33"/>
  <c r="CC525" i="33" s="1"/>
  <c r="AX524" i="33"/>
  <c r="AX525" i="33" s="1"/>
  <c r="CL524" i="33"/>
  <c r="CL525" i="33" s="1"/>
  <c r="AT524" i="33"/>
  <c r="AT525" i="33" s="1"/>
  <c r="CK524" i="33"/>
  <c r="CK525" i="33" s="1"/>
  <c r="BD524" i="33"/>
  <c r="BD525" i="33" s="1"/>
  <c r="BE524" i="33"/>
  <c r="BE525" i="33" s="1"/>
  <c r="Q524" i="33"/>
  <c r="AQ524" i="33"/>
  <c r="AQ525" i="33" s="1"/>
  <c r="AN524" i="33"/>
  <c r="AN525" i="33" s="1"/>
  <c r="BA524" i="33"/>
  <c r="BA525" i="33" s="1"/>
  <c r="AV524" i="33"/>
  <c r="AV525" i="33" s="1"/>
  <c r="Q525" i="33" l="1"/>
  <c r="O524" i="33"/>
  <c r="O525" i="33" l="1"/>
  <c r="CA526" i="33" l="1"/>
  <c r="CM526" i="33"/>
  <c r="AM526" i="33"/>
  <c r="V526" i="33"/>
  <c r="AA526" i="33"/>
  <c r="AC526" i="33"/>
  <c r="BU526" i="33"/>
  <c r="AE526" i="33"/>
  <c r="BM526" i="33"/>
  <c r="AS526" i="33"/>
  <c r="U526" i="33"/>
  <c r="AB526" i="33"/>
  <c r="AZ526" i="33"/>
  <c r="CH526" i="33"/>
  <c r="AH526" i="33"/>
  <c r="BX526" i="33"/>
  <c r="BQ526" i="33"/>
  <c r="BI526" i="33"/>
  <c r="BP526" i="33"/>
  <c r="CD526" i="33"/>
  <c r="CG526" i="33"/>
  <c r="R526" i="33"/>
  <c r="BC526" i="33"/>
  <c r="CP526" i="33"/>
  <c r="AG526" i="33"/>
  <c r="CK526" i="33"/>
  <c r="CC526" i="33"/>
  <c r="CI526" i="33"/>
  <c r="AQ526" i="33"/>
  <c r="AR526" i="33"/>
  <c r="AF526" i="33"/>
  <c r="CO526" i="33"/>
  <c r="CQ526" i="33"/>
  <c r="BH526" i="33"/>
  <c r="AT526" i="33"/>
  <c r="AV526" i="33"/>
  <c r="Z526" i="33"/>
  <c r="CR526" i="33"/>
  <c r="BE526" i="33"/>
  <c r="BB526" i="33"/>
  <c r="BJ526" i="33"/>
  <c r="AX526" i="33"/>
  <c r="AW526" i="33"/>
  <c r="AL526" i="33"/>
  <c r="T526" i="33"/>
  <c r="AO526" i="33"/>
  <c r="W526" i="33"/>
  <c r="CL526" i="33"/>
  <c r="CN526" i="33"/>
  <c r="BV526" i="33"/>
  <c r="BO526" i="33"/>
  <c r="BS526" i="33"/>
  <c r="BN526" i="33"/>
  <c r="AK526" i="33"/>
  <c r="AY526" i="33"/>
  <c r="BW526" i="33"/>
  <c r="CE526" i="33"/>
  <c r="BT526" i="33"/>
  <c r="AD526" i="33"/>
  <c r="Y526" i="33"/>
  <c r="S526" i="33"/>
  <c r="BD526" i="33"/>
  <c r="CF526" i="33"/>
  <c r="CJ526" i="33"/>
  <c r="X526" i="33"/>
  <c r="BZ526" i="33"/>
  <c r="BG526" i="33"/>
  <c r="AI526" i="33"/>
  <c r="BK526" i="33"/>
  <c r="BF526" i="33"/>
  <c r="CS526" i="33"/>
  <c r="AN526" i="33"/>
  <c r="AU526" i="33"/>
  <c r="BL526" i="33"/>
  <c r="AJ526" i="33"/>
  <c r="BA526" i="33"/>
  <c r="BR526" i="33"/>
  <c r="BY526" i="33"/>
  <c r="AP526" i="33"/>
  <c r="CB526" i="33"/>
  <c r="Q526" i="33"/>
  <c r="O526" i="33" l="1"/>
  <c r="M526" i="33"/>
  <c r="L524" i="33"/>
  <c r="L527" i="33"/>
  <c r="L525" i="33"/>
  <c r="L526" i="33"/>
  <c r="M524" i="33" l="1"/>
  <c r="F524" i="33" l="1"/>
  <c r="D524" i="33"/>
  <c r="E524" i="33"/>
  <c r="H529" i="33" l="1"/>
  <c r="H530" i="33" l="1"/>
  <c r="K529" i="33"/>
  <c r="H531" i="33" l="1"/>
  <c r="K530" i="33"/>
  <c r="H532" i="33" l="1"/>
  <c r="K532" i="33" s="1"/>
  <c r="K531" i="33"/>
  <c r="AZ529" i="33" l="1"/>
  <c r="AZ530" i="33" s="1"/>
  <c r="BK529" i="33"/>
  <c r="BK530" i="33" s="1"/>
  <c r="CC529" i="33"/>
  <c r="CC530" i="33" s="1"/>
  <c r="BO529" i="33"/>
  <c r="BO530" i="33" s="1"/>
  <c r="BX529" i="33"/>
  <c r="BX530" i="33" s="1"/>
  <c r="CG529" i="33"/>
  <c r="CG530" i="33" s="1"/>
  <c r="CF529" i="33"/>
  <c r="CF530" i="33" s="1"/>
  <c r="Y529" i="33"/>
  <c r="Y530" i="33" s="1"/>
  <c r="BG529" i="33"/>
  <c r="BG530" i="33" s="1"/>
  <c r="BY529" i="33"/>
  <c r="BY530" i="33" s="1"/>
  <c r="BS529" i="33"/>
  <c r="BS530" i="33" s="1"/>
  <c r="AJ529" i="33"/>
  <c r="AJ530" i="33" s="1"/>
  <c r="CB529" i="33"/>
  <c r="CB530" i="33" s="1"/>
  <c r="AO529" i="33"/>
  <c r="AO530" i="33" s="1"/>
  <c r="CS529" i="33"/>
  <c r="CS530" i="33" s="1"/>
  <c r="AS529" i="33"/>
  <c r="AS530" i="33" s="1"/>
  <c r="AY529" i="33"/>
  <c r="AY530" i="33" s="1"/>
  <c r="BQ529" i="33"/>
  <c r="BQ530" i="33" s="1"/>
  <c r="BR529" i="33"/>
  <c r="BR530" i="33" s="1"/>
  <c r="CN529" i="33"/>
  <c r="CN530" i="33" s="1"/>
  <c r="Q529" i="33"/>
  <c r="Q530" i="33" s="1"/>
  <c r="CJ529" i="33"/>
  <c r="CJ530" i="33" s="1"/>
  <c r="U529" i="33"/>
  <c r="U530" i="33" s="1"/>
  <c r="CP529" i="33"/>
  <c r="CP530" i="33" s="1"/>
  <c r="CK529" i="33"/>
  <c r="CK530" i="33" s="1"/>
  <c r="CO529" i="33"/>
  <c r="CO530" i="33" s="1"/>
  <c r="BB529" i="33"/>
  <c r="BB530" i="33" s="1"/>
  <c r="CH529" i="33"/>
  <c r="CH530" i="33" s="1"/>
  <c r="CL529" i="33"/>
  <c r="CL530" i="33" s="1"/>
  <c r="BA529" i="33"/>
  <c r="BA530" i="33" s="1"/>
  <c r="BP529" i="33"/>
  <c r="BP530" i="33" s="1"/>
  <c r="T529" i="33"/>
  <c r="T530" i="33" s="1"/>
  <c r="AR529" i="33"/>
  <c r="AR530" i="33" s="1"/>
  <c r="CQ529" i="33"/>
  <c r="CQ530" i="33" s="1"/>
  <c r="BT529" i="33"/>
  <c r="BT530" i="33" s="1"/>
  <c r="X529" i="33"/>
  <c r="X530" i="33" s="1"/>
  <c r="W529" i="33"/>
  <c r="W530" i="33" s="1"/>
  <c r="CE529" i="33"/>
  <c r="CE530" i="33" s="1"/>
  <c r="AV529" i="33"/>
  <c r="AV530" i="33" s="1"/>
  <c r="R529" i="33"/>
  <c r="R530" i="33" s="1"/>
  <c r="AH529" i="33"/>
  <c r="AH530" i="33" s="1"/>
  <c r="AX529" i="33"/>
  <c r="AX530" i="33" s="1"/>
  <c r="AL529" i="33"/>
  <c r="AL530" i="33" s="1"/>
  <c r="BN529" i="33"/>
  <c r="BN530" i="33" s="1"/>
  <c r="AD529" i="33"/>
  <c r="AD530" i="33" s="1"/>
  <c r="BD529" i="33"/>
  <c r="BD530" i="33" s="1"/>
  <c r="AE529" i="33"/>
  <c r="AE530" i="33" s="1"/>
  <c r="CR529" i="33"/>
  <c r="CR530" i="33" s="1"/>
  <c r="BV529" i="33"/>
  <c r="BV530" i="33" s="1"/>
  <c r="AN529" i="33"/>
  <c r="AN530" i="33" s="1"/>
  <c r="S529" i="33"/>
  <c r="S530" i="33" s="1"/>
  <c r="BU529" i="33"/>
  <c r="BU530" i="33" s="1"/>
  <c r="AA529" i="33"/>
  <c r="AA530" i="33" s="1"/>
  <c r="BW529" i="33"/>
  <c r="BW530" i="33" s="1"/>
  <c r="AW529" i="33"/>
  <c r="AW530" i="33" s="1"/>
  <c r="CI529" i="33"/>
  <c r="CI530" i="33" s="1"/>
  <c r="AC529" i="33"/>
  <c r="AC530" i="33" s="1"/>
  <c r="BE529" i="33"/>
  <c r="BE530" i="33" s="1"/>
  <c r="CA529" i="33"/>
  <c r="CA530" i="33" s="1"/>
  <c r="BC529" i="33"/>
  <c r="BC530" i="33" s="1"/>
  <c r="AF529" i="33"/>
  <c r="AF530" i="33" s="1"/>
  <c r="AB529" i="33"/>
  <c r="AB530" i="33" s="1"/>
  <c r="BF529" i="33"/>
  <c r="BF530" i="33" s="1"/>
  <c r="AI529" i="33"/>
  <c r="AI530" i="33" s="1"/>
  <c r="AT529" i="33"/>
  <c r="AT530" i="33" s="1"/>
  <c r="AQ529" i="33"/>
  <c r="AQ530" i="33" s="1"/>
  <c r="V529" i="33"/>
  <c r="V530" i="33" s="1"/>
  <c r="BJ529" i="33"/>
  <c r="BJ530" i="33" s="1"/>
  <c r="AM529" i="33"/>
  <c r="AM530" i="33" s="1"/>
  <c r="CD529" i="33"/>
  <c r="CD530" i="33" s="1"/>
  <c r="BM529" i="33"/>
  <c r="BM530" i="33" s="1"/>
  <c r="CM529" i="33"/>
  <c r="CM530" i="33" s="1"/>
  <c r="BL529" i="33"/>
  <c r="BL530" i="33" s="1"/>
  <c r="AP529" i="33"/>
  <c r="AP530" i="33" s="1"/>
  <c r="AU529" i="33"/>
  <c r="AU530" i="33" s="1"/>
  <c r="BZ529" i="33"/>
  <c r="BZ530" i="33" s="1"/>
  <c r="BI529" i="33"/>
  <c r="BI530" i="33" s="1"/>
  <c r="BH529" i="33"/>
  <c r="BH530" i="33" s="1"/>
  <c r="AG529" i="33"/>
  <c r="AG530" i="33" s="1"/>
  <c r="Z529" i="33"/>
  <c r="Z530" i="33" s="1"/>
  <c r="AK529" i="33"/>
  <c r="AK530" i="33" s="1"/>
  <c r="O529" i="33" l="1"/>
  <c r="O530" i="33"/>
  <c r="AN531" i="33" s="1"/>
  <c r="CO531" i="33" l="1"/>
  <c r="R531" i="33"/>
  <c r="W531" i="33"/>
  <c r="CL531" i="33"/>
  <c r="T531" i="33"/>
  <c r="BF531" i="33"/>
  <c r="AV531" i="33"/>
  <c r="AW531" i="33"/>
  <c r="BB531" i="33"/>
  <c r="AD531" i="33"/>
  <c r="CE531" i="33"/>
  <c r="AR531" i="33"/>
  <c r="BA531" i="33"/>
  <c r="AU531" i="33"/>
  <c r="BP531" i="33"/>
  <c r="BU531" i="33"/>
  <c r="AA531" i="33"/>
  <c r="CH531" i="33"/>
  <c r="AH531" i="33"/>
  <c r="BJ531" i="33"/>
  <c r="BZ531" i="33"/>
  <c r="BC531" i="33"/>
  <c r="AE531" i="33"/>
  <c r="V531" i="33"/>
  <c r="BD531" i="33"/>
  <c r="CR531" i="33"/>
  <c r="AF531" i="33"/>
  <c r="BL531" i="33"/>
  <c r="BW531" i="33"/>
  <c r="AT531" i="33"/>
  <c r="CI531" i="33"/>
  <c r="AC531" i="33"/>
  <c r="BM531" i="33"/>
  <c r="AG531" i="33"/>
  <c r="BV531" i="33"/>
  <c r="CK531" i="33"/>
  <c r="AM531" i="33"/>
  <c r="AB531" i="33"/>
  <c r="AI531" i="33"/>
  <c r="BI531" i="33"/>
  <c r="BE531" i="33"/>
  <c r="CD531" i="33"/>
  <c r="AQ531" i="33"/>
  <c r="CM531" i="33"/>
  <c r="BK531" i="33"/>
  <c r="CP531" i="33"/>
  <c r="CG531" i="33"/>
  <c r="CJ531" i="33"/>
  <c r="AS531" i="33"/>
  <c r="BX531" i="33"/>
  <c r="CB531" i="33"/>
  <c r="BO531" i="33"/>
  <c r="BQ531" i="33"/>
  <c r="CN531" i="33"/>
  <c r="BG531" i="33"/>
  <c r="BS531" i="33"/>
  <c r="Y531" i="33"/>
  <c r="CF531" i="33"/>
  <c r="BR531" i="33"/>
  <c r="BY531" i="33"/>
  <c r="CC531" i="33"/>
  <c r="AJ531" i="33"/>
  <c r="U531" i="33"/>
  <c r="AO531" i="33"/>
  <c r="CS531" i="33"/>
  <c r="AY531" i="33"/>
  <c r="AZ531" i="33"/>
  <c r="Q531" i="33"/>
  <c r="CQ531" i="33"/>
  <c r="AX531" i="33"/>
  <c r="AK531" i="33"/>
  <c r="X531" i="33"/>
  <c r="AP531" i="33"/>
  <c r="BN531" i="33"/>
  <c r="AL531" i="33"/>
  <c r="CA531" i="33"/>
  <c r="BH531" i="33"/>
  <c r="BT531" i="33"/>
  <c r="Z531" i="33"/>
  <c r="S531" i="33"/>
  <c r="M531" i="33" l="1"/>
  <c r="O531" i="33"/>
  <c r="L529" i="33"/>
  <c r="L532" i="33"/>
  <c r="L530" i="33"/>
  <c r="L531" i="33"/>
  <c r="M529" i="33" l="1"/>
  <c r="F529" i="33" l="1"/>
  <c r="D529" i="33"/>
  <c r="E529" i="33"/>
  <c r="H534" i="33" l="1"/>
  <c r="H535" i="33" l="1"/>
  <c r="K534" i="33"/>
  <c r="H536" i="33" l="1"/>
  <c r="K535" i="33"/>
  <c r="H537" i="33" l="1"/>
  <c r="K537" i="33" s="1"/>
  <c r="K536" i="33"/>
  <c r="BS534" i="33" l="1"/>
  <c r="BS535" i="33" s="1"/>
  <c r="BA534" i="33"/>
  <c r="BA535" i="33" s="1"/>
  <c r="AE534" i="33"/>
  <c r="AE535" i="33" s="1"/>
  <c r="CQ534" i="33"/>
  <c r="CQ535" i="33" s="1"/>
  <c r="BV534" i="33"/>
  <c r="BV535" i="33" s="1"/>
  <c r="AL534" i="33"/>
  <c r="AL535" i="33" s="1"/>
  <c r="CD534" i="33"/>
  <c r="CD535" i="33" s="1"/>
  <c r="AZ534" i="33"/>
  <c r="AZ535" i="33" s="1"/>
  <c r="AS534" i="33"/>
  <c r="AS535" i="33" s="1"/>
  <c r="CO534" i="33"/>
  <c r="CO535" i="33" s="1"/>
  <c r="CF534" i="33"/>
  <c r="CF535" i="33" s="1"/>
  <c r="BW534" i="33"/>
  <c r="BW535" i="33" s="1"/>
  <c r="AI534" i="33"/>
  <c r="AI535" i="33" s="1"/>
  <c r="BU534" i="33"/>
  <c r="BU535" i="33" s="1"/>
  <c r="AU534" i="33"/>
  <c r="AU535" i="33" s="1"/>
  <c r="CH534" i="33"/>
  <c r="CH535" i="33" s="1"/>
  <c r="AF534" i="33"/>
  <c r="AF535" i="33" s="1"/>
  <c r="CB534" i="33"/>
  <c r="CB535" i="33" s="1"/>
  <c r="BF534" i="33"/>
  <c r="BF535" i="33" s="1"/>
  <c r="AN534" i="33"/>
  <c r="AN535" i="33" s="1"/>
  <c r="S534" i="33"/>
  <c r="S535" i="33" s="1"/>
  <c r="CE534" i="33"/>
  <c r="CE535" i="33" s="1"/>
  <c r="BG534" i="33"/>
  <c r="BG535" i="33" s="1"/>
  <c r="W534" i="33"/>
  <c r="W535" i="33" s="1"/>
  <c r="AH534" i="33"/>
  <c r="AH535" i="33" s="1"/>
  <c r="BN534" i="33"/>
  <c r="BN535" i="33" s="1"/>
  <c r="BP534" i="33"/>
  <c r="BP535" i="33" s="1"/>
  <c r="AO534" i="33"/>
  <c r="AO535" i="33" s="1"/>
  <c r="CP534" i="33"/>
  <c r="CP535" i="33" s="1"/>
  <c r="BB534" i="33"/>
  <c r="BB535" i="33" s="1"/>
  <c r="AT534" i="33"/>
  <c r="AT535" i="33" s="1"/>
  <c r="AQ534" i="33"/>
  <c r="AQ535" i="33" s="1"/>
  <c r="AY534" i="33"/>
  <c r="AY535" i="33" s="1"/>
  <c r="BI534" i="33"/>
  <c r="BI535" i="33" s="1"/>
  <c r="CC534" i="33"/>
  <c r="CC535" i="33" s="1"/>
  <c r="CR534" i="33"/>
  <c r="CR535" i="33" s="1"/>
  <c r="AR534" i="33"/>
  <c r="AR535" i="33" s="1"/>
  <c r="BQ534" i="33"/>
  <c r="BQ535" i="33" s="1"/>
  <c r="X534" i="33"/>
  <c r="X535" i="33" s="1"/>
  <c r="Y534" i="33"/>
  <c r="Y535" i="33" s="1"/>
  <c r="CK534" i="33"/>
  <c r="CK535" i="33" s="1"/>
  <c r="BO534" i="33"/>
  <c r="BO535" i="33" s="1"/>
  <c r="AW534" i="33"/>
  <c r="AW535" i="33" s="1"/>
  <c r="AB534" i="33"/>
  <c r="AB535" i="33" s="1"/>
  <c r="CN534" i="33"/>
  <c r="CN535" i="33" s="1"/>
  <c r="CA534" i="33"/>
  <c r="CA535" i="33" s="1"/>
  <c r="AG534" i="33"/>
  <c r="AG535" i="33" s="1"/>
  <c r="BD534" i="33"/>
  <c r="BD535" i="33" s="1"/>
  <c r="CI534" i="33"/>
  <c r="CI535" i="33" s="1"/>
  <c r="AD534" i="33"/>
  <c r="AD535" i="33" s="1"/>
  <c r="BX534" i="33"/>
  <c r="BX535" i="33" s="1"/>
  <c r="AK534" i="33"/>
  <c r="AK535" i="33" s="1"/>
  <c r="R534" i="33"/>
  <c r="R535" i="33" s="1"/>
  <c r="BY534" i="33"/>
  <c r="BY535" i="33" s="1"/>
  <c r="BR534" i="33"/>
  <c r="BR535" i="33" s="1"/>
  <c r="BE534" i="33"/>
  <c r="BE535" i="33" s="1"/>
  <c r="BH534" i="33"/>
  <c r="BH535" i="33" s="1"/>
  <c r="BZ534" i="33"/>
  <c r="BZ535" i="33" s="1"/>
  <c r="V534" i="33"/>
  <c r="V535" i="33" s="1"/>
  <c r="AA534" i="33"/>
  <c r="AA535" i="33" s="1"/>
  <c r="CJ534" i="33"/>
  <c r="CJ535" i="33" s="1"/>
  <c r="AM534" i="33"/>
  <c r="AM535" i="33" s="1"/>
  <c r="U534" i="33"/>
  <c r="U535" i="33" s="1"/>
  <c r="CG534" i="33"/>
  <c r="CG535" i="33" s="1"/>
  <c r="BK534" i="33"/>
  <c r="BK535" i="33" s="1"/>
  <c r="AP534" i="33"/>
  <c r="AP535" i="33" s="1"/>
  <c r="BC534" i="33"/>
  <c r="BC535" i="33" s="1"/>
  <c r="AX534" i="33"/>
  <c r="AX535" i="33" s="1"/>
  <c r="BM534" i="33"/>
  <c r="BM535" i="33" s="1"/>
  <c r="CS534" i="33"/>
  <c r="CS535" i="33" s="1"/>
  <c r="T534" i="33"/>
  <c r="T535" i="33" s="1"/>
  <c r="AV534" i="33"/>
  <c r="AV535" i="33" s="1"/>
  <c r="Z534" i="33"/>
  <c r="Z535" i="33" s="1"/>
  <c r="CL534" i="33"/>
  <c r="CL535" i="33" s="1"/>
  <c r="BT534" i="33"/>
  <c r="BT535" i="33" s="1"/>
  <c r="BL534" i="33"/>
  <c r="BL535" i="33" s="1"/>
  <c r="AJ534" i="33"/>
  <c r="AJ535" i="33" s="1"/>
  <c r="Q534" i="33"/>
  <c r="CM534" i="33"/>
  <c r="CM535" i="33" s="1"/>
  <c r="BJ534" i="33"/>
  <c r="BJ535" i="33" s="1"/>
  <c r="AC534" i="33"/>
  <c r="AC535" i="33" s="1"/>
  <c r="Q535" i="33" l="1"/>
  <c r="O534" i="33"/>
  <c r="O535" i="33" l="1"/>
  <c r="Q536" i="33" s="1"/>
  <c r="AV536" i="33" l="1"/>
  <c r="BB536" i="33"/>
  <c r="CN536" i="33"/>
  <c r="T536" i="33"/>
  <c r="AN536" i="33"/>
  <c r="Z536" i="33"/>
  <c r="Y536" i="33"/>
  <c r="CE536" i="33"/>
  <c r="AR536" i="33"/>
  <c r="X536" i="33"/>
  <c r="CQ536" i="33"/>
  <c r="BF536" i="33"/>
  <c r="CS536" i="33"/>
  <c r="AP536" i="33"/>
  <c r="BA536" i="33"/>
  <c r="BK536" i="33"/>
  <c r="BS536" i="33"/>
  <c r="AL536" i="33"/>
  <c r="AM536" i="33"/>
  <c r="AE536" i="33"/>
  <c r="AD536" i="33"/>
  <c r="CI536" i="33"/>
  <c r="BM536" i="33"/>
  <c r="BX536" i="33"/>
  <c r="BI536" i="33"/>
  <c r="CR536" i="33"/>
  <c r="BW536" i="33"/>
  <c r="AF536" i="33"/>
  <c r="CL536" i="33"/>
  <c r="AZ536" i="33"/>
  <c r="BU536" i="33"/>
  <c r="CP536" i="33"/>
  <c r="CD536" i="33"/>
  <c r="BT536" i="33"/>
  <c r="CF536" i="33"/>
  <c r="BQ536" i="33"/>
  <c r="BZ536" i="33"/>
  <c r="BJ536" i="33"/>
  <c r="BH536" i="33"/>
  <c r="BR536" i="33"/>
  <c r="S536" i="33"/>
  <c r="BC536" i="33"/>
  <c r="BL536" i="33"/>
  <c r="BD536" i="33"/>
  <c r="BV536" i="33"/>
  <c r="AQ536" i="33"/>
  <c r="U536" i="33"/>
  <c r="CJ536" i="33"/>
  <c r="AK536" i="33"/>
  <c r="CM536" i="33"/>
  <c r="BN536" i="33"/>
  <c r="AH536" i="33"/>
  <c r="R536" i="33"/>
  <c r="CC536" i="33"/>
  <c r="CB536" i="33"/>
  <c r="BG536" i="33"/>
  <c r="AS536" i="33"/>
  <c r="AT536" i="33"/>
  <c r="AJ536" i="33"/>
  <c r="AI536" i="33"/>
  <c r="CA536" i="33"/>
  <c r="V536" i="33"/>
  <c r="CG536" i="33"/>
  <c r="AA536" i="33"/>
  <c r="BO536" i="33"/>
  <c r="CH536" i="33"/>
  <c r="CK536" i="33"/>
  <c r="AX536" i="33"/>
  <c r="AB536" i="33"/>
  <c r="AY536" i="33"/>
  <c r="BE536" i="33"/>
  <c r="AW536" i="33"/>
  <c r="AO536" i="33"/>
  <c r="AU536" i="33"/>
  <c r="BY536" i="33"/>
  <c r="W536" i="33"/>
  <c r="AG536" i="33"/>
  <c r="AC536" i="33"/>
  <c r="BP536" i="33"/>
  <c r="CO536" i="33"/>
  <c r="M536" i="33" l="1"/>
  <c r="L535" i="33"/>
  <c r="O536" i="33"/>
  <c r="L534" i="33"/>
  <c r="L537" i="33"/>
  <c r="L536" i="33"/>
  <c r="M534" i="33" l="1"/>
  <c r="F534" i="33" l="1"/>
  <c r="E534" i="33"/>
  <c r="D534" i="33"/>
  <c r="H539" i="33" l="1"/>
  <c r="H540" i="33" l="1"/>
  <c r="K539" i="33"/>
  <c r="H541" i="33" l="1"/>
  <c r="K540" i="33"/>
  <c r="H542" i="33" l="1"/>
  <c r="K542" i="33" s="1"/>
  <c r="K541" i="33"/>
  <c r="CE539" i="33" l="1"/>
  <c r="CE540" i="33" s="1"/>
  <c r="CQ539" i="33"/>
  <c r="CQ540" i="33" s="1"/>
  <c r="CL539" i="33"/>
  <c r="CL540" i="33" s="1"/>
  <c r="BB539" i="33"/>
  <c r="BB540" i="33" s="1"/>
  <c r="S539" i="33"/>
  <c r="S540" i="33" s="1"/>
  <c r="AQ539" i="33"/>
  <c r="AQ540" i="33" s="1"/>
  <c r="R539" i="33"/>
  <c r="R540" i="33" s="1"/>
  <c r="CA539" i="33"/>
  <c r="CA540" i="33" s="1"/>
  <c r="AJ539" i="33"/>
  <c r="AJ540" i="33" s="1"/>
  <c r="BA539" i="33"/>
  <c r="BA540" i="33" s="1"/>
  <c r="V539" i="33"/>
  <c r="V540" i="33" s="1"/>
  <c r="AW539" i="33"/>
  <c r="AW540" i="33" s="1"/>
  <c r="CC539" i="33"/>
  <c r="CC540" i="33" s="1"/>
  <c r="CB539" i="33"/>
  <c r="CB540" i="33" s="1"/>
  <c r="BM539" i="33"/>
  <c r="BM540" i="33" s="1"/>
  <c r="AA539" i="33"/>
  <c r="AA540" i="33" s="1"/>
  <c r="AD539" i="33"/>
  <c r="AD540" i="33" s="1"/>
  <c r="AY539" i="33"/>
  <c r="AY540" i="33" s="1"/>
  <c r="CM539" i="33"/>
  <c r="CM540" i="33" s="1"/>
  <c r="AK539" i="33"/>
  <c r="AK540" i="33" s="1"/>
  <c r="BJ539" i="33"/>
  <c r="BJ540" i="33" s="1"/>
  <c r="BV539" i="33"/>
  <c r="BV540" i="33" s="1"/>
  <c r="CR539" i="33"/>
  <c r="CR540" i="33" s="1"/>
  <c r="BF539" i="33"/>
  <c r="BF540" i="33" s="1"/>
  <c r="BH539" i="33"/>
  <c r="BH540" i="33" s="1"/>
  <c r="BX539" i="33"/>
  <c r="BX540" i="33" s="1"/>
  <c r="BS539" i="33"/>
  <c r="BS540" i="33" s="1"/>
  <c r="BZ539" i="33"/>
  <c r="BZ540" i="33" s="1"/>
  <c r="Z539" i="33"/>
  <c r="Z540" i="33" s="1"/>
  <c r="BK539" i="33"/>
  <c r="BK540" i="33" s="1"/>
  <c r="BT539" i="33"/>
  <c r="BT540" i="33" s="1"/>
  <c r="AR539" i="33"/>
  <c r="AR540" i="33" s="1"/>
  <c r="AF539" i="33"/>
  <c r="AF540" i="33" s="1"/>
  <c r="BQ539" i="33"/>
  <c r="BQ540" i="33" s="1"/>
  <c r="BU539" i="33"/>
  <c r="BU540" i="33" s="1"/>
  <c r="AS539" i="33"/>
  <c r="AS540" i="33" s="1"/>
  <c r="CD539" i="33"/>
  <c r="CD540" i="33" s="1"/>
  <c r="BC539" i="33"/>
  <c r="BC540" i="33" s="1"/>
  <c r="W539" i="33"/>
  <c r="W540" i="33" s="1"/>
  <c r="Y539" i="33"/>
  <c r="Y540" i="33" s="1"/>
  <c r="BD539" i="33"/>
  <c r="BD540" i="33" s="1"/>
  <c r="AX539" i="33"/>
  <c r="AX540" i="33" s="1"/>
  <c r="AU539" i="33"/>
  <c r="AU540" i="33" s="1"/>
  <c r="Q539" i="33"/>
  <c r="BW539" i="33"/>
  <c r="BW540" i="33" s="1"/>
  <c r="AO539" i="33"/>
  <c r="AO540" i="33" s="1"/>
  <c r="CK539" i="33"/>
  <c r="CK540" i="33" s="1"/>
  <c r="BO539" i="33"/>
  <c r="BO540" i="33" s="1"/>
  <c r="AG539" i="33"/>
  <c r="AG540" i="33" s="1"/>
  <c r="AH539" i="33"/>
  <c r="AH540" i="33" s="1"/>
  <c r="AV539" i="33"/>
  <c r="AV540" i="33" s="1"/>
  <c r="AN539" i="33"/>
  <c r="AN540" i="33" s="1"/>
  <c r="BP539" i="33"/>
  <c r="BP540" i="33" s="1"/>
  <c r="AM539" i="33"/>
  <c r="AM540" i="33" s="1"/>
  <c r="AE539" i="33"/>
  <c r="AE540" i="33" s="1"/>
  <c r="BL539" i="33"/>
  <c r="BL540" i="33" s="1"/>
  <c r="AP539" i="33"/>
  <c r="AP540" i="33" s="1"/>
  <c r="BY539" i="33"/>
  <c r="BY540" i="33" s="1"/>
  <c r="AB539" i="33"/>
  <c r="AB540" i="33" s="1"/>
  <c r="CI539" i="33"/>
  <c r="CI540" i="33" s="1"/>
  <c r="AC539" i="33"/>
  <c r="AC540" i="33" s="1"/>
  <c r="AT539" i="33"/>
  <c r="AT540" i="33" s="1"/>
  <c r="T539" i="33"/>
  <c r="T540" i="33" s="1"/>
  <c r="U539" i="33"/>
  <c r="U540" i="33" s="1"/>
  <c r="BE539" i="33"/>
  <c r="BE540" i="33" s="1"/>
  <c r="CF539" i="33"/>
  <c r="CF540" i="33" s="1"/>
  <c r="BN539" i="33"/>
  <c r="BN540" i="33" s="1"/>
  <c r="AI539" i="33"/>
  <c r="AI540" i="33" s="1"/>
  <c r="CO539" i="33"/>
  <c r="CO540" i="33" s="1"/>
  <c r="AL539" i="33"/>
  <c r="AL540" i="33" s="1"/>
  <c r="CP539" i="33"/>
  <c r="CP540" i="33" s="1"/>
  <c r="CS539" i="33"/>
  <c r="CS540" i="33" s="1"/>
  <c r="BG539" i="33"/>
  <c r="BG540" i="33" s="1"/>
  <c r="AZ539" i="33"/>
  <c r="AZ540" i="33" s="1"/>
  <c r="BR539" i="33"/>
  <c r="BR540" i="33" s="1"/>
  <c r="BI539" i="33"/>
  <c r="BI540" i="33" s="1"/>
  <c r="CN539" i="33"/>
  <c r="CN540" i="33" s="1"/>
  <c r="CG539" i="33"/>
  <c r="CG540" i="33" s="1"/>
  <c r="X539" i="33"/>
  <c r="X540" i="33" s="1"/>
  <c r="CJ539" i="33"/>
  <c r="CJ540" i="33" s="1"/>
  <c r="CH539" i="33"/>
  <c r="CH540" i="33" s="1"/>
  <c r="Q540" i="33" l="1"/>
  <c r="O539" i="33"/>
  <c r="O540" i="33" l="1"/>
  <c r="AD541" i="33" l="1"/>
  <c r="BB541" i="33"/>
  <c r="AR541" i="33"/>
  <c r="CC541" i="33"/>
  <c r="S541" i="33"/>
  <c r="BQ541" i="33"/>
  <c r="CL541" i="33"/>
  <c r="AW541" i="33"/>
  <c r="BA541" i="33"/>
  <c r="AJ541" i="33"/>
  <c r="BH541" i="33"/>
  <c r="V541" i="33"/>
  <c r="AA541" i="33"/>
  <c r="BZ541" i="33"/>
  <c r="CM541" i="33"/>
  <c r="CA541" i="33"/>
  <c r="CQ541" i="33"/>
  <c r="R541" i="33"/>
  <c r="BT541" i="33"/>
  <c r="AQ541" i="33"/>
  <c r="BS541" i="33"/>
  <c r="AK541" i="33"/>
  <c r="Z541" i="33"/>
  <c r="CR541" i="33"/>
  <c r="BM541" i="33"/>
  <c r="BJ541" i="33"/>
  <c r="BF541" i="33"/>
  <c r="AY541" i="33"/>
  <c r="BV541" i="33"/>
  <c r="AF541" i="33"/>
  <c r="BX541" i="33"/>
  <c r="CE541" i="33"/>
  <c r="BK541" i="33"/>
  <c r="CB541" i="33"/>
  <c r="AG541" i="33"/>
  <c r="AT541" i="33"/>
  <c r="T541" i="33"/>
  <c r="AC541" i="33"/>
  <c r="BE541" i="33"/>
  <c r="CH541" i="33"/>
  <c r="Y541" i="33"/>
  <c r="BP541" i="33"/>
  <c r="AZ541" i="33"/>
  <c r="CK541" i="33"/>
  <c r="U541" i="33"/>
  <c r="W541" i="33"/>
  <c r="AV541" i="33"/>
  <c r="BL541" i="33"/>
  <c r="AU541" i="33"/>
  <c r="CJ541" i="33"/>
  <c r="AN541" i="33"/>
  <c r="CS541" i="33"/>
  <c r="AM541" i="33"/>
  <c r="BI541" i="33"/>
  <c r="BW541" i="33"/>
  <c r="AO541" i="33"/>
  <c r="AS541" i="33"/>
  <c r="BG541" i="33"/>
  <c r="BR541" i="33"/>
  <c r="BY541" i="33"/>
  <c r="AI541" i="33"/>
  <c r="AH541" i="33"/>
  <c r="CI541" i="33"/>
  <c r="AX541" i="33"/>
  <c r="CG541" i="33"/>
  <c r="BU541" i="33"/>
  <c r="CP541" i="33"/>
  <c r="BC541" i="33"/>
  <c r="CD541" i="33"/>
  <c r="BD541" i="33"/>
  <c r="BN541" i="33"/>
  <c r="CF541" i="33"/>
  <c r="AP541" i="33"/>
  <c r="AB541" i="33"/>
  <c r="X541" i="33"/>
  <c r="BO541" i="33"/>
  <c r="CN541" i="33"/>
  <c r="AE541" i="33"/>
  <c r="AL541" i="33"/>
  <c r="CO541" i="33"/>
  <c r="Q541" i="33"/>
  <c r="O541" i="33" l="1"/>
  <c r="M541" i="33"/>
  <c r="L542" i="33"/>
  <c r="L540" i="33"/>
  <c r="L541" i="33"/>
  <c r="L539" i="33"/>
  <c r="M539" i="33" l="1"/>
  <c r="F539" i="33" s="1"/>
  <c r="E539" i="33" l="1"/>
  <c r="D539" i="33"/>
  <c r="H544" i="33" l="1"/>
  <c r="K544" i="33" s="1"/>
  <c r="H545" i="33" l="1"/>
  <c r="H546" i="33" s="1"/>
  <c r="K545" i="33" l="1"/>
  <c r="H547" i="33"/>
  <c r="K547" i="33" s="1"/>
  <c r="K546" i="33"/>
  <c r="AQ544" i="33" l="1"/>
  <c r="AQ545" i="33" s="1"/>
  <c r="BW544" i="33"/>
  <c r="BW545" i="33" s="1"/>
  <c r="AB544" i="33"/>
  <c r="AB545" i="33" s="1"/>
  <c r="BH544" i="33"/>
  <c r="BH545" i="33" s="1"/>
  <c r="CN544" i="33"/>
  <c r="CN545" i="33" s="1"/>
  <c r="BM544" i="33"/>
  <c r="BM545" i="33" s="1"/>
  <c r="BF544" i="33"/>
  <c r="BF545" i="33" s="1"/>
  <c r="AT544" i="33"/>
  <c r="AT545" i="33" s="1"/>
  <c r="BA544" i="33"/>
  <c r="BA545" i="33" s="1"/>
  <c r="R544" i="33"/>
  <c r="R545" i="33" s="1"/>
  <c r="AH544" i="33"/>
  <c r="AH545" i="33" s="1"/>
  <c r="T544" i="33"/>
  <c r="T545" i="33" s="1"/>
  <c r="AC544" i="33"/>
  <c r="AC545" i="33" s="1"/>
  <c r="AM544" i="33"/>
  <c r="AM545" i="33" s="1"/>
  <c r="BE544" i="33"/>
  <c r="BE545" i="33" s="1"/>
  <c r="BY544" i="33"/>
  <c r="BY545" i="33" s="1"/>
  <c r="AU544" i="33"/>
  <c r="AU545" i="33" s="1"/>
  <c r="CA544" i="33"/>
  <c r="CA545" i="33" s="1"/>
  <c r="AF544" i="33"/>
  <c r="AF545" i="33" s="1"/>
  <c r="BL544" i="33"/>
  <c r="BL545" i="33" s="1"/>
  <c r="CR544" i="33"/>
  <c r="CR545" i="33" s="1"/>
  <c r="BU544" i="33"/>
  <c r="BU545" i="33" s="1"/>
  <c r="BN544" i="33"/>
  <c r="BN545" i="33" s="1"/>
  <c r="BB544" i="33"/>
  <c r="BB545" i="33" s="1"/>
  <c r="BQ544" i="33"/>
  <c r="BQ545" i="33" s="1"/>
  <c r="CO544" i="33"/>
  <c r="CO545" i="33" s="1"/>
  <c r="W544" i="33"/>
  <c r="W545" i="33" s="1"/>
  <c r="CI544" i="33"/>
  <c r="CI545" i="33" s="1"/>
  <c r="BT544" i="33"/>
  <c r="BT545" i="33" s="1"/>
  <c r="CK544" i="33"/>
  <c r="CK545" i="33" s="1"/>
  <c r="BR544" i="33"/>
  <c r="BR545" i="33" s="1"/>
  <c r="CB544" i="33"/>
  <c r="CB545" i="33" s="1"/>
  <c r="CH544" i="33"/>
  <c r="CH545" i="33" s="1"/>
  <c r="BO544" i="33"/>
  <c r="BO545" i="33" s="1"/>
  <c r="AW544" i="33"/>
  <c r="AW545" i="33" s="1"/>
  <c r="AS544" i="33"/>
  <c r="AS545" i="33" s="1"/>
  <c r="BD544" i="33"/>
  <c r="BD545" i="33" s="1"/>
  <c r="AL544" i="33"/>
  <c r="AL545" i="33" s="1"/>
  <c r="S544" i="33"/>
  <c r="S545" i="33" s="1"/>
  <c r="AY544" i="33"/>
  <c r="AY545" i="33" s="1"/>
  <c r="CE544" i="33"/>
  <c r="CE545" i="33" s="1"/>
  <c r="AJ544" i="33"/>
  <c r="AJ545" i="33" s="1"/>
  <c r="BP544" i="33"/>
  <c r="BP545" i="33" s="1"/>
  <c r="Q544" i="33"/>
  <c r="CC544" i="33"/>
  <c r="CC545" i="33" s="1"/>
  <c r="BV544" i="33"/>
  <c r="BV545" i="33" s="1"/>
  <c r="BJ544" i="33"/>
  <c r="BJ545" i="33" s="1"/>
  <c r="CG544" i="33"/>
  <c r="CG545" i="33" s="1"/>
  <c r="BI544" i="33"/>
  <c r="BI545" i="33" s="1"/>
  <c r="BC544" i="33"/>
  <c r="BC545" i="33" s="1"/>
  <c r="AN544" i="33"/>
  <c r="AN545" i="33" s="1"/>
  <c r="Y544" i="33"/>
  <c r="Y545" i="33" s="1"/>
  <c r="CD544" i="33"/>
  <c r="CD545" i="33" s="1"/>
  <c r="U544" i="33"/>
  <c r="U545" i="33" s="1"/>
  <c r="Z544" i="33"/>
  <c r="Z545" i="33" s="1"/>
  <c r="AI544" i="33"/>
  <c r="AI545" i="33" s="1"/>
  <c r="CF544" i="33"/>
  <c r="CF545" i="33" s="1"/>
  <c r="CP544" i="33"/>
  <c r="CP545" i="33" s="1"/>
  <c r="X544" i="33"/>
  <c r="X545" i="33" s="1"/>
  <c r="AX544" i="33"/>
  <c r="AX545" i="33" s="1"/>
  <c r="AA544" i="33"/>
  <c r="AA545" i="33" s="1"/>
  <c r="BG544" i="33"/>
  <c r="BG545" i="33" s="1"/>
  <c r="CM544" i="33"/>
  <c r="CM545" i="33" s="1"/>
  <c r="AR544" i="33"/>
  <c r="AR545" i="33" s="1"/>
  <c r="BX544" i="33"/>
  <c r="BX545" i="33" s="1"/>
  <c r="AG544" i="33"/>
  <c r="AG545" i="33" s="1"/>
  <c r="CS544" i="33"/>
  <c r="CS545" i="33" s="1"/>
  <c r="CL544" i="33"/>
  <c r="CL545" i="33" s="1"/>
  <c r="BZ544" i="33"/>
  <c r="BZ545" i="33" s="1"/>
  <c r="V544" i="33"/>
  <c r="V545" i="33" s="1"/>
  <c r="AE544" i="33"/>
  <c r="AE545" i="33" s="1"/>
  <c r="BK544" i="33"/>
  <c r="BK545" i="33" s="1"/>
  <c r="CQ544" i="33"/>
  <c r="CQ545" i="33" s="1"/>
  <c r="AV544" i="33"/>
  <c r="AV545" i="33" s="1"/>
  <c r="AO544" i="33"/>
  <c r="AO545" i="33" s="1"/>
  <c r="AD544" i="33"/>
  <c r="AD545" i="33" s="1"/>
  <c r="AZ544" i="33"/>
  <c r="AZ545" i="33" s="1"/>
  <c r="AP544" i="33"/>
  <c r="AP545" i="33" s="1"/>
  <c r="BS544" i="33"/>
  <c r="BS545" i="33" s="1"/>
  <c r="CJ544" i="33"/>
  <c r="CJ545" i="33" s="1"/>
  <c r="AK544" i="33"/>
  <c r="AK545" i="33" s="1"/>
  <c r="Q545" i="33" l="1"/>
  <c r="O544" i="33"/>
  <c r="O545" i="33" l="1"/>
  <c r="AI546" i="33" l="1"/>
  <c r="AM546" i="33"/>
  <c r="BT546" i="33"/>
  <c r="BH546" i="33"/>
  <c r="BY546" i="33"/>
  <c r="BM546" i="33"/>
  <c r="CR546" i="33"/>
  <c r="BG546" i="33"/>
  <c r="AO546" i="33"/>
  <c r="AH546" i="33"/>
  <c r="V546" i="33"/>
  <c r="AG546" i="33"/>
  <c r="BW546" i="33"/>
  <c r="BX546" i="33"/>
  <c r="AQ546" i="33"/>
  <c r="BZ546" i="33"/>
  <c r="CL546" i="33"/>
  <c r="CJ546" i="33"/>
  <c r="BC546" i="33"/>
  <c r="BI546" i="33"/>
  <c r="CB546" i="33"/>
  <c r="BB546" i="33"/>
  <c r="BO546" i="33"/>
  <c r="CH546" i="33"/>
  <c r="CC546" i="33"/>
  <c r="AW546" i="33"/>
  <c r="BL546" i="33"/>
  <c r="BF546" i="33"/>
  <c r="BU546" i="33"/>
  <c r="BJ546" i="33"/>
  <c r="W546" i="33"/>
  <c r="AK546" i="33"/>
  <c r="AF546" i="33"/>
  <c r="R546" i="33"/>
  <c r="CM546" i="33"/>
  <c r="AZ546" i="33"/>
  <c r="AC546" i="33"/>
  <c r="AL546" i="33"/>
  <c r="CS546" i="33"/>
  <c r="AB546" i="33"/>
  <c r="BV546" i="33"/>
  <c r="CP546" i="33"/>
  <c r="BK546" i="33"/>
  <c r="CF546" i="33"/>
  <c r="BR546" i="33"/>
  <c r="CN546" i="33"/>
  <c r="X546" i="33"/>
  <c r="AD546" i="33"/>
  <c r="AY546" i="33"/>
  <c r="BP546" i="33"/>
  <c r="AS546" i="33"/>
  <c r="Z546" i="33"/>
  <c r="CK546" i="33"/>
  <c r="T546" i="33"/>
  <c r="AU546" i="33"/>
  <c r="BN546" i="33"/>
  <c r="CQ546" i="33"/>
  <c r="AP546" i="33"/>
  <c r="AA546" i="33"/>
  <c r="AR546" i="33"/>
  <c r="Y546" i="33"/>
  <c r="AN546" i="33"/>
  <c r="CG546" i="33"/>
  <c r="AX546" i="33"/>
  <c r="AJ546" i="33"/>
  <c r="AT546" i="33"/>
  <c r="CE546" i="33"/>
  <c r="U546" i="33"/>
  <c r="CD546" i="33"/>
  <c r="BS546" i="33"/>
  <c r="AE546" i="33"/>
  <c r="CO546" i="33"/>
  <c r="BQ546" i="33"/>
  <c r="BD546" i="33"/>
  <c r="CI546" i="33"/>
  <c r="S546" i="33"/>
  <c r="CA546" i="33"/>
  <c r="BE546" i="33"/>
  <c r="AV546" i="33"/>
  <c r="BA546" i="33"/>
  <c r="Q546" i="33"/>
  <c r="O546" i="33" l="1"/>
  <c r="M546" i="33"/>
  <c r="L544" i="33"/>
  <c r="L547" i="33"/>
  <c r="L545" i="33"/>
  <c r="L546" i="33"/>
  <c r="M544" i="33" l="1"/>
  <c r="F544" i="33" l="1"/>
  <c r="E544" i="33"/>
  <c r="D544" i="33"/>
  <c r="H549" i="33" l="1"/>
  <c r="R498" i="33" l="1"/>
  <c r="H567" i="33"/>
  <c r="G20" i="33"/>
  <c r="H550" i="33"/>
  <c r="K549" i="33"/>
  <c r="B556" i="33" l="1"/>
  <c r="R499" i="33"/>
  <c r="H551" i="33"/>
  <c r="K550" i="33"/>
  <c r="B557" i="33" s="1"/>
  <c r="E567" i="33"/>
  <c r="H568" i="33"/>
  <c r="H569" i="33" s="1"/>
  <c r="H570" i="33" s="1"/>
  <c r="I563" i="33" l="1"/>
  <c r="C21" i="33"/>
  <c r="R500" i="33"/>
  <c r="H552" i="33"/>
  <c r="K551" i="33"/>
  <c r="I562" i="33"/>
  <c r="B21" i="33"/>
  <c r="B558" i="33" l="1"/>
  <c r="I567" i="33"/>
  <c r="R501" i="33"/>
  <c r="K552" i="33"/>
  <c r="U549" i="33" s="1"/>
  <c r="U550" i="33" s="1"/>
  <c r="I568" i="33"/>
  <c r="CQ549" i="33" l="1"/>
  <c r="CQ550" i="33" s="1"/>
  <c r="BH549" i="33"/>
  <c r="BH550" i="33" s="1"/>
  <c r="CR549" i="33"/>
  <c r="CR550" i="33" s="1"/>
  <c r="BR549" i="33"/>
  <c r="BR550" i="33" s="1"/>
  <c r="AS549" i="33"/>
  <c r="AS550" i="33" s="1"/>
  <c r="CO549" i="33"/>
  <c r="CO550" i="33" s="1"/>
  <c r="AT549" i="33"/>
  <c r="AT550" i="33" s="1"/>
  <c r="AU549" i="33"/>
  <c r="AU550" i="33" s="1"/>
  <c r="AC549" i="33"/>
  <c r="AC550" i="33" s="1"/>
  <c r="BF549" i="33"/>
  <c r="BF550" i="33" s="1"/>
  <c r="BI549" i="33"/>
  <c r="BI550" i="33" s="1"/>
  <c r="BY549" i="33"/>
  <c r="BY550" i="33" s="1"/>
  <c r="BA549" i="33"/>
  <c r="BA550" i="33" s="1"/>
  <c r="CF549" i="33"/>
  <c r="CF550" i="33" s="1"/>
  <c r="BW549" i="33"/>
  <c r="BW550" i="33" s="1"/>
  <c r="CA549" i="33"/>
  <c r="CA550" i="33" s="1"/>
  <c r="AX549" i="33"/>
  <c r="AX550" i="33" s="1"/>
  <c r="BE549" i="33"/>
  <c r="BE550" i="33" s="1"/>
  <c r="CK549" i="33"/>
  <c r="CK550" i="33" s="1"/>
  <c r="AZ549" i="33"/>
  <c r="AZ550" i="33" s="1"/>
  <c r="AF549" i="33"/>
  <c r="AF550" i="33" s="1"/>
  <c r="AL549" i="33"/>
  <c r="AL550" i="33" s="1"/>
  <c r="BB549" i="33"/>
  <c r="BB550" i="33" s="1"/>
  <c r="Y549" i="33"/>
  <c r="Y550" i="33" s="1"/>
  <c r="AQ549" i="33"/>
  <c r="AQ550" i="33" s="1"/>
  <c r="AP549" i="33"/>
  <c r="AP550" i="33" s="1"/>
  <c r="CG549" i="33"/>
  <c r="CG550" i="33" s="1"/>
  <c r="B559" i="33"/>
  <c r="DE556" i="33" s="1"/>
  <c r="DE557" i="33" s="1"/>
  <c r="BU549" i="33"/>
  <c r="BU550" i="33" s="1"/>
  <c r="AB549" i="33"/>
  <c r="AB550" i="33" s="1"/>
  <c r="BQ549" i="33"/>
  <c r="BQ550" i="33" s="1"/>
  <c r="CN549" i="33"/>
  <c r="CN550" i="33" s="1"/>
  <c r="CE549" i="33"/>
  <c r="CE550" i="33" s="1"/>
  <c r="AE549" i="33"/>
  <c r="AE550" i="33" s="1"/>
  <c r="BD549" i="33"/>
  <c r="BD550" i="33" s="1"/>
  <c r="CC549" i="33"/>
  <c r="CC550" i="33" s="1"/>
  <c r="AI549" i="33"/>
  <c r="AI550" i="33" s="1"/>
  <c r="BO549" i="33"/>
  <c r="BO550" i="33" s="1"/>
  <c r="AG549" i="33"/>
  <c r="AG550" i="33" s="1"/>
  <c r="AO549" i="33"/>
  <c r="AO550" i="33" s="1"/>
  <c r="BP549" i="33"/>
  <c r="BP550" i="33" s="1"/>
  <c r="AK549" i="33"/>
  <c r="AK550" i="33" s="1"/>
  <c r="AJ549" i="33"/>
  <c r="AJ550" i="33" s="1"/>
  <c r="AY549" i="33"/>
  <c r="AY550" i="33" s="1"/>
  <c r="CB549" i="33"/>
  <c r="CB550" i="33" s="1"/>
  <c r="BV549" i="33"/>
  <c r="BV550" i="33" s="1"/>
  <c r="W549" i="33"/>
  <c r="W550" i="33" s="1"/>
  <c r="BX549" i="33"/>
  <c r="BX550" i="33" s="1"/>
  <c r="CS549" i="33"/>
  <c r="CS550" i="33" s="1"/>
  <c r="CD549" i="33"/>
  <c r="CD550" i="33" s="1"/>
  <c r="Z549" i="33"/>
  <c r="Z550" i="33" s="1"/>
  <c r="CM549" i="33"/>
  <c r="CM550" i="33" s="1"/>
  <c r="BZ549" i="33"/>
  <c r="BZ550" i="33" s="1"/>
  <c r="CI549" i="33"/>
  <c r="CI550" i="33" s="1"/>
  <c r="BJ549" i="33"/>
  <c r="BJ550" i="33" s="1"/>
  <c r="S549" i="33"/>
  <c r="S550" i="33" s="1"/>
  <c r="BC549" i="33"/>
  <c r="BC550" i="33" s="1"/>
  <c r="CP549" i="33"/>
  <c r="CP550" i="33" s="1"/>
  <c r="BN549" i="33"/>
  <c r="BN550" i="33" s="1"/>
  <c r="AN549" i="33"/>
  <c r="AN550" i="33" s="1"/>
  <c r="AW549" i="33"/>
  <c r="AW550" i="33" s="1"/>
  <c r="AH549" i="33"/>
  <c r="AH550" i="33" s="1"/>
  <c r="BM549" i="33"/>
  <c r="BM550" i="33" s="1"/>
  <c r="R549" i="33"/>
  <c r="R550" i="33" s="1"/>
  <c r="Q549" i="33"/>
  <c r="BK549" i="33"/>
  <c r="BK550" i="33" s="1"/>
  <c r="AV549" i="33"/>
  <c r="AV550" i="33" s="1"/>
  <c r="BG549" i="33"/>
  <c r="BG550" i="33" s="1"/>
  <c r="X549" i="33"/>
  <c r="X550" i="33" s="1"/>
  <c r="CH549" i="33"/>
  <c r="CH550" i="33" s="1"/>
  <c r="AA549" i="33"/>
  <c r="AA550" i="33" s="1"/>
  <c r="BT549" i="33"/>
  <c r="BT550" i="33" s="1"/>
  <c r="T549" i="33"/>
  <c r="T550" i="33" s="1"/>
  <c r="CL549" i="33"/>
  <c r="CL550" i="33" s="1"/>
  <c r="AR549" i="33"/>
  <c r="AR550" i="33" s="1"/>
  <c r="AD549" i="33"/>
  <c r="AD550" i="33" s="1"/>
  <c r="BL549" i="33"/>
  <c r="BL550" i="33" s="1"/>
  <c r="I572" i="33"/>
  <c r="I573" i="33"/>
  <c r="V549" i="33"/>
  <c r="V550" i="33" s="1"/>
  <c r="CJ549" i="33"/>
  <c r="CJ550" i="33" s="1"/>
  <c r="BS549" i="33"/>
  <c r="BS550" i="33" s="1"/>
  <c r="AM549" i="33"/>
  <c r="AM550" i="33" s="1"/>
  <c r="D21" i="33"/>
  <c r="I564" i="33"/>
  <c r="AR556" i="33" l="1"/>
  <c r="AR557" i="33" s="1"/>
  <c r="AE556" i="33"/>
  <c r="AE557" i="33" s="1"/>
  <c r="BU556" i="33"/>
  <c r="BU557" i="33" s="1"/>
  <c r="BD556" i="33"/>
  <c r="BD557" i="33" s="1"/>
  <c r="AG556" i="33"/>
  <c r="AG557" i="33" s="1"/>
  <c r="CG556" i="33"/>
  <c r="CG557" i="33" s="1"/>
  <c r="BP556" i="33"/>
  <c r="BP557" i="33" s="1"/>
  <c r="BB556" i="33"/>
  <c r="BB557" i="33" s="1"/>
  <c r="CT556" i="33"/>
  <c r="CT557" i="33" s="1"/>
  <c r="CR556" i="33"/>
  <c r="CR557" i="33" s="1"/>
  <c r="BG556" i="33"/>
  <c r="BG557" i="33" s="1"/>
  <c r="AK556" i="33"/>
  <c r="AK557" i="33" s="1"/>
  <c r="CM556" i="33"/>
  <c r="CM557" i="33" s="1"/>
  <c r="CU556" i="33"/>
  <c r="CU557" i="33" s="1"/>
  <c r="BJ556" i="33"/>
  <c r="BJ557" i="33" s="1"/>
  <c r="AM556" i="33"/>
  <c r="AM557" i="33" s="1"/>
  <c r="AN556" i="33"/>
  <c r="AN557" i="33" s="1"/>
  <c r="AJ556" i="33"/>
  <c r="AJ557" i="33" s="1"/>
  <c r="BQ556" i="33"/>
  <c r="BQ557" i="33" s="1"/>
  <c r="CK556" i="33"/>
  <c r="CK557" i="33" s="1"/>
  <c r="BF556" i="33"/>
  <c r="BF557" i="33" s="1"/>
  <c r="BZ556" i="33"/>
  <c r="BZ557" i="33" s="1"/>
  <c r="BC556" i="33"/>
  <c r="BC557" i="33" s="1"/>
  <c r="CX556" i="33"/>
  <c r="CX557" i="33" s="1"/>
  <c r="CI556" i="33"/>
  <c r="CI557" i="33" s="1"/>
  <c r="BS556" i="33"/>
  <c r="BS557" i="33" s="1"/>
  <c r="AI556" i="33"/>
  <c r="AI557" i="33" s="1"/>
  <c r="BY556" i="33"/>
  <c r="BY557" i="33" s="1"/>
  <c r="AF556" i="33"/>
  <c r="AF557" i="33" s="1"/>
  <c r="BM556" i="33"/>
  <c r="BM557" i="33" s="1"/>
  <c r="AL556" i="33"/>
  <c r="AL557" i="33" s="1"/>
  <c r="BN556" i="33"/>
  <c r="BN557" i="33" s="1"/>
  <c r="CZ556" i="33"/>
  <c r="CZ557" i="33" s="1"/>
  <c r="AW556" i="33"/>
  <c r="AW557" i="33" s="1"/>
  <c r="CF556" i="33"/>
  <c r="CF557" i="33" s="1"/>
  <c r="AU556" i="33"/>
  <c r="AU557" i="33" s="1"/>
  <c r="BV556" i="33"/>
  <c r="BV557" i="33" s="1"/>
  <c r="AZ556" i="33"/>
  <c r="AZ557" i="33" s="1"/>
  <c r="BA556" i="33"/>
  <c r="BA557" i="33" s="1"/>
  <c r="BT556" i="33"/>
  <c r="BT557" i="33" s="1"/>
  <c r="I577" i="33"/>
  <c r="BK556" i="33"/>
  <c r="BK557" i="33" s="1"/>
  <c r="CD556" i="33"/>
  <c r="CD557" i="33" s="1"/>
  <c r="BL556" i="33"/>
  <c r="BL557" i="33" s="1"/>
  <c r="CP556" i="33"/>
  <c r="CP557" i="33" s="1"/>
  <c r="I569" i="33"/>
  <c r="AV556" i="33"/>
  <c r="AV557" i="33" s="1"/>
  <c r="CL556" i="33"/>
  <c r="CL557" i="33" s="1"/>
  <c r="BW556" i="33"/>
  <c r="BW557" i="33" s="1"/>
  <c r="AO556" i="33"/>
  <c r="AO557" i="33" s="1"/>
  <c r="AT556" i="33"/>
  <c r="AT557" i="33" s="1"/>
  <c r="CO556" i="33"/>
  <c r="CO557" i="33" s="1"/>
  <c r="AQ556" i="33"/>
  <c r="AQ557" i="33" s="1"/>
  <c r="CH556" i="33"/>
  <c r="CH557" i="33" s="1"/>
  <c r="DA556" i="33"/>
  <c r="DA557" i="33" s="1"/>
  <c r="I565" i="33"/>
  <c r="E21" i="33"/>
  <c r="DD556" i="33"/>
  <c r="DD557" i="33" s="1"/>
  <c r="DF556" i="33"/>
  <c r="DF557" i="33" s="1"/>
  <c r="DC556" i="33"/>
  <c r="DC557" i="33" s="1"/>
  <c r="DB556" i="33"/>
  <c r="DB557" i="33" s="1"/>
  <c r="BR556" i="33"/>
  <c r="BR557" i="33" s="1"/>
  <c r="AP556" i="33"/>
  <c r="AP557" i="33" s="1"/>
  <c r="CW556" i="33"/>
  <c r="CW557" i="33" s="1"/>
  <c r="CY556" i="33"/>
  <c r="CY557" i="33" s="1"/>
  <c r="BI556" i="33"/>
  <c r="BI557" i="33" s="1"/>
  <c r="AY556" i="33"/>
  <c r="AY557" i="33" s="1"/>
  <c r="CJ556" i="33"/>
  <c r="CJ557" i="33" s="1"/>
  <c r="CE556" i="33"/>
  <c r="CE557" i="33" s="1"/>
  <c r="CN556" i="33"/>
  <c r="CN557" i="33" s="1"/>
  <c r="AS556" i="33"/>
  <c r="AS557" i="33" s="1"/>
  <c r="O549" i="33"/>
  <c r="Q550" i="33"/>
  <c r="CB556" i="33"/>
  <c r="CB557" i="33" s="1"/>
  <c r="AX556" i="33"/>
  <c r="AX557" i="33" s="1"/>
  <c r="CA556" i="33"/>
  <c r="CA557" i="33" s="1"/>
  <c r="DG556" i="33"/>
  <c r="DG557" i="33" s="1"/>
  <c r="CS556" i="33"/>
  <c r="CS557" i="33" s="1"/>
  <c r="AH556" i="33"/>
  <c r="AH557" i="33" s="1"/>
  <c r="BO556" i="33"/>
  <c r="BO557" i="33" s="1"/>
  <c r="BX556" i="33"/>
  <c r="BX557" i="33" s="1"/>
  <c r="CV556" i="33"/>
  <c r="CV557" i="33" s="1"/>
  <c r="CC556" i="33"/>
  <c r="CC557" i="33" s="1"/>
  <c r="BE556" i="33"/>
  <c r="BE557" i="33" s="1"/>
  <c r="CQ556" i="33"/>
  <c r="CQ557" i="33" s="1"/>
  <c r="BH556" i="33"/>
  <c r="BH557" i="33" s="1"/>
  <c r="I578" i="33"/>
  <c r="O550" i="33" l="1"/>
  <c r="I574" i="33"/>
  <c r="I570" i="33"/>
  <c r="AC556" i="33"/>
  <c r="I582" i="33"/>
  <c r="AC557" i="33"/>
  <c r="AO558" i="33" s="1"/>
  <c r="I583" i="33"/>
  <c r="BR558" i="33" l="1"/>
  <c r="BE558" i="33"/>
  <c r="CS558" i="33"/>
  <c r="AY558" i="33"/>
  <c r="AX558" i="33"/>
  <c r="CE558" i="33"/>
  <c r="CB558" i="33"/>
  <c r="CH558" i="33"/>
  <c r="CC558" i="33"/>
  <c r="AE558" i="33"/>
  <c r="BW558" i="33"/>
  <c r="BL558" i="33"/>
  <c r="AT558" i="33"/>
  <c r="CN558" i="33"/>
  <c r="BH558" i="33"/>
  <c r="CV558" i="33"/>
  <c r="DG558" i="33"/>
  <c r="AV558" i="33"/>
  <c r="CL558" i="33"/>
  <c r="BO558" i="33"/>
  <c r="CD558" i="33"/>
  <c r="AS558" i="33"/>
  <c r="CP558" i="33"/>
  <c r="CO558" i="33"/>
  <c r="CW558" i="33"/>
  <c r="CJ558" i="33"/>
  <c r="DB558" i="33"/>
  <c r="BI558" i="33"/>
  <c r="AH558" i="33"/>
  <c r="DD558" i="33"/>
  <c r="BK558" i="33"/>
  <c r="I587" i="33"/>
  <c r="I579" i="33"/>
  <c r="I588" i="33"/>
  <c r="DA558" i="33"/>
  <c r="CY558" i="33"/>
  <c r="CQ558" i="33"/>
  <c r="U551" i="33"/>
  <c r="BR551" i="33"/>
  <c r="BA551" i="33"/>
  <c r="CF551" i="33"/>
  <c r="BY551" i="33"/>
  <c r="BF551" i="33"/>
  <c r="BI551" i="33"/>
  <c r="BH551" i="33"/>
  <c r="AT551" i="33"/>
  <c r="AU551" i="33"/>
  <c r="AS551" i="33"/>
  <c r="CQ551" i="33"/>
  <c r="CR551" i="33"/>
  <c r="CO551" i="33"/>
  <c r="AC551" i="33"/>
  <c r="BB551" i="33"/>
  <c r="W551" i="33"/>
  <c r="CA551" i="33"/>
  <c r="AH551" i="33"/>
  <c r="CS551" i="33"/>
  <c r="BZ551" i="33"/>
  <c r="S551" i="33"/>
  <c r="BN551" i="33"/>
  <c r="X551" i="33"/>
  <c r="CD551" i="33"/>
  <c r="AW551" i="33"/>
  <c r="AI551" i="33"/>
  <c r="CG551" i="33"/>
  <c r="CC551" i="33"/>
  <c r="BW551" i="33"/>
  <c r="BD551" i="33"/>
  <c r="BE551" i="33"/>
  <c r="AB551" i="33"/>
  <c r="CJ551" i="33"/>
  <c r="AX551" i="33"/>
  <c r="AG551" i="33"/>
  <c r="BL551" i="33"/>
  <c r="V551" i="33"/>
  <c r="AZ551" i="33"/>
  <c r="BP551" i="33"/>
  <c r="BU551" i="33"/>
  <c r="BX551" i="33"/>
  <c r="CH551" i="33"/>
  <c r="CP551" i="33"/>
  <c r="AL551" i="33"/>
  <c r="Z551" i="33"/>
  <c r="BV551" i="33"/>
  <c r="BM551" i="33"/>
  <c r="BG551" i="33"/>
  <c r="BO551" i="33"/>
  <c r="AE551" i="33"/>
  <c r="BS551" i="33"/>
  <c r="AR551" i="33"/>
  <c r="CB551" i="33"/>
  <c r="CL551" i="33"/>
  <c r="AD551" i="33"/>
  <c r="CE551" i="33"/>
  <c r="AO551" i="33"/>
  <c r="CN551" i="33"/>
  <c r="Y551" i="33"/>
  <c r="AF551" i="33"/>
  <c r="T551" i="33"/>
  <c r="AP551" i="33"/>
  <c r="BQ551" i="33"/>
  <c r="AJ551" i="33"/>
  <c r="AN551" i="33"/>
  <c r="AK551" i="33"/>
  <c r="AQ551" i="33"/>
  <c r="BT551" i="33"/>
  <c r="BC551" i="33"/>
  <c r="AM551" i="33"/>
  <c r="CM551" i="33"/>
  <c r="AV551" i="33"/>
  <c r="CK551" i="33"/>
  <c r="BK551" i="33"/>
  <c r="AA551" i="33"/>
  <c r="AY551" i="33"/>
  <c r="CI551" i="33"/>
  <c r="BJ551" i="33"/>
  <c r="R551" i="33"/>
  <c r="DE558" i="33"/>
  <c r="BM558" i="33"/>
  <c r="CF558" i="33"/>
  <c r="BA558" i="33"/>
  <c r="CR558" i="33"/>
  <c r="BJ558" i="33"/>
  <c r="AW558" i="33"/>
  <c r="BU558" i="33"/>
  <c r="AK558" i="33"/>
  <c r="BV558" i="33"/>
  <c r="AL558" i="33"/>
  <c r="CU558" i="33"/>
  <c r="BF558" i="33"/>
  <c r="AI558" i="33"/>
  <c r="AG558" i="33"/>
  <c r="BP558" i="33"/>
  <c r="BT558" i="33"/>
  <c r="CX558" i="33"/>
  <c r="AJ558" i="33"/>
  <c r="AF558" i="33"/>
  <c r="BC558" i="33"/>
  <c r="BS558" i="33"/>
  <c r="BD558" i="33"/>
  <c r="BG558" i="33"/>
  <c r="CM558" i="33"/>
  <c r="AU558" i="33"/>
  <c r="AN558" i="33"/>
  <c r="CK558" i="33"/>
  <c r="BQ558" i="33"/>
  <c r="CI558" i="33"/>
  <c r="CZ558" i="33"/>
  <c r="CT558" i="33"/>
  <c r="BN558" i="33"/>
  <c r="AZ558" i="33"/>
  <c r="BZ558" i="33"/>
  <c r="CG558" i="33"/>
  <c r="AR558" i="33"/>
  <c r="AM558" i="33"/>
  <c r="BY558" i="33"/>
  <c r="BB558" i="33"/>
  <c r="BX558" i="33"/>
  <c r="DC558" i="33"/>
  <c r="AQ558" i="33"/>
  <c r="CA558" i="33"/>
  <c r="DF558" i="33"/>
  <c r="I575" i="33"/>
  <c r="AP558" i="33"/>
  <c r="Q551" i="33"/>
  <c r="D557" i="33" l="1"/>
  <c r="L563" i="33" s="1"/>
  <c r="D556" i="33"/>
  <c r="L562" i="33" s="1"/>
  <c r="D559" i="33"/>
  <c r="L565" i="33" s="1"/>
  <c r="D558" i="33"/>
  <c r="L564" i="33" s="1"/>
  <c r="I584" i="33"/>
  <c r="F558" i="33"/>
  <c r="I592" i="33"/>
  <c r="AC558" i="33"/>
  <c r="O551" i="33"/>
  <c r="M551" i="33"/>
  <c r="L549" i="33"/>
  <c r="L552" i="33"/>
  <c r="P501" i="33" s="1"/>
  <c r="T501" i="33" s="1"/>
  <c r="L551" i="33"/>
  <c r="P500" i="33" s="1"/>
  <c r="T500" i="33" s="1"/>
  <c r="L550" i="33"/>
  <c r="P499" i="33" s="1"/>
  <c r="T499" i="33" s="1"/>
  <c r="I580" i="33"/>
  <c r="I593" i="33"/>
  <c r="F556" i="33" l="1"/>
  <c r="H21" i="33" s="1"/>
  <c r="I597" i="33"/>
  <c r="P498" i="33"/>
  <c r="T498" i="33" s="1"/>
  <c r="V498" i="33" s="1" a="1"/>
  <c r="M549" i="33"/>
  <c r="F21" i="33"/>
  <c r="M564" i="33"/>
  <c r="I585" i="33"/>
  <c r="I598" i="33"/>
  <c r="I589" i="33"/>
  <c r="I594" i="33" l="1"/>
  <c r="F549" i="33"/>
  <c r="D549" i="33"/>
  <c r="E549" i="33"/>
  <c r="I603" i="33"/>
  <c r="V498" i="33"/>
  <c r="V499" i="33"/>
  <c r="V501" i="33"/>
  <c r="V500" i="33"/>
  <c r="I602" i="33"/>
  <c r="I590" i="33"/>
  <c r="X498" i="33" l="1" a="1"/>
  <c r="Y498" i="33" s="1"/>
  <c r="I556" i="33" s="1"/>
  <c r="I608" i="33"/>
  <c r="I595" i="33"/>
  <c r="I607" i="33"/>
  <c r="I599" i="33"/>
  <c r="AA500" i="33" l="1"/>
  <c r="K558" i="33" s="1"/>
  <c r="Z501" i="33"/>
  <c r="J559" i="33" s="1"/>
  <c r="X501" i="33"/>
  <c r="H559" i="33" s="1"/>
  <c r="X499" i="33"/>
  <c r="H557" i="33" s="1"/>
  <c r="Z498" i="33"/>
  <c r="J556" i="33" s="1"/>
  <c r="X498" i="33"/>
  <c r="H556" i="33" s="1"/>
  <c r="Y500" i="33"/>
  <c r="I558" i="33" s="1"/>
  <c r="Z500" i="33"/>
  <c r="J558" i="33" s="1"/>
  <c r="AA498" i="33"/>
  <c r="K556" i="33" s="1"/>
  <c r="Z499" i="33"/>
  <c r="J557" i="33" s="1"/>
  <c r="X500" i="33"/>
  <c r="H558" i="33" s="1"/>
  <c r="Y501" i="33"/>
  <c r="I559" i="33" s="1"/>
  <c r="AA501" i="33"/>
  <c r="K559" i="33" s="1"/>
  <c r="Y499" i="33"/>
  <c r="I557" i="33" s="1"/>
  <c r="AA499" i="33"/>
  <c r="K557" i="33" s="1"/>
  <c r="I604" i="33"/>
  <c r="I600" i="33"/>
  <c r="M556" i="33" l="1" a="1"/>
  <c r="M558" i="33" s="1"/>
  <c r="I609" i="33"/>
  <c r="I605" i="33"/>
  <c r="M557" i="33" l="1"/>
  <c r="M556" i="33"/>
  <c r="M559" i="33"/>
  <c r="I610" i="33"/>
  <c r="N558" i="33" l="1"/>
  <c r="N559" i="33"/>
  <c r="N556" i="33"/>
  <c r="N557" i="33"/>
  <c r="J562" i="33" l="1"/>
  <c r="J567" i="33" s="1"/>
  <c r="J565" i="33"/>
  <c r="J570" i="33" s="1"/>
  <c r="J563" i="33"/>
  <c r="K563" i="33" s="1"/>
  <c r="J564" i="33"/>
  <c r="J569" i="33" s="1"/>
  <c r="K562" i="33" l="1"/>
  <c r="K565" i="33"/>
  <c r="J568" i="33"/>
  <c r="M562" i="33"/>
  <c r="K564" i="33"/>
  <c r="J572" i="33"/>
  <c r="K567" i="33"/>
  <c r="J575" i="33"/>
  <c r="K570" i="33"/>
  <c r="J573" i="33"/>
  <c r="K568" i="33"/>
  <c r="J574" i="33"/>
  <c r="K569" i="33"/>
  <c r="J577" i="33" l="1"/>
  <c r="J580" i="33"/>
  <c r="J579" i="33"/>
  <c r="J578" i="33"/>
  <c r="R567" i="33"/>
  <c r="R568" i="33" s="1"/>
  <c r="Z567" i="33"/>
  <c r="Z568" i="33" s="1"/>
  <c r="AH567" i="33"/>
  <c r="AH568" i="33" s="1"/>
  <c r="AP567" i="33"/>
  <c r="AP568" i="33" s="1"/>
  <c r="AX567" i="33"/>
  <c r="AX568" i="33" s="1"/>
  <c r="BF567" i="33"/>
  <c r="BF568" i="33" s="1"/>
  <c r="BN567" i="33"/>
  <c r="BN568" i="33" s="1"/>
  <c r="BV567" i="33"/>
  <c r="BV568" i="33" s="1"/>
  <c r="CD567" i="33"/>
  <c r="CD568" i="33" s="1"/>
  <c r="CL567" i="33"/>
  <c r="CL568" i="33" s="1"/>
  <c r="S567" i="33"/>
  <c r="S568" i="33" s="1"/>
  <c r="AA567" i="33"/>
  <c r="AA568" i="33" s="1"/>
  <c r="AI567" i="33"/>
  <c r="AI568" i="33" s="1"/>
  <c r="AQ567" i="33"/>
  <c r="AQ568" i="33" s="1"/>
  <c r="AY567" i="33"/>
  <c r="AY568" i="33" s="1"/>
  <c r="BG567" i="33"/>
  <c r="BG568" i="33" s="1"/>
  <c r="BO567" i="33"/>
  <c r="BO568" i="33" s="1"/>
  <c r="BW567" i="33"/>
  <c r="BW568" i="33" s="1"/>
  <c r="CE567" i="33"/>
  <c r="CE568" i="33" s="1"/>
  <c r="CM567" i="33"/>
  <c r="CM568" i="33" s="1"/>
  <c r="T567" i="33"/>
  <c r="T568" i="33" s="1"/>
  <c r="AB567" i="33"/>
  <c r="AB568" i="33" s="1"/>
  <c r="AJ567" i="33"/>
  <c r="AJ568" i="33" s="1"/>
  <c r="AR567" i="33"/>
  <c r="AR568" i="33" s="1"/>
  <c r="AZ567" i="33"/>
  <c r="AZ568" i="33" s="1"/>
  <c r="BH567" i="33"/>
  <c r="BH568" i="33" s="1"/>
  <c r="BP567" i="33"/>
  <c r="BP568" i="33" s="1"/>
  <c r="BX567" i="33"/>
  <c r="BX568" i="33" s="1"/>
  <c r="CF567" i="33"/>
  <c r="CF568" i="33" s="1"/>
  <c r="CN567" i="33"/>
  <c r="CN568" i="33" s="1"/>
  <c r="W567" i="33"/>
  <c r="W568" i="33" s="1"/>
  <c r="AE567" i="33"/>
  <c r="AE568" i="33" s="1"/>
  <c r="AM567" i="33"/>
  <c r="AM568" i="33" s="1"/>
  <c r="AU567" i="33"/>
  <c r="AU568" i="33" s="1"/>
  <c r="BC567" i="33"/>
  <c r="BC568" i="33" s="1"/>
  <c r="BK567" i="33"/>
  <c r="BK568" i="33" s="1"/>
  <c r="BS567" i="33"/>
  <c r="BS568" i="33" s="1"/>
  <c r="CA567" i="33"/>
  <c r="CA568" i="33" s="1"/>
  <c r="CI567" i="33"/>
  <c r="CI568" i="33" s="1"/>
  <c r="CQ567" i="33"/>
  <c r="CQ568" i="33" s="1"/>
  <c r="AD567" i="33"/>
  <c r="AD568" i="33" s="1"/>
  <c r="AT567" i="33"/>
  <c r="AT568" i="33" s="1"/>
  <c r="BJ567" i="33"/>
  <c r="BJ568" i="33" s="1"/>
  <c r="BZ567" i="33"/>
  <c r="BZ568" i="33" s="1"/>
  <c r="CP567" i="33"/>
  <c r="CP568" i="33" s="1"/>
  <c r="AF567" i="33"/>
  <c r="AF568" i="33" s="1"/>
  <c r="AV567" i="33"/>
  <c r="AV568" i="33" s="1"/>
  <c r="BL567" i="33"/>
  <c r="BL568" i="33" s="1"/>
  <c r="CB567" i="33"/>
  <c r="CB568" i="33" s="1"/>
  <c r="CR567" i="33"/>
  <c r="CR568" i="33" s="1"/>
  <c r="Q567" i="33"/>
  <c r="AG567" i="33"/>
  <c r="AG568" i="33" s="1"/>
  <c r="AW567" i="33"/>
  <c r="AW568" i="33" s="1"/>
  <c r="BM567" i="33"/>
  <c r="BM568" i="33" s="1"/>
  <c r="CC567" i="33"/>
  <c r="CC568" i="33" s="1"/>
  <c r="CS567" i="33"/>
  <c r="CS568" i="33" s="1"/>
  <c r="X567" i="33"/>
  <c r="X568" i="33" s="1"/>
  <c r="AN567" i="33"/>
  <c r="AN568" i="33" s="1"/>
  <c r="BD567" i="33"/>
  <c r="BD568" i="33" s="1"/>
  <c r="BT567" i="33"/>
  <c r="BT568" i="33" s="1"/>
  <c r="CJ567" i="33"/>
  <c r="CJ568" i="33" s="1"/>
  <c r="AL567" i="33"/>
  <c r="AL568" i="33" s="1"/>
  <c r="BR567" i="33"/>
  <c r="BR568" i="33" s="1"/>
  <c r="AO567" i="33"/>
  <c r="AO568" i="33" s="1"/>
  <c r="BU567" i="33"/>
  <c r="BU568" i="33" s="1"/>
  <c r="AS567" i="33"/>
  <c r="AS568" i="33" s="1"/>
  <c r="BY567" i="33"/>
  <c r="BY568" i="33" s="1"/>
  <c r="Y567" i="33"/>
  <c r="Y568" i="33" s="1"/>
  <c r="BE567" i="33"/>
  <c r="BE568" i="33" s="1"/>
  <c r="CK567" i="33"/>
  <c r="CK568" i="33" s="1"/>
  <c r="V567" i="33"/>
  <c r="V568" i="33" s="1"/>
  <c r="CH567" i="33"/>
  <c r="CH568" i="33" s="1"/>
  <c r="AC567" i="33"/>
  <c r="AC568" i="33" s="1"/>
  <c r="CO567" i="33"/>
  <c r="CO568" i="33" s="1"/>
  <c r="AK567" i="33"/>
  <c r="AK568" i="33" s="1"/>
  <c r="BA567" i="33"/>
  <c r="BA568" i="33" s="1"/>
  <c r="BI567" i="33"/>
  <c r="BI568" i="33" s="1"/>
  <c r="BQ567" i="33"/>
  <c r="BQ568" i="33" s="1"/>
  <c r="U567" i="33"/>
  <c r="U568" i="33" s="1"/>
  <c r="BB567" i="33"/>
  <c r="BB568" i="33" s="1"/>
  <c r="CG567" i="33"/>
  <c r="CG568" i="33" s="1"/>
  <c r="J584" i="33" l="1"/>
  <c r="O567" i="33"/>
  <c r="Q568" i="33"/>
  <c r="J585" i="33"/>
  <c r="J583" i="33"/>
  <c r="J582" i="33"/>
  <c r="O568" i="33" l="1"/>
  <c r="Q569" i="33" s="1"/>
  <c r="J588" i="33"/>
  <c r="J589" i="33"/>
  <c r="J587" i="33"/>
  <c r="J590" i="33"/>
  <c r="J593" i="33" l="1"/>
  <c r="J592" i="33"/>
  <c r="J594" i="33"/>
  <c r="J595" i="33"/>
  <c r="AB569" i="33"/>
  <c r="CQ569" i="33"/>
  <c r="AQ569" i="33"/>
  <c r="CF569" i="33"/>
  <c r="BG569" i="33"/>
  <c r="CM569" i="33"/>
  <c r="BC569" i="33"/>
  <c r="AR569" i="33"/>
  <c r="BT569" i="33"/>
  <c r="AT569" i="33"/>
  <c r="CC569" i="33"/>
  <c r="CB569" i="33"/>
  <c r="AJ569" i="33"/>
  <c r="AD569" i="33"/>
  <c r="BR569" i="33"/>
  <c r="AI569" i="33"/>
  <c r="AK569" i="33"/>
  <c r="CI569" i="33"/>
  <c r="BH569" i="33"/>
  <c r="AM569" i="33"/>
  <c r="AZ569" i="33"/>
  <c r="CJ569" i="33"/>
  <c r="AH569" i="33"/>
  <c r="CL569" i="33"/>
  <c r="AF569" i="33"/>
  <c r="Y569" i="33"/>
  <c r="AS569" i="33"/>
  <c r="AC569" i="33"/>
  <c r="CN569" i="33"/>
  <c r="BB569" i="33"/>
  <c r="AN569" i="33"/>
  <c r="R569" i="33"/>
  <c r="BL569" i="33"/>
  <c r="CS569" i="33"/>
  <c r="CR569" i="33"/>
  <c r="BV569" i="33"/>
  <c r="BF569" i="33"/>
  <c r="T569" i="33"/>
  <c r="U569" i="33"/>
  <c r="AA569" i="33"/>
  <c r="BP569" i="33"/>
  <c r="V569" i="33"/>
  <c r="BZ569" i="33"/>
  <c r="AU569" i="33"/>
  <c r="BI569" i="33"/>
  <c r="AV569" i="33"/>
  <c r="CE569" i="33"/>
  <c r="BX569" i="33"/>
  <c r="CK569" i="33"/>
  <c r="BQ569" i="33"/>
  <c r="BM569" i="33"/>
  <c r="BD569" i="33"/>
  <c r="CO569" i="33"/>
  <c r="CG569" i="33"/>
  <c r="AW569" i="33"/>
  <c r="AG569" i="33"/>
  <c r="AL569" i="33"/>
  <c r="AO569" i="33"/>
  <c r="CH569" i="33"/>
  <c r="BJ569" i="33"/>
  <c r="AE569" i="33"/>
  <c r="W569" i="33"/>
  <c r="BE569" i="33"/>
  <c r="AX569" i="33"/>
  <c r="BN569" i="33"/>
  <c r="BY569" i="33"/>
  <c r="S569" i="33"/>
  <c r="AY569" i="33"/>
  <c r="AP569" i="33"/>
  <c r="BW569" i="33"/>
  <c r="CA569" i="33"/>
  <c r="BO569" i="33"/>
  <c r="Z569" i="33"/>
  <c r="CD569" i="33"/>
  <c r="CP569" i="33"/>
  <c r="BU569" i="33"/>
  <c r="BS569" i="33"/>
  <c r="BK569" i="33"/>
  <c r="BA569" i="33"/>
  <c r="X569" i="33"/>
  <c r="L570" i="33" l="1"/>
  <c r="M569" i="33"/>
  <c r="L569" i="33"/>
  <c r="J600" i="33"/>
  <c r="L568" i="33"/>
  <c r="L567" i="33"/>
  <c r="J599" i="33"/>
  <c r="O569" i="33"/>
  <c r="J598" i="33"/>
  <c r="J597" i="33"/>
  <c r="M567" i="33" l="1"/>
  <c r="F567" i="33" s="1"/>
  <c r="H572" i="33" s="1"/>
  <c r="J604" i="33"/>
  <c r="J602" i="33"/>
  <c r="J605" i="33"/>
  <c r="J603" i="33"/>
  <c r="J609" i="33" l="1"/>
  <c r="J610" i="33"/>
  <c r="J607" i="33"/>
  <c r="H573" i="33"/>
  <c r="K572" i="33"/>
  <c r="J608" i="33"/>
  <c r="H574" i="33" l="1"/>
  <c r="K573" i="33"/>
  <c r="H575" i="33" l="1"/>
  <c r="K575" i="33" s="1"/>
  <c r="K574" i="33"/>
  <c r="CF572" i="33" l="1"/>
  <c r="CF573" i="33" s="1"/>
  <c r="AH572" i="33"/>
  <c r="AH573" i="33" s="1"/>
  <c r="BH572" i="33"/>
  <c r="BH573" i="33" s="1"/>
  <c r="BD572" i="33"/>
  <c r="BD573" i="33" s="1"/>
  <c r="CJ572" i="33"/>
  <c r="CJ573" i="33" s="1"/>
  <c r="BY572" i="33"/>
  <c r="BY573" i="33" s="1"/>
  <c r="CP572" i="33"/>
  <c r="CP573" i="33" s="1"/>
  <c r="BW572" i="33"/>
  <c r="BW573" i="33" s="1"/>
  <c r="CR572" i="33"/>
  <c r="CR573" i="33" s="1"/>
  <c r="AB572" i="33"/>
  <c r="AB573" i="33" s="1"/>
  <c r="AX572" i="33"/>
  <c r="AX573" i="33" s="1"/>
  <c r="BN572" i="33"/>
  <c r="BN573" i="33" s="1"/>
  <c r="AT572" i="33"/>
  <c r="AT573" i="33" s="1"/>
  <c r="S572" i="33"/>
  <c r="S573" i="33" s="1"/>
  <c r="BV572" i="33"/>
  <c r="BV573" i="33" s="1"/>
  <c r="BZ572" i="33"/>
  <c r="BZ573" i="33" s="1"/>
  <c r="AJ572" i="33"/>
  <c r="AJ573" i="33" s="1"/>
  <c r="BA572" i="33"/>
  <c r="BA573" i="33" s="1"/>
  <c r="CE572" i="33"/>
  <c r="CE573" i="33" s="1"/>
  <c r="BU572" i="33"/>
  <c r="BU573" i="33" s="1"/>
  <c r="AA572" i="33"/>
  <c r="AA573" i="33" s="1"/>
  <c r="W572" i="33"/>
  <c r="W573" i="33" s="1"/>
  <c r="AQ572" i="33"/>
  <c r="AQ573" i="33" s="1"/>
  <c r="BP572" i="33"/>
  <c r="BP573" i="33" s="1"/>
  <c r="Y572" i="33"/>
  <c r="Y573" i="33" s="1"/>
  <c r="AL572" i="33"/>
  <c r="AL573" i="33" s="1"/>
  <c r="AI572" i="33"/>
  <c r="AI573" i="33" s="1"/>
  <c r="CB572" i="33"/>
  <c r="CB573" i="33" s="1"/>
  <c r="AO572" i="33"/>
  <c r="AO573" i="33" s="1"/>
  <c r="CM572" i="33"/>
  <c r="CM573" i="33" s="1"/>
  <c r="AM572" i="33"/>
  <c r="AM573" i="33" s="1"/>
  <c r="AD572" i="33"/>
  <c r="AD573" i="33" s="1"/>
  <c r="T572" i="33"/>
  <c r="T573" i="33" s="1"/>
  <c r="CQ572" i="33"/>
  <c r="CQ573" i="33" s="1"/>
  <c r="AY572" i="33"/>
  <c r="AY573" i="33" s="1"/>
  <c r="BE572" i="33"/>
  <c r="BE573" i="33" s="1"/>
  <c r="CD572" i="33"/>
  <c r="CD573" i="33" s="1"/>
  <c r="CK572" i="33"/>
  <c r="CK573" i="33" s="1"/>
  <c r="AE572" i="33"/>
  <c r="AE573" i="33" s="1"/>
  <c r="BT572" i="33"/>
  <c r="BT573" i="33" s="1"/>
  <c r="AU572" i="33"/>
  <c r="AU573" i="33" s="1"/>
  <c r="AR572" i="33"/>
  <c r="AR573" i="33" s="1"/>
  <c r="BO572" i="33"/>
  <c r="BO573" i="33" s="1"/>
  <c r="BQ572" i="33"/>
  <c r="BQ573" i="33" s="1"/>
  <c r="CS572" i="33"/>
  <c r="CS573" i="33" s="1"/>
  <c r="BB572" i="33"/>
  <c r="BB573" i="33" s="1"/>
  <c r="BS572" i="33"/>
  <c r="BS573" i="33" s="1"/>
  <c r="AK572" i="33"/>
  <c r="AK573" i="33" s="1"/>
  <c r="BF572" i="33"/>
  <c r="BF573" i="33" s="1"/>
  <c r="BK572" i="33"/>
  <c r="BK573" i="33" s="1"/>
  <c r="AW572" i="33"/>
  <c r="AW573" i="33" s="1"/>
  <c r="V572" i="33"/>
  <c r="V573" i="33" s="1"/>
  <c r="BG572" i="33"/>
  <c r="BG573" i="33" s="1"/>
  <c r="Z572" i="33"/>
  <c r="Z573" i="33" s="1"/>
  <c r="CI572" i="33"/>
  <c r="CI573" i="33" s="1"/>
  <c r="AN572" i="33"/>
  <c r="AN573" i="33" s="1"/>
  <c r="CH572" i="33"/>
  <c r="CH573" i="33" s="1"/>
  <c r="CC572" i="33"/>
  <c r="CC573" i="33" s="1"/>
  <c r="BX572" i="33"/>
  <c r="BX573" i="33" s="1"/>
  <c r="CL572" i="33"/>
  <c r="CL573" i="33" s="1"/>
  <c r="U572" i="33"/>
  <c r="U573" i="33" s="1"/>
  <c r="AP572" i="33"/>
  <c r="AP573" i="33" s="1"/>
  <c r="CN572" i="33"/>
  <c r="CN573" i="33" s="1"/>
  <c r="CA572" i="33"/>
  <c r="CA573" i="33" s="1"/>
  <c r="BR572" i="33"/>
  <c r="BR573" i="33" s="1"/>
  <c r="AS572" i="33"/>
  <c r="AS573" i="33" s="1"/>
  <c r="AG572" i="33"/>
  <c r="AG573" i="33" s="1"/>
  <c r="CO572" i="33"/>
  <c r="CO573" i="33" s="1"/>
  <c r="R572" i="33"/>
  <c r="R573" i="33" s="1"/>
  <c r="BJ572" i="33"/>
  <c r="BJ573" i="33" s="1"/>
  <c r="AZ572" i="33"/>
  <c r="AZ573" i="33" s="1"/>
  <c r="CG572" i="33"/>
  <c r="CG573" i="33" s="1"/>
  <c r="X572" i="33"/>
  <c r="X573" i="33" s="1"/>
  <c r="BI572" i="33"/>
  <c r="BI573" i="33" s="1"/>
  <c r="AF572" i="33"/>
  <c r="AF573" i="33" s="1"/>
  <c r="Q572" i="33"/>
  <c r="BC572" i="33"/>
  <c r="BC573" i="33" s="1"/>
  <c r="AC572" i="33"/>
  <c r="AC573" i="33" s="1"/>
  <c r="BL572" i="33"/>
  <c r="BL573" i="33" s="1"/>
  <c r="BM572" i="33"/>
  <c r="BM573" i="33" s="1"/>
  <c r="AV572" i="33"/>
  <c r="AV573" i="33" s="1"/>
  <c r="Q573" i="33" l="1"/>
  <c r="O572" i="33"/>
  <c r="O573" i="33" l="1"/>
  <c r="AX574" i="33" l="1"/>
  <c r="CP574" i="33"/>
  <c r="CF574" i="33"/>
  <c r="CJ574" i="33"/>
  <c r="BY574" i="33"/>
  <c r="AH574" i="33"/>
  <c r="BH574" i="33"/>
  <c r="BW574" i="33"/>
  <c r="CR574" i="33"/>
  <c r="AB574" i="33"/>
  <c r="BD574" i="33"/>
  <c r="BV574" i="33"/>
  <c r="AZ574" i="33"/>
  <c r="BN574" i="33"/>
  <c r="AK574" i="33"/>
  <c r="BG574" i="33"/>
  <c r="AY574" i="33"/>
  <c r="AJ574" i="33"/>
  <c r="AW574" i="33"/>
  <c r="AS574" i="33"/>
  <c r="BO574" i="33"/>
  <c r="BF574" i="33"/>
  <c r="CI574" i="33"/>
  <c r="AR574" i="33"/>
  <c r="AM574" i="33"/>
  <c r="CO574" i="33"/>
  <c r="CD574" i="33"/>
  <c r="AC574" i="33"/>
  <c r="AD574" i="33"/>
  <c r="V574" i="33"/>
  <c r="AN574" i="33"/>
  <c r="BC574" i="33"/>
  <c r="BQ574" i="33"/>
  <c r="CQ574" i="33"/>
  <c r="R574" i="33"/>
  <c r="CK574" i="33"/>
  <c r="BU574" i="33"/>
  <c r="CH574" i="33"/>
  <c r="BX574" i="33"/>
  <c r="X574" i="33"/>
  <c r="CN574" i="33"/>
  <c r="BI574" i="33"/>
  <c r="AL574" i="33"/>
  <c r="CS574" i="33"/>
  <c r="W574" i="33"/>
  <c r="BJ574" i="33"/>
  <c r="CA574" i="33"/>
  <c r="BE574" i="33"/>
  <c r="AO574" i="33"/>
  <c r="AE574" i="33"/>
  <c r="BM574" i="33"/>
  <c r="AV574" i="33"/>
  <c r="T574" i="33"/>
  <c r="BK574" i="33"/>
  <c r="AF574" i="33"/>
  <c r="Y574" i="33"/>
  <c r="AQ574" i="33"/>
  <c r="AG574" i="33"/>
  <c r="AT574" i="33"/>
  <c r="U574" i="33"/>
  <c r="CM574" i="33"/>
  <c r="AI574" i="33"/>
  <c r="BS574" i="33"/>
  <c r="CB574" i="33"/>
  <c r="Z574" i="33"/>
  <c r="BA574" i="33"/>
  <c r="BT574" i="33"/>
  <c r="CL574" i="33"/>
  <c r="BL574" i="33"/>
  <c r="BR574" i="33"/>
  <c r="AA574" i="33"/>
  <c r="BP574" i="33"/>
  <c r="AU574" i="33"/>
  <c r="AP574" i="33"/>
  <c r="BZ574" i="33"/>
  <c r="S574" i="33"/>
  <c r="BB574" i="33"/>
  <c r="CC574" i="33"/>
  <c r="CG574" i="33"/>
  <c r="CE574" i="33"/>
  <c r="Q574" i="33"/>
  <c r="M574" i="33" l="1"/>
  <c r="O574" i="33"/>
  <c r="L573" i="33"/>
  <c r="L574" i="33"/>
  <c r="L572" i="33"/>
  <c r="L575" i="33"/>
  <c r="M572" i="33" l="1"/>
  <c r="F572" i="33" l="1"/>
  <c r="E572" i="33"/>
  <c r="D572" i="33"/>
  <c r="H577" i="33" l="1"/>
  <c r="H578" i="33" l="1"/>
  <c r="K577" i="33"/>
  <c r="H579" i="33" l="1"/>
  <c r="K578" i="33"/>
  <c r="H580" i="33" l="1"/>
  <c r="K580" i="33" s="1"/>
  <c r="K579" i="33"/>
  <c r="CH577" i="33" l="1"/>
  <c r="CH578" i="33" s="1"/>
  <c r="BX577" i="33"/>
  <c r="BX578" i="33" s="1"/>
  <c r="AD577" i="33"/>
  <c r="AD578" i="33" s="1"/>
  <c r="AE577" i="33"/>
  <c r="AE578" i="33" s="1"/>
  <c r="CF577" i="33"/>
  <c r="CF578" i="33" s="1"/>
  <c r="BS577" i="33"/>
  <c r="BS578" i="33" s="1"/>
  <c r="BD577" i="33"/>
  <c r="BD578" i="33" s="1"/>
  <c r="AI577" i="33"/>
  <c r="AI578" i="33" s="1"/>
  <c r="R577" i="33"/>
  <c r="R578" i="33" s="1"/>
  <c r="BP577" i="33"/>
  <c r="BP578" i="33" s="1"/>
  <c r="AW577" i="33"/>
  <c r="AW578" i="33" s="1"/>
  <c r="AT577" i="33"/>
  <c r="AT578" i="33" s="1"/>
  <c r="CI577" i="33"/>
  <c r="CI578" i="33" s="1"/>
  <c r="BT577" i="33"/>
  <c r="BT578" i="33" s="1"/>
  <c r="BH577" i="33"/>
  <c r="BH578" i="33" s="1"/>
  <c r="BM577" i="33"/>
  <c r="BM578" i="33" s="1"/>
  <c r="BU577" i="33"/>
  <c r="BU578" i="33" s="1"/>
  <c r="CP577" i="33"/>
  <c r="CP578" i="33" s="1"/>
  <c r="BL577" i="33"/>
  <c r="BL578" i="33" s="1"/>
  <c r="AY577" i="33"/>
  <c r="AY578" i="33" s="1"/>
  <c r="AX577" i="33"/>
  <c r="AX578" i="33" s="1"/>
  <c r="CL577" i="33"/>
  <c r="CL578" i="33" s="1"/>
  <c r="CB577" i="33"/>
  <c r="CB578" i="33" s="1"/>
  <c r="V577" i="33"/>
  <c r="V578" i="33" s="1"/>
  <c r="CQ577" i="33"/>
  <c r="CQ578" i="33" s="1"/>
  <c r="CA577" i="33"/>
  <c r="CA578" i="33" s="1"/>
  <c r="BB577" i="33"/>
  <c r="BB578" i="33" s="1"/>
  <c r="BO577" i="33"/>
  <c r="BO578" i="33" s="1"/>
  <c r="BI577" i="33"/>
  <c r="BI578" i="33" s="1"/>
  <c r="AU577" i="33"/>
  <c r="AU578" i="33" s="1"/>
  <c r="BW577" i="33"/>
  <c r="BW578" i="33" s="1"/>
  <c r="CO577" i="33"/>
  <c r="CO578" i="33" s="1"/>
  <c r="AN577" i="33"/>
  <c r="AN578" i="33" s="1"/>
  <c r="CG577" i="33"/>
  <c r="CG578" i="33" s="1"/>
  <c r="BZ577" i="33"/>
  <c r="BZ578" i="33" s="1"/>
  <c r="CM577" i="33"/>
  <c r="CM578" i="33" s="1"/>
  <c r="CK577" i="33"/>
  <c r="CK578" i="33" s="1"/>
  <c r="AG577" i="33"/>
  <c r="AG578" i="33" s="1"/>
  <c r="X577" i="33"/>
  <c r="X578" i="33" s="1"/>
  <c r="AP577" i="33"/>
  <c r="AP578" i="33" s="1"/>
  <c r="BJ577" i="33"/>
  <c r="BJ578" i="33" s="1"/>
  <c r="T577" i="33"/>
  <c r="T578" i="33" s="1"/>
  <c r="AO577" i="33"/>
  <c r="AO578" i="33" s="1"/>
  <c r="S577" i="33"/>
  <c r="S578" i="33" s="1"/>
  <c r="AS577" i="33"/>
  <c r="AS578" i="33" s="1"/>
  <c r="BK577" i="33"/>
  <c r="BK578" i="33" s="1"/>
  <c r="AB577" i="33"/>
  <c r="AB578" i="33" s="1"/>
  <c r="AC577" i="33"/>
  <c r="AC578" i="33" s="1"/>
  <c r="CJ577" i="33"/>
  <c r="CJ578" i="33" s="1"/>
  <c r="BA577" i="33"/>
  <c r="BA578" i="33" s="1"/>
  <c r="AF577" i="33"/>
  <c r="AF578" i="33" s="1"/>
  <c r="BQ577" i="33"/>
  <c r="BQ578" i="33" s="1"/>
  <c r="BC577" i="33"/>
  <c r="BC578" i="33" s="1"/>
  <c r="AJ577" i="33"/>
  <c r="AJ578" i="33" s="1"/>
  <c r="Z577" i="33"/>
  <c r="Z578" i="33" s="1"/>
  <c r="AA577" i="33"/>
  <c r="AA578" i="33" s="1"/>
  <c r="BY577" i="33"/>
  <c r="BY578" i="33" s="1"/>
  <c r="AM577" i="33"/>
  <c r="AM578" i="33" s="1"/>
  <c r="CD577" i="33"/>
  <c r="CD578" i="33" s="1"/>
  <c r="CS577" i="33"/>
  <c r="CS578" i="33" s="1"/>
  <c r="CR577" i="33"/>
  <c r="CR578" i="33" s="1"/>
  <c r="BV577" i="33"/>
  <c r="BV578" i="33" s="1"/>
  <c r="BR577" i="33"/>
  <c r="BR578" i="33" s="1"/>
  <c r="CE577" i="33"/>
  <c r="CE578" i="33" s="1"/>
  <c r="BF577" i="33"/>
  <c r="BF578" i="33" s="1"/>
  <c r="AV577" i="33"/>
  <c r="AV578" i="33" s="1"/>
  <c r="AZ577" i="33"/>
  <c r="AZ578" i="33" s="1"/>
  <c r="BE577" i="33"/>
  <c r="BE578" i="33" s="1"/>
  <c r="U577" i="33"/>
  <c r="U578" i="33" s="1"/>
  <c r="BG577" i="33"/>
  <c r="BG578" i="33" s="1"/>
  <c r="AR577" i="33"/>
  <c r="AR578" i="33" s="1"/>
  <c r="AQ577" i="33"/>
  <c r="AQ578" i="33" s="1"/>
  <c r="AL577" i="33"/>
  <c r="AL578" i="33" s="1"/>
  <c r="CC577" i="33"/>
  <c r="CC578" i="33" s="1"/>
  <c r="AK577" i="33"/>
  <c r="AK578" i="33" s="1"/>
  <c r="BN577" i="33"/>
  <c r="BN578" i="33" s="1"/>
  <c r="Q577" i="33"/>
  <c r="AH577" i="33"/>
  <c r="AH578" i="33" s="1"/>
  <c r="W577" i="33"/>
  <c r="W578" i="33" s="1"/>
  <c r="Y577" i="33"/>
  <c r="Y578" i="33" s="1"/>
  <c r="CN577" i="33"/>
  <c r="CN578" i="33" s="1"/>
  <c r="Q578" i="33" l="1"/>
  <c r="O577" i="33"/>
  <c r="O578" i="33" l="1"/>
  <c r="BX579" i="33" l="1"/>
  <c r="AY579" i="33"/>
  <c r="V579" i="33"/>
  <c r="CH579" i="33"/>
  <c r="AI579" i="33"/>
  <c r="BM579" i="33"/>
  <c r="AW579" i="33"/>
  <c r="CF579" i="33"/>
  <c r="AX579" i="33"/>
  <c r="BS579" i="33"/>
  <c r="BU579" i="33"/>
  <c r="CL579" i="33"/>
  <c r="AE579" i="33"/>
  <c r="AD579" i="33"/>
  <c r="CP579" i="33"/>
  <c r="CB579" i="33"/>
  <c r="BD579" i="33"/>
  <c r="AT579" i="33"/>
  <c r="BT579" i="33"/>
  <c r="BL579" i="33"/>
  <c r="CQ579" i="33"/>
  <c r="BH579" i="33"/>
  <c r="CI579" i="33"/>
  <c r="R579" i="33"/>
  <c r="BP579" i="33"/>
  <c r="AA579" i="33"/>
  <c r="CK579" i="33"/>
  <c r="W579" i="33"/>
  <c r="BF579" i="33"/>
  <c r="CC579" i="33"/>
  <c r="BN579" i="33"/>
  <c r="CJ579" i="33"/>
  <c r="AK579" i="33"/>
  <c r="Z579" i="33"/>
  <c r="BJ579" i="33"/>
  <c r="BE579" i="33"/>
  <c r="AZ579" i="33"/>
  <c r="AV579" i="33"/>
  <c r="AM579" i="33"/>
  <c r="AC579" i="33"/>
  <c r="X579" i="33"/>
  <c r="BA579" i="33"/>
  <c r="S579" i="33"/>
  <c r="BW579" i="33"/>
  <c r="BC579" i="33"/>
  <c r="AJ579" i="33"/>
  <c r="CG579" i="33"/>
  <c r="BK579" i="33"/>
  <c r="BB579" i="33"/>
  <c r="AQ579" i="33"/>
  <c r="BI579" i="33"/>
  <c r="AH579" i="33"/>
  <c r="AN579" i="33"/>
  <c r="AP579" i="33"/>
  <c r="AL579" i="33"/>
  <c r="CO579" i="33"/>
  <c r="AG579" i="33"/>
  <c r="BQ579" i="33"/>
  <c r="BR579" i="33"/>
  <c r="AB579" i="33"/>
  <c r="AO579" i="33"/>
  <c r="T579" i="33"/>
  <c r="CM579" i="33"/>
  <c r="BG579" i="33"/>
  <c r="AS579" i="33"/>
  <c r="BO579" i="33"/>
  <c r="AU579" i="33"/>
  <c r="BV579" i="33"/>
  <c r="CE579" i="33"/>
  <c r="CS579" i="33"/>
  <c r="CN579" i="33"/>
  <c r="CD579" i="33"/>
  <c r="AF579" i="33"/>
  <c r="CR579" i="33"/>
  <c r="AR579" i="33"/>
  <c r="Y579" i="33"/>
  <c r="BZ579" i="33"/>
  <c r="BY579" i="33"/>
  <c r="U579" i="33"/>
  <c r="CA579" i="33"/>
  <c r="Q579" i="33"/>
  <c r="O579" i="33" l="1"/>
  <c r="M579" i="33"/>
  <c r="L578" i="33"/>
  <c r="L580" i="33"/>
  <c r="L577" i="33"/>
  <c r="L579" i="33"/>
  <c r="M577" i="33" l="1"/>
  <c r="F577" i="33" l="1"/>
  <c r="E577" i="33"/>
  <c r="D577" i="33"/>
  <c r="H582" i="33" l="1"/>
  <c r="H583" i="33" l="1"/>
  <c r="K582" i="33"/>
  <c r="H584" i="33" l="1"/>
  <c r="K583" i="33"/>
  <c r="H585" i="33" l="1"/>
  <c r="K585" i="33" s="1"/>
  <c r="K584" i="33"/>
  <c r="AR582" i="33" l="1"/>
  <c r="AR583" i="33" s="1"/>
  <c r="BX582" i="33"/>
  <c r="BX583" i="33" s="1"/>
  <c r="Y582" i="33"/>
  <c r="Y583" i="33" s="1"/>
  <c r="BE582" i="33"/>
  <c r="BE583" i="33" s="1"/>
  <c r="CK582" i="33"/>
  <c r="CK583" i="33" s="1"/>
  <c r="BF582" i="33"/>
  <c r="BF583" i="33" s="1"/>
  <c r="AQ582" i="33"/>
  <c r="AQ583" i="33" s="1"/>
  <c r="AE582" i="33"/>
  <c r="AE583" i="33" s="1"/>
  <c r="CQ582" i="33"/>
  <c r="CQ583" i="33" s="1"/>
  <c r="CP582" i="33"/>
  <c r="CP583" i="33" s="1"/>
  <c r="CE582" i="33"/>
  <c r="CE583" i="33" s="1"/>
  <c r="Q582" i="33"/>
  <c r="AA582" i="33"/>
  <c r="AA583" i="33" s="1"/>
  <c r="AN582" i="33"/>
  <c r="AN583" i="33" s="1"/>
  <c r="CG582" i="33"/>
  <c r="CG583" i="33" s="1"/>
  <c r="CI582" i="33"/>
  <c r="CI583" i="33" s="1"/>
  <c r="AV582" i="33"/>
  <c r="AV583" i="33" s="1"/>
  <c r="CB582" i="33"/>
  <c r="CB583" i="33" s="1"/>
  <c r="AC582" i="33"/>
  <c r="AC583" i="33" s="1"/>
  <c r="BI582" i="33"/>
  <c r="BI583" i="33" s="1"/>
  <c r="CO582" i="33"/>
  <c r="CO583" i="33" s="1"/>
  <c r="BN582" i="33"/>
  <c r="BN583" i="33" s="1"/>
  <c r="AY582" i="33"/>
  <c r="AY583" i="33" s="1"/>
  <c r="AM582" i="33"/>
  <c r="AM583" i="33" s="1"/>
  <c r="V582" i="33"/>
  <c r="V583" i="33" s="1"/>
  <c r="AT582" i="33"/>
  <c r="AT583" i="33" s="1"/>
  <c r="BZ582" i="33"/>
  <c r="BZ583" i="33" s="1"/>
  <c r="BD582" i="33"/>
  <c r="BD583" i="33" s="1"/>
  <c r="AK582" i="33"/>
  <c r="AK583" i="33" s="1"/>
  <c r="R582" i="33"/>
  <c r="R583" i="33" s="1"/>
  <c r="BO582" i="33"/>
  <c r="BO583" i="33" s="1"/>
  <c r="BB582" i="33"/>
  <c r="BB583" i="33" s="1"/>
  <c r="S582" i="33"/>
  <c r="S583" i="33" s="1"/>
  <c r="AJ582" i="33"/>
  <c r="AJ583" i="33" s="1"/>
  <c r="CC582" i="33"/>
  <c r="CC583" i="33" s="1"/>
  <c r="CA582" i="33"/>
  <c r="CA583" i="33" s="1"/>
  <c r="U582" i="33"/>
  <c r="U583" i="33" s="1"/>
  <c r="AI582" i="33"/>
  <c r="AI583" i="33" s="1"/>
  <c r="T582" i="33"/>
  <c r="T583" i="33" s="1"/>
  <c r="AZ582" i="33"/>
  <c r="AZ583" i="33" s="1"/>
  <c r="CF582" i="33"/>
  <c r="CF583" i="33" s="1"/>
  <c r="AG582" i="33"/>
  <c r="AG583" i="33" s="1"/>
  <c r="BM582" i="33"/>
  <c r="BM583" i="33" s="1"/>
  <c r="CS582" i="33"/>
  <c r="CS583" i="33" s="1"/>
  <c r="BV582" i="33"/>
  <c r="BV583" i="33" s="1"/>
  <c r="BG582" i="33"/>
  <c r="BG583" i="33" s="1"/>
  <c r="AU582" i="33"/>
  <c r="AU583" i="33" s="1"/>
  <c r="AL582" i="33"/>
  <c r="AL583" i="33" s="1"/>
  <c r="X582" i="33"/>
  <c r="X583" i="33" s="1"/>
  <c r="CJ582" i="33"/>
  <c r="CJ583" i="33" s="1"/>
  <c r="BQ582" i="33"/>
  <c r="BQ583" i="33" s="1"/>
  <c r="CD582" i="33"/>
  <c r="CD583" i="33" s="1"/>
  <c r="BC582" i="33"/>
  <c r="BC583" i="33" s="1"/>
  <c r="BY582" i="33"/>
  <c r="BY583" i="33" s="1"/>
  <c r="BS582" i="33"/>
  <c r="BS583" i="33" s="1"/>
  <c r="BP582" i="33"/>
  <c r="BP583" i="33" s="1"/>
  <c r="AP582" i="33"/>
  <c r="AP583" i="33" s="1"/>
  <c r="AD582" i="33"/>
  <c r="AD583" i="33" s="1"/>
  <c r="BA582" i="33"/>
  <c r="BA583" i="33" s="1"/>
  <c r="W582" i="33"/>
  <c r="W583" i="33" s="1"/>
  <c r="AB582" i="33"/>
  <c r="AB583" i="33" s="1"/>
  <c r="BH582" i="33"/>
  <c r="BH583" i="33" s="1"/>
  <c r="CN582" i="33"/>
  <c r="CN583" i="33" s="1"/>
  <c r="AO582" i="33"/>
  <c r="AO583" i="33" s="1"/>
  <c r="BU582" i="33"/>
  <c r="BU583" i="33" s="1"/>
  <c r="Z582" i="33"/>
  <c r="Z583" i="33" s="1"/>
  <c r="CL582" i="33"/>
  <c r="CL583" i="33" s="1"/>
  <c r="BW582" i="33"/>
  <c r="BW583" i="33" s="1"/>
  <c r="BK582" i="33"/>
  <c r="BK583" i="33" s="1"/>
  <c r="BR582" i="33"/>
  <c r="BR583" i="33" s="1"/>
  <c r="AF582" i="33"/>
  <c r="AF583" i="33" s="1"/>
  <c r="BL582" i="33"/>
  <c r="BL583" i="33" s="1"/>
  <c r="CR582" i="33"/>
  <c r="CR583" i="33" s="1"/>
  <c r="AS582" i="33"/>
  <c r="AS583" i="33" s="1"/>
  <c r="AH582" i="33"/>
  <c r="AH583" i="33" s="1"/>
  <c r="CH582" i="33"/>
  <c r="CH583" i="33" s="1"/>
  <c r="AW582" i="33"/>
  <c r="AW583" i="33" s="1"/>
  <c r="CM582" i="33"/>
  <c r="CM583" i="33" s="1"/>
  <c r="BT582" i="33"/>
  <c r="BT583" i="33" s="1"/>
  <c r="AX582" i="33"/>
  <c r="AX583" i="33" s="1"/>
  <c r="BJ582" i="33"/>
  <c r="BJ583" i="33" s="1"/>
  <c r="O582" i="33" l="1"/>
  <c r="Q583" i="33"/>
  <c r="O583" i="33" l="1"/>
  <c r="Q584" i="33" s="1"/>
  <c r="BL584" i="33" l="1"/>
  <c r="BN584" i="33"/>
  <c r="U584" i="33"/>
  <c r="CG584" i="33"/>
  <c r="AZ584" i="33"/>
  <c r="AN584" i="33"/>
  <c r="AK584" i="33"/>
  <c r="BO584" i="33"/>
  <c r="AC584" i="33"/>
  <c r="BH584" i="33"/>
  <c r="Z584" i="33"/>
  <c r="BX584" i="33"/>
  <c r="BU584" i="33"/>
  <c r="AR584" i="33"/>
  <c r="AW584" i="33"/>
  <c r="CL584" i="33"/>
  <c r="CH584" i="33"/>
  <c r="AM584" i="33"/>
  <c r="AX584" i="33"/>
  <c r="CS584" i="33"/>
  <c r="S584" i="33"/>
  <c r="AL584" i="33"/>
  <c r="AF584" i="33"/>
  <c r="AQ584" i="33"/>
  <c r="BV584" i="33"/>
  <c r="CC584" i="33"/>
  <c r="CB584" i="33"/>
  <c r="BS584" i="33"/>
  <c r="CP584" i="33"/>
  <c r="CQ584" i="33"/>
  <c r="CI584" i="33"/>
  <c r="BF584" i="33"/>
  <c r="CO584" i="33"/>
  <c r="BR584" i="33"/>
  <c r="AH584" i="33"/>
  <c r="CE584" i="33"/>
  <c r="BG584" i="33"/>
  <c r="AD584" i="33"/>
  <c r="AO584" i="33"/>
  <c r="AP584" i="33"/>
  <c r="CN584" i="33"/>
  <c r="AA584" i="33"/>
  <c r="AI584" i="33"/>
  <c r="Y584" i="33"/>
  <c r="CJ584" i="33"/>
  <c r="X584" i="33"/>
  <c r="BQ584" i="33"/>
  <c r="AJ584" i="33"/>
  <c r="BY584" i="33"/>
  <c r="CA584" i="33"/>
  <c r="BD584" i="33"/>
  <c r="V584" i="33"/>
  <c r="AE584" i="33"/>
  <c r="BE584" i="33"/>
  <c r="AV584" i="33"/>
  <c r="BZ584" i="33"/>
  <c r="AS584" i="33"/>
  <c r="CR584" i="33"/>
  <c r="AY584" i="33"/>
  <c r="BK584" i="33"/>
  <c r="CK584" i="33"/>
  <c r="BW584" i="33"/>
  <c r="BA584" i="33"/>
  <c r="BP584" i="33"/>
  <c r="W584" i="33"/>
  <c r="AG584" i="33"/>
  <c r="BT584" i="33"/>
  <c r="CF584" i="33"/>
  <c r="CM584" i="33"/>
  <c r="AB584" i="33"/>
  <c r="CD584" i="33"/>
  <c r="BB584" i="33"/>
  <c r="AU584" i="33"/>
  <c r="BC584" i="33"/>
  <c r="BM584" i="33"/>
  <c r="AT584" i="33"/>
  <c r="R584" i="33"/>
  <c r="BI584" i="33"/>
  <c r="T584" i="33"/>
  <c r="BJ584" i="33"/>
  <c r="L584" i="33" l="1"/>
  <c r="O584" i="33"/>
  <c r="L582" i="33"/>
  <c r="L583" i="33"/>
  <c r="L585" i="33"/>
  <c r="M584" i="33"/>
  <c r="M582" i="33" l="1"/>
  <c r="F582" i="33" s="1"/>
  <c r="D582" i="33" l="1"/>
  <c r="E582" i="33"/>
  <c r="H587" i="33" l="1"/>
  <c r="H588" i="33" s="1"/>
  <c r="K587" i="33" l="1"/>
  <c r="H589" i="33"/>
  <c r="K588" i="33"/>
  <c r="H590" i="33" l="1"/>
  <c r="K590" i="33" s="1"/>
  <c r="K589" i="33"/>
  <c r="CL587" i="33" l="1"/>
  <c r="CL588" i="33" s="1"/>
  <c r="CJ587" i="33"/>
  <c r="CJ588" i="33" s="1"/>
  <c r="BP587" i="33"/>
  <c r="BP588" i="33" s="1"/>
  <c r="AP587" i="33"/>
  <c r="AP588" i="33" s="1"/>
  <c r="Q587" i="33"/>
  <c r="Q588" i="33" s="1"/>
  <c r="AK587" i="33"/>
  <c r="AK588" i="33" s="1"/>
  <c r="T587" i="33"/>
  <c r="T588" i="33" s="1"/>
  <c r="CH587" i="33"/>
  <c r="CH588" i="33" s="1"/>
  <c r="BA587" i="33"/>
  <c r="BA588" i="33" s="1"/>
  <c r="BM587" i="33"/>
  <c r="BM588" i="33" s="1"/>
  <c r="BU587" i="33"/>
  <c r="BU588" i="33" s="1"/>
  <c r="AJ587" i="33"/>
  <c r="AJ588" i="33" s="1"/>
  <c r="S587" i="33"/>
  <c r="S588" i="33" s="1"/>
  <c r="BJ587" i="33"/>
  <c r="BJ588" i="33" s="1"/>
  <c r="AV587" i="33"/>
  <c r="AV588" i="33" s="1"/>
  <c r="AF587" i="33"/>
  <c r="AF588" i="33" s="1"/>
  <c r="CR587" i="33"/>
  <c r="CR588" i="33" s="1"/>
  <c r="CC587" i="33"/>
  <c r="CC588" i="33" s="1"/>
  <c r="BF587" i="33"/>
  <c r="BF588" i="33" s="1"/>
  <c r="BG587" i="33"/>
  <c r="BG588" i="33" s="1"/>
  <c r="AY587" i="33"/>
  <c r="AY588" i="33" s="1"/>
  <c r="X587" i="33"/>
  <c r="X588" i="33" s="1"/>
  <c r="CQ587" i="33"/>
  <c r="CQ588" i="33" s="1"/>
  <c r="Y587" i="33"/>
  <c r="Y588" i="33" s="1"/>
  <c r="CK587" i="33"/>
  <c r="CK588" i="33" s="1"/>
  <c r="AI587" i="33"/>
  <c r="AI588" i="33" s="1"/>
  <c r="AZ587" i="33"/>
  <c r="AZ588" i="33" s="1"/>
  <c r="BN587" i="33"/>
  <c r="BN588" i="33" s="1"/>
  <c r="W587" i="33"/>
  <c r="W588" i="33" s="1"/>
  <c r="BR587" i="33"/>
  <c r="BR588" i="33" s="1"/>
  <c r="AX587" i="33"/>
  <c r="AX588" i="33" s="1"/>
  <c r="BZ587" i="33"/>
  <c r="BZ588" i="33" s="1"/>
  <c r="BD587" i="33"/>
  <c r="BD588" i="33" s="1"/>
  <c r="BQ587" i="33"/>
  <c r="BQ588" i="33" s="1"/>
  <c r="BK587" i="33"/>
  <c r="BK588" i="33" s="1"/>
  <c r="R587" i="33"/>
  <c r="R588" i="33" s="1"/>
  <c r="BS587" i="33"/>
  <c r="BS588" i="33" s="1"/>
  <c r="BT587" i="33"/>
  <c r="BT588" i="33" s="1"/>
  <c r="CG587" i="33"/>
  <c r="CG588" i="33" s="1"/>
  <c r="AB587" i="33"/>
  <c r="AB588" i="33" s="1"/>
  <c r="CB587" i="33"/>
  <c r="CB588" i="33" s="1"/>
  <c r="AD587" i="33"/>
  <c r="AD588" i="33" s="1"/>
  <c r="AE587" i="33"/>
  <c r="AE588" i="33" s="1"/>
  <c r="AG587" i="33"/>
  <c r="AG588" i="33" s="1"/>
  <c r="CF587" i="33"/>
  <c r="CF588" i="33" s="1"/>
  <c r="BO587" i="33"/>
  <c r="BO588" i="33" s="1"/>
  <c r="CD587" i="33"/>
  <c r="CD588" i="33" s="1"/>
  <c r="BX587" i="33"/>
  <c r="BX588" i="33" s="1"/>
  <c r="AW587" i="33"/>
  <c r="AW588" i="33" s="1"/>
  <c r="AL587" i="33"/>
  <c r="AL588" i="33" s="1"/>
  <c r="AA587" i="33"/>
  <c r="AA588" i="33" s="1"/>
  <c r="AC587" i="33"/>
  <c r="AC588" i="33" s="1"/>
  <c r="CA587" i="33"/>
  <c r="CA588" i="33" s="1"/>
  <c r="AQ587" i="33"/>
  <c r="AQ588" i="33" s="1"/>
  <c r="BV587" i="33"/>
  <c r="BV588" i="33" s="1"/>
  <c r="AR587" i="33"/>
  <c r="AR588" i="33" s="1"/>
  <c r="AO587" i="33"/>
  <c r="AO588" i="33" s="1"/>
  <c r="BY587" i="33"/>
  <c r="BY588" i="33" s="1"/>
  <c r="CP587" i="33"/>
  <c r="CP588" i="33" s="1"/>
  <c r="Z587" i="33"/>
  <c r="Z588" i="33" s="1"/>
  <c r="CI587" i="33"/>
  <c r="CI588" i="33" s="1"/>
  <c r="BE587" i="33"/>
  <c r="BE588" i="33" s="1"/>
  <c r="BB587" i="33"/>
  <c r="BB588" i="33" s="1"/>
  <c r="BH587" i="33"/>
  <c r="BH588" i="33" s="1"/>
  <c r="CN587" i="33"/>
  <c r="CN588" i="33" s="1"/>
  <c r="CS587" i="33"/>
  <c r="CS588" i="33" s="1"/>
  <c r="BC587" i="33"/>
  <c r="BC588" i="33" s="1"/>
  <c r="BL587" i="33"/>
  <c r="BL588" i="33" s="1"/>
  <c r="V587" i="33"/>
  <c r="V588" i="33" s="1"/>
  <c r="BW587" i="33"/>
  <c r="BW588" i="33" s="1"/>
  <c r="U587" i="33"/>
  <c r="U588" i="33" s="1"/>
  <c r="AU587" i="33"/>
  <c r="AU588" i="33" s="1"/>
  <c r="AH587" i="33"/>
  <c r="AH588" i="33" s="1"/>
  <c r="CO587" i="33"/>
  <c r="CO588" i="33" s="1"/>
  <c r="CM587" i="33"/>
  <c r="CM588" i="33" s="1"/>
  <c r="BI587" i="33"/>
  <c r="BI588" i="33" s="1"/>
  <c r="AT587" i="33"/>
  <c r="AT588" i="33" s="1"/>
  <c r="AS587" i="33"/>
  <c r="AS588" i="33" s="1"/>
  <c r="AN587" i="33"/>
  <c r="AN588" i="33" s="1"/>
  <c r="CE587" i="33"/>
  <c r="CE588" i="33" s="1"/>
  <c r="AM587" i="33"/>
  <c r="AM588" i="33" s="1"/>
  <c r="O588" i="33" l="1"/>
  <c r="CS589" i="33" s="1"/>
  <c r="O587" i="33"/>
  <c r="W589" i="33" l="1"/>
  <c r="BR589" i="33"/>
  <c r="BI589" i="33"/>
  <c r="AU589" i="33"/>
  <c r="Q589" i="33"/>
  <c r="BO589" i="33"/>
  <c r="CE589" i="33"/>
  <c r="V589" i="33"/>
  <c r="BV589" i="33"/>
  <c r="AT589" i="33"/>
  <c r="BK589" i="33"/>
  <c r="BB589" i="33"/>
  <c r="AA589" i="33"/>
  <c r="CB589" i="33"/>
  <c r="BP589" i="33"/>
  <c r="T589" i="33"/>
  <c r="BJ589" i="33"/>
  <c r="CQ589" i="33"/>
  <c r="CL589" i="33"/>
  <c r="BG589" i="33"/>
  <c r="AF589" i="33"/>
  <c r="X589" i="33"/>
  <c r="CH589" i="33"/>
  <c r="BU589" i="33"/>
  <c r="AP589" i="33"/>
  <c r="AV589" i="33"/>
  <c r="S589" i="33"/>
  <c r="CK589" i="33"/>
  <c r="BF589" i="33"/>
  <c r="AJ589" i="33"/>
  <c r="CR589" i="33"/>
  <c r="AY589" i="33"/>
  <c r="BM589" i="33"/>
  <c r="AK589" i="33"/>
  <c r="Y589" i="33"/>
  <c r="CJ589" i="33"/>
  <c r="CC589" i="33"/>
  <c r="BA589" i="33"/>
  <c r="CA589" i="33"/>
  <c r="CG589" i="33"/>
  <c r="AM589" i="33"/>
  <c r="AL589" i="33"/>
  <c r="BZ589" i="33"/>
  <c r="AQ589" i="33"/>
  <c r="BY589" i="33"/>
  <c r="AD589" i="33"/>
  <c r="BE589" i="33"/>
  <c r="BC589" i="33"/>
  <c r="BW589" i="33"/>
  <c r="CP589" i="33"/>
  <c r="U589" i="33"/>
  <c r="AW589" i="33"/>
  <c r="AZ589" i="33"/>
  <c r="R589" i="33"/>
  <c r="AN589" i="33"/>
  <c r="AI589" i="33"/>
  <c r="AO589" i="33"/>
  <c r="CM589" i="33"/>
  <c r="CF589" i="33"/>
  <c r="AR589" i="33"/>
  <c r="BX589" i="33"/>
  <c r="AH589" i="33"/>
  <c r="BT589" i="33"/>
  <c r="BH589" i="33"/>
  <c r="CI589" i="33"/>
  <c r="CD589" i="33"/>
  <c r="BQ589" i="33"/>
  <c r="CO589" i="33"/>
  <c r="BD589" i="33"/>
  <c r="AE589" i="33"/>
  <c r="Z589" i="33"/>
  <c r="AS589" i="33"/>
  <c r="BS589" i="33"/>
  <c r="BN589" i="33"/>
  <c r="AB589" i="33"/>
  <c r="BL589" i="33"/>
  <c r="AX589" i="33"/>
  <c r="AC589" i="33"/>
  <c r="CN589" i="33"/>
  <c r="AG589" i="33"/>
  <c r="M589" i="33" l="1"/>
  <c r="O589" i="33"/>
  <c r="L587" i="33"/>
  <c r="L588" i="33"/>
  <c r="L589" i="33"/>
  <c r="L590" i="33"/>
  <c r="M587" i="33" l="1"/>
  <c r="F587" i="33" l="1"/>
  <c r="D587" i="33"/>
  <c r="E587" i="33"/>
  <c r="H592" i="33" l="1"/>
  <c r="H593" i="33" l="1"/>
  <c r="K592" i="33"/>
  <c r="H594" i="33" l="1"/>
  <c r="K593" i="33"/>
  <c r="H595" i="33" l="1"/>
  <c r="K595" i="33" s="1"/>
  <c r="K594" i="33"/>
  <c r="AB592" i="33" l="1"/>
  <c r="AB593" i="33" s="1"/>
  <c r="CO592" i="33"/>
  <c r="CO593" i="33" s="1"/>
  <c r="BJ592" i="33"/>
  <c r="BJ593" i="33" s="1"/>
  <c r="BO592" i="33"/>
  <c r="BO593" i="33" s="1"/>
  <c r="BC592" i="33"/>
  <c r="BC593" i="33" s="1"/>
  <c r="BG592" i="33"/>
  <c r="BG593" i="33" s="1"/>
  <c r="AZ592" i="33"/>
  <c r="AZ593" i="33" s="1"/>
  <c r="CN592" i="33"/>
  <c r="CN593" i="33" s="1"/>
  <c r="BK592" i="33"/>
  <c r="BK593" i="33" s="1"/>
  <c r="BL592" i="33"/>
  <c r="BL593" i="33" s="1"/>
  <c r="T592" i="33"/>
  <c r="T593" i="33" s="1"/>
  <c r="BP592" i="33"/>
  <c r="BP593" i="33" s="1"/>
  <c r="AW592" i="33"/>
  <c r="AW593" i="33" s="1"/>
  <c r="BV592" i="33"/>
  <c r="BV593" i="33" s="1"/>
  <c r="CK592" i="33"/>
  <c r="CK593" i="33" s="1"/>
  <c r="AX592" i="33"/>
  <c r="AX593" i="33" s="1"/>
  <c r="BB592" i="33"/>
  <c r="BB593" i="33" s="1"/>
  <c r="AQ592" i="33"/>
  <c r="AQ593" i="33" s="1"/>
  <c r="CS592" i="33"/>
  <c r="CS593" i="33" s="1"/>
  <c r="BS592" i="33"/>
  <c r="BS593" i="33" s="1"/>
  <c r="BT592" i="33"/>
  <c r="BT593" i="33" s="1"/>
  <c r="BH592" i="33"/>
  <c r="BH593" i="33" s="1"/>
  <c r="CQ592" i="33"/>
  <c r="CQ593" i="33" s="1"/>
  <c r="BI592" i="33"/>
  <c r="BI593" i="33" s="1"/>
  <c r="AJ592" i="33"/>
  <c r="AJ593" i="33" s="1"/>
  <c r="AA592" i="33"/>
  <c r="AA593" i="33" s="1"/>
  <c r="AI592" i="33"/>
  <c r="AI593" i="33" s="1"/>
  <c r="U592" i="33"/>
  <c r="U593" i="33" s="1"/>
  <c r="W592" i="33"/>
  <c r="W593" i="33" s="1"/>
  <c r="CL592" i="33"/>
  <c r="CL593" i="33" s="1"/>
  <c r="AP592" i="33"/>
  <c r="AP593" i="33" s="1"/>
  <c r="CM592" i="33"/>
  <c r="CM593" i="33" s="1"/>
  <c r="CJ592" i="33"/>
  <c r="CJ593" i="33" s="1"/>
  <c r="AG592" i="33"/>
  <c r="AG593" i="33" s="1"/>
  <c r="AE592" i="33"/>
  <c r="AE593" i="33" s="1"/>
  <c r="S592" i="33"/>
  <c r="S593" i="33" s="1"/>
  <c r="BA592" i="33"/>
  <c r="BA593" i="33" s="1"/>
  <c r="V592" i="33"/>
  <c r="V593" i="33" s="1"/>
  <c r="Q592" i="33"/>
  <c r="AV592" i="33"/>
  <c r="AV593" i="33" s="1"/>
  <c r="R592" i="33"/>
  <c r="R593" i="33" s="1"/>
  <c r="BX592" i="33"/>
  <c r="BX593" i="33" s="1"/>
  <c r="CC592" i="33"/>
  <c r="CC593" i="33" s="1"/>
  <c r="BQ592" i="33"/>
  <c r="BQ593" i="33" s="1"/>
  <c r="AF592" i="33"/>
  <c r="AF593" i="33" s="1"/>
  <c r="BR592" i="33"/>
  <c r="BR593" i="33" s="1"/>
  <c r="BU592" i="33"/>
  <c r="BU593" i="33" s="1"/>
  <c r="AU592" i="33"/>
  <c r="AU593" i="33" s="1"/>
  <c r="CD592" i="33"/>
  <c r="CD593" i="33" s="1"/>
  <c r="BE592" i="33"/>
  <c r="BE593" i="33" s="1"/>
  <c r="CG592" i="33"/>
  <c r="CG593" i="33" s="1"/>
  <c r="BZ592" i="33"/>
  <c r="BZ593" i="33" s="1"/>
  <c r="CA592" i="33"/>
  <c r="CA593" i="33" s="1"/>
  <c r="CF592" i="33"/>
  <c r="CF593" i="33" s="1"/>
  <c r="AL592" i="33"/>
  <c r="AL593" i="33" s="1"/>
  <c r="CB592" i="33"/>
  <c r="CB593" i="33" s="1"/>
  <c r="AO592" i="33"/>
  <c r="AO593" i="33" s="1"/>
  <c r="CH592" i="33"/>
  <c r="CH593" i="33" s="1"/>
  <c r="BF592" i="33"/>
  <c r="BF593" i="33" s="1"/>
  <c r="CE592" i="33"/>
  <c r="CE593" i="33" s="1"/>
  <c r="Y592" i="33"/>
  <c r="Y593" i="33" s="1"/>
  <c r="BN592" i="33"/>
  <c r="BN593" i="33" s="1"/>
  <c r="AH592" i="33"/>
  <c r="AH593" i="33" s="1"/>
  <c r="X592" i="33"/>
  <c r="X593" i="33" s="1"/>
  <c r="CP592" i="33"/>
  <c r="CP593" i="33" s="1"/>
  <c r="CI592" i="33"/>
  <c r="CI593" i="33" s="1"/>
  <c r="AY592" i="33"/>
  <c r="AY593" i="33" s="1"/>
  <c r="BD592" i="33"/>
  <c r="BD593" i="33" s="1"/>
  <c r="AS592" i="33"/>
  <c r="AS593" i="33" s="1"/>
  <c r="AD592" i="33"/>
  <c r="AD593" i="33" s="1"/>
  <c r="AC592" i="33"/>
  <c r="AC593" i="33" s="1"/>
  <c r="BW592" i="33"/>
  <c r="BW593" i="33" s="1"/>
  <c r="AM592" i="33"/>
  <c r="AM593" i="33" s="1"/>
  <c r="AN592" i="33"/>
  <c r="AN593" i="33" s="1"/>
  <c r="Z592" i="33"/>
  <c r="Z593" i="33" s="1"/>
  <c r="BM592" i="33"/>
  <c r="BM593" i="33" s="1"/>
  <c r="AR592" i="33"/>
  <c r="AR593" i="33" s="1"/>
  <c r="CR592" i="33"/>
  <c r="CR593" i="33" s="1"/>
  <c r="AK592" i="33"/>
  <c r="AK593" i="33" s="1"/>
  <c r="AT592" i="33"/>
  <c r="AT593" i="33" s="1"/>
  <c r="BY592" i="33"/>
  <c r="BY593" i="33" s="1"/>
  <c r="Q593" i="33" l="1"/>
  <c r="O592" i="33"/>
  <c r="O593" i="33" l="1"/>
  <c r="Q594" i="33" s="1"/>
  <c r="AT594" i="33" l="1"/>
  <c r="BH594" i="33"/>
  <c r="BA594" i="33"/>
  <c r="CQ594" i="33"/>
  <c r="Z594" i="33"/>
  <c r="T594" i="33"/>
  <c r="BR594" i="33"/>
  <c r="CH594" i="33"/>
  <c r="X594" i="33"/>
  <c r="AM594" i="33"/>
  <c r="BK594" i="33"/>
  <c r="AC594" i="33"/>
  <c r="AV594" i="33"/>
  <c r="CD594" i="33"/>
  <c r="BC594" i="33"/>
  <c r="CN594" i="33"/>
  <c r="R594" i="33"/>
  <c r="Y594" i="33"/>
  <c r="AE594" i="33"/>
  <c r="BP594" i="33"/>
  <c r="CO594" i="33"/>
  <c r="AU594" i="33"/>
  <c r="BV594" i="33"/>
  <c r="W594" i="33"/>
  <c r="CR594" i="33"/>
  <c r="AY594" i="33"/>
  <c r="BJ594" i="33"/>
  <c r="BM594" i="33"/>
  <c r="BE594" i="33"/>
  <c r="CM594" i="33"/>
  <c r="CP594" i="33"/>
  <c r="AB594" i="33"/>
  <c r="AO594" i="33"/>
  <c r="BD594" i="33"/>
  <c r="BQ594" i="33"/>
  <c r="CK594" i="33"/>
  <c r="CC594" i="33"/>
  <c r="AQ594" i="33"/>
  <c r="CA594" i="33"/>
  <c r="AI594" i="33"/>
  <c r="BL594" i="33"/>
  <c r="CL594" i="33"/>
  <c r="CS594" i="33"/>
  <c r="BY594" i="33"/>
  <c r="AX594" i="33"/>
  <c r="BG594" i="33"/>
  <c r="BT594" i="33"/>
  <c r="CF594" i="33"/>
  <c r="BF594" i="33"/>
  <c r="BW594" i="33"/>
  <c r="CE594" i="33"/>
  <c r="BX594" i="33"/>
  <c r="AK594" i="33"/>
  <c r="AW594" i="33"/>
  <c r="CG594" i="33"/>
  <c r="AG594" i="33"/>
  <c r="AS594" i="33"/>
  <c r="BZ594" i="33"/>
  <c r="AA594" i="33"/>
  <c r="CB594" i="33"/>
  <c r="BU594" i="33"/>
  <c r="CJ594" i="33"/>
  <c r="BI594" i="33"/>
  <c r="BS594" i="33"/>
  <c r="AN594" i="33"/>
  <c r="AJ594" i="33"/>
  <c r="AH594" i="33"/>
  <c r="AD594" i="33"/>
  <c r="BB594" i="33"/>
  <c r="AR594" i="33"/>
  <c r="AL594" i="33"/>
  <c r="U594" i="33"/>
  <c r="BN594" i="33"/>
  <c r="S594" i="33"/>
  <c r="BO594" i="33"/>
  <c r="V594" i="33"/>
  <c r="AP594" i="33"/>
  <c r="AZ594" i="33"/>
  <c r="AF594" i="33"/>
  <c r="CI594" i="33"/>
  <c r="M594" i="33" l="1"/>
  <c r="L593" i="33"/>
  <c r="L594" i="33"/>
  <c r="L595" i="33"/>
  <c r="L592" i="33"/>
  <c r="O594" i="33"/>
  <c r="M592" i="33" l="1"/>
  <c r="F592" i="33" s="1"/>
  <c r="E592" i="33" l="1"/>
  <c r="D592" i="33"/>
  <c r="H597" i="33" l="1"/>
  <c r="H598" i="33" s="1"/>
  <c r="K597" i="33" l="1"/>
  <c r="H599" i="33"/>
  <c r="K598" i="33"/>
  <c r="H600" i="33" l="1"/>
  <c r="K600" i="33" s="1"/>
  <c r="K599" i="33"/>
  <c r="BN597" i="33" l="1"/>
  <c r="BN598" i="33" s="1"/>
  <c r="AY597" i="33"/>
  <c r="AY598" i="33" s="1"/>
  <c r="AJ597" i="33"/>
  <c r="AJ598" i="33" s="1"/>
  <c r="W597" i="33"/>
  <c r="W598" i="33" s="1"/>
  <c r="CI597" i="33"/>
  <c r="CI598" i="33" s="1"/>
  <c r="AV597" i="33"/>
  <c r="AV598" i="33" s="1"/>
  <c r="CC597" i="33"/>
  <c r="CC598" i="33" s="1"/>
  <c r="BB597" i="33"/>
  <c r="BB598" i="33" s="1"/>
  <c r="CO597" i="33"/>
  <c r="CO598" i="33" s="1"/>
  <c r="BR597" i="33"/>
  <c r="BR598" i="33" s="1"/>
  <c r="BT597" i="33"/>
  <c r="BT598" i="33" s="1"/>
  <c r="T597" i="33"/>
  <c r="T598" i="33" s="1"/>
  <c r="AW597" i="33"/>
  <c r="AW598" i="33" s="1"/>
  <c r="BF597" i="33"/>
  <c r="BF598" i="33" s="1"/>
  <c r="BM597" i="33"/>
  <c r="BM598" i="33" s="1"/>
  <c r="BV597" i="33"/>
  <c r="BV598" i="33" s="1"/>
  <c r="BG597" i="33"/>
  <c r="BG598" i="33" s="1"/>
  <c r="AR597" i="33"/>
  <c r="AR598" i="33" s="1"/>
  <c r="AE597" i="33"/>
  <c r="AE598" i="33" s="1"/>
  <c r="CQ597" i="33"/>
  <c r="CQ598" i="33" s="1"/>
  <c r="BL597" i="33"/>
  <c r="BL598" i="33" s="1"/>
  <c r="CS597" i="33"/>
  <c r="CS598" i="33" s="1"/>
  <c r="CH597" i="33"/>
  <c r="CH598" i="33" s="1"/>
  <c r="AK597" i="33"/>
  <c r="AK598" i="33" s="1"/>
  <c r="U597" i="33"/>
  <c r="U598" i="33" s="1"/>
  <c r="BA597" i="33"/>
  <c r="BA598" i="33" s="1"/>
  <c r="CL597" i="33"/>
  <c r="CL598" i="33" s="1"/>
  <c r="BH597" i="33"/>
  <c r="BH598" i="33" s="1"/>
  <c r="AT597" i="33"/>
  <c r="AT598" i="33" s="1"/>
  <c r="AN597" i="33"/>
  <c r="AN598" i="33" s="1"/>
  <c r="BU597" i="33"/>
  <c r="BU598" i="33" s="1"/>
  <c r="AG597" i="33"/>
  <c r="AG598" i="33" s="1"/>
  <c r="AX597" i="33"/>
  <c r="AX598" i="33" s="1"/>
  <c r="BS597" i="33"/>
  <c r="BS598" i="33" s="1"/>
  <c r="AC597" i="33"/>
  <c r="AC598" i="33" s="1"/>
  <c r="AB597" i="33"/>
  <c r="AB598" i="33" s="1"/>
  <c r="CA597" i="33"/>
  <c r="CA598" i="33" s="1"/>
  <c r="BI597" i="33"/>
  <c r="BI598" i="33" s="1"/>
  <c r="R597" i="33"/>
  <c r="R598" i="33" s="1"/>
  <c r="CD597" i="33"/>
  <c r="CD598" i="33" s="1"/>
  <c r="BO597" i="33"/>
  <c r="BO598" i="33" s="1"/>
  <c r="AZ597" i="33"/>
  <c r="AZ598" i="33" s="1"/>
  <c r="AM597" i="33"/>
  <c r="AM598" i="33" s="1"/>
  <c r="AD597" i="33"/>
  <c r="AD598" i="33" s="1"/>
  <c r="CB597" i="33"/>
  <c r="CB598" i="33" s="1"/>
  <c r="X597" i="33"/>
  <c r="X598" i="33" s="1"/>
  <c r="BQ597" i="33"/>
  <c r="BQ598" i="33" s="1"/>
  <c r="AO597" i="33"/>
  <c r="AO598" i="33" s="1"/>
  <c r="Z597" i="33"/>
  <c r="Z598" i="33" s="1"/>
  <c r="BW597" i="33"/>
  <c r="BW598" i="33" s="1"/>
  <c r="AU597" i="33"/>
  <c r="AU598" i="33" s="1"/>
  <c r="CR597" i="33"/>
  <c r="CR598" i="33" s="1"/>
  <c r="Y597" i="33"/>
  <c r="Y598" i="33" s="1"/>
  <c r="BK597" i="33"/>
  <c r="BK598" i="33" s="1"/>
  <c r="CK597" i="33"/>
  <c r="CK598" i="33" s="1"/>
  <c r="AI597" i="33"/>
  <c r="AI598" i="33" s="1"/>
  <c r="CP597" i="33"/>
  <c r="CP598" i="33" s="1"/>
  <c r="CG597" i="33"/>
  <c r="CG598" i="33" s="1"/>
  <c r="CN597" i="33"/>
  <c r="CN598" i="33" s="1"/>
  <c r="V597" i="33"/>
  <c r="V598" i="33" s="1"/>
  <c r="AH597" i="33"/>
  <c r="AH598" i="33" s="1"/>
  <c r="S597" i="33"/>
  <c r="S598" i="33" s="1"/>
  <c r="CE597" i="33"/>
  <c r="CE598" i="33" s="1"/>
  <c r="BP597" i="33"/>
  <c r="BP598" i="33" s="1"/>
  <c r="BC597" i="33"/>
  <c r="BC598" i="33" s="1"/>
  <c r="BJ597" i="33"/>
  <c r="BJ598" i="33" s="1"/>
  <c r="Q597" i="33"/>
  <c r="BD597" i="33"/>
  <c r="BD598" i="33" s="1"/>
  <c r="BE597" i="33"/>
  <c r="BE598" i="33" s="1"/>
  <c r="AS597" i="33"/>
  <c r="AS598" i="33" s="1"/>
  <c r="AP597" i="33"/>
  <c r="AP598" i="33" s="1"/>
  <c r="AA597" i="33"/>
  <c r="AA598" i="33" s="1"/>
  <c r="CM597" i="33"/>
  <c r="CM598" i="33" s="1"/>
  <c r="BX597" i="33"/>
  <c r="BX598" i="33" s="1"/>
  <c r="BZ597" i="33"/>
  <c r="BZ598" i="33" s="1"/>
  <c r="BY597" i="33"/>
  <c r="BY598" i="33" s="1"/>
  <c r="CF597" i="33"/>
  <c r="CF598" i="33" s="1"/>
  <c r="CJ597" i="33"/>
  <c r="CJ598" i="33" s="1"/>
  <c r="AQ597" i="33"/>
  <c r="AQ598" i="33" s="1"/>
  <c r="AF597" i="33"/>
  <c r="AF598" i="33" s="1"/>
  <c r="AL597" i="33"/>
  <c r="AL598" i="33" s="1"/>
  <c r="O597" i="33" l="1"/>
  <c r="Q598" i="33"/>
  <c r="O598" i="33" l="1"/>
  <c r="AF599" i="33" l="1"/>
  <c r="AH599" i="33"/>
  <c r="T599" i="33"/>
  <c r="AV599" i="33"/>
  <c r="AU599" i="33"/>
  <c r="CD599" i="33"/>
  <c r="CA599" i="33"/>
  <c r="BS599" i="33"/>
  <c r="R599" i="33"/>
  <c r="AO599" i="33"/>
  <c r="AT599" i="33"/>
  <c r="W599" i="33"/>
  <c r="Y599" i="33"/>
  <c r="AM599" i="33"/>
  <c r="AK599" i="33"/>
  <c r="AW599" i="33"/>
  <c r="BA599" i="33"/>
  <c r="CC599" i="33"/>
  <c r="BC599" i="33"/>
  <c r="BN599" i="33"/>
  <c r="AQ599" i="33"/>
  <c r="BB599" i="33"/>
  <c r="CL599" i="33"/>
  <c r="BX599" i="33"/>
  <c r="AN599" i="33"/>
  <c r="AB599" i="33"/>
  <c r="X599" i="33"/>
  <c r="CG599" i="33"/>
  <c r="CB599" i="33"/>
  <c r="BK599" i="33"/>
  <c r="U599" i="33"/>
  <c r="BI599" i="33"/>
  <c r="BE599" i="33"/>
  <c r="AL599" i="33"/>
  <c r="CO599" i="33"/>
  <c r="AG599" i="33"/>
  <c r="BD599" i="33"/>
  <c r="BP599" i="33"/>
  <c r="BL599" i="33"/>
  <c r="AC599" i="33"/>
  <c r="CE599" i="33"/>
  <c r="V599" i="33"/>
  <c r="AR599" i="33"/>
  <c r="S599" i="33"/>
  <c r="CP599" i="33"/>
  <c r="CR599" i="33"/>
  <c r="BY599" i="33"/>
  <c r="CH599" i="33"/>
  <c r="BR599" i="33"/>
  <c r="Z599" i="33"/>
  <c r="CS599" i="33"/>
  <c r="BV599" i="33"/>
  <c r="BF599" i="33"/>
  <c r="AA599" i="33"/>
  <c r="AP599" i="33"/>
  <c r="CM599" i="33"/>
  <c r="BQ599" i="33"/>
  <c r="AD599" i="33"/>
  <c r="CK599" i="33"/>
  <c r="BZ599" i="33"/>
  <c r="AE599" i="33"/>
  <c r="AS599" i="33"/>
  <c r="BJ599" i="33"/>
  <c r="AY599" i="33"/>
  <c r="CF599" i="33"/>
  <c r="BO599" i="33"/>
  <c r="BM599" i="33"/>
  <c r="BU599" i="33"/>
  <c r="BT599" i="33"/>
  <c r="AI599" i="33"/>
  <c r="AX599" i="33"/>
  <c r="BH599" i="33"/>
  <c r="CJ599" i="33"/>
  <c r="AJ599" i="33"/>
  <c r="BW599" i="33"/>
  <c r="CI599" i="33"/>
  <c r="CQ599" i="33"/>
  <c r="CN599" i="33"/>
  <c r="AZ599" i="33"/>
  <c r="BG599" i="33"/>
  <c r="Q599" i="33"/>
  <c r="M599" i="33" l="1"/>
  <c r="O599" i="33"/>
  <c r="L597" i="33"/>
  <c r="L598" i="33"/>
  <c r="L599" i="33"/>
  <c r="L600" i="33"/>
  <c r="M597" i="33" l="1"/>
  <c r="F597" i="33" l="1"/>
  <c r="E597" i="33"/>
  <c r="D597" i="33"/>
  <c r="H602" i="33" l="1"/>
  <c r="H603" i="33" l="1"/>
  <c r="K602" i="33"/>
  <c r="H604" i="33" l="1"/>
  <c r="K603" i="33"/>
  <c r="H605" i="33" l="1"/>
  <c r="K605" i="33" s="1"/>
  <c r="K604" i="33"/>
  <c r="AP602" i="33" l="1"/>
  <c r="AP603" i="33" s="1"/>
  <c r="BV602" i="33"/>
  <c r="BV603" i="33" s="1"/>
  <c r="AA602" i="33"/>
  <c r="AA603" i="33" s="1"/>
  <c r="BG602" i="33"/>
  <c r="BG603" i="33" s="1"/>
  <c r="CM602" i="33"/>
  <c r="CM603" i="33" s="1"/>
  <c r="BT602" i="33"/>
  <c r="BT603" i="33" s="1"/>
  <c r="AW602" i="33"/>
  <c r="AW603" i="33" s="1"/>
  <c r="AC602" i="33"/>
  <c r="AC603" i="33" s="1"/>
  <c r="CO602" i="33"/>
  <c r="CO603" i="33" s="1"/>
  <c r="BP602" i="33"/>
  <c r="BP603" i="33" s="1"/>
  <c r="Y602" i="33"/>
  <c r="Y603" i="33" s="1"/>
  <c r="AH602" i="33"/>
  <c r="AH603" i="33" s="1"/>
  <c r="BD602" i="33"/>
  <c r="BD603" i="33" s="1"/>
  <c r="AZ602" i="33"/>
  <c r="AZ603" i="33" s="1"/>
  <c r="BC602" i="33"/>
  <c r="BC603" i="33" s="1"/>
  <c r="U602" i="33"/>
  <c r="U603" i="33" s="1"/>
  <c r="AT602" i="33"/>
  <c r="AT603" i="33" s="1"/>
  <c r="BZ602" i="33"/>
  <c r="BZ603" i="33" s="1"/>
  <c r="AE602" i="33"/>
  <c r="AE603" i="33" s="1"/>
  <c r="BK602" i="33"/>
  <c r="BK603" i="33" s="1"/>
  <c r="CQ602" i="33"/>
  <c r="CQ603" i="33" s="1"/>
  <c r="CB602" i="33"/>
  <c r="CB603" i="33" s="1"/>
  <c r="BE602" i="33"/>
  <c r="BE603" i="33" s="1"/>
  <c r="AK602" i="33"/>
  <c r="AK603" i="33" s="1"/>
  <c r="AB602" i="33"/>
  <c r="AB603" i="33" s="1"/>
  <c r="T602" i="33"/>
  <c r="T603" i="33" s="1"/>
  <c r="AJ602" i="33"/>
  <c r="AJ603" i="33" s="1"/>
  <c r="BB602" i="33"/>
  <c r="BB603" i="33" s="1"/>
  <c r="AM602" i="33"/>
  <c r="AM603" i="33" s="1"/>
  <c r="AF602" i="33"/>
  <c r="AF603" i="33" s="1"/>
  <c r="BU602" i="33"/>
  <c r="BU603" i="33" s="1"/>
  <c r="BH602" i="33"/>
  <c r="BH603" i="33" s="1"/>
  <c r="CK602" i="33"/>
  <c r="CK603" i="33" s="1"/>
  <c r="BN602" i="33"/>
  <c r="BN603" i="33" s="1"/>
  <c r="CE602" i="33"/>
  <c r="CE603" i="33" s="1"/>
  <c r="BY602" i="33"/>
  <c r="BY603" i="33" s="1"/>
  <c r="W602" i="33"/>
  <c r="W603" i="33" s="1"/>
  <c r="AO602" i="33"/>
  <c r="AO603" i="33" s="1"/>
  <c r="R602" i="33"/>
  <c r="R603" i="33" s="1"/>
  <c r="AX602" i="33"/>
  <c r="AX603" i="33" s="1"/>
  <c r="CD602" i="33"/>
  <c r="CD603" i="33" s="1"/>
  <c r="AI602" i="33"/>
  <c r="AI603" i="33" s="1"/>
  <c r="BO602" i="33"/>
  <c r="BO603" i="33" s="1"/>
  <c r="X602" i="33"/>
  <c r="X603" i="33" s="1"/>
  <c r="CJ602" i="33"/>
  <c r="CJ603" i="33" s="1"/>
  <c r="BM602" i="33"/>
  <c r="BM603" i="33" s="1"/>
  <c r="AS602" i="33"/>
  <c r="AS603" i="33" s="1"/>
  <c r="AR602" i="33"/>
  <c r="AR603" i="33" s="1"/>
  <c r="V602" i="33"/>
  <c r="V603" i="33" s="1"/>
  <c r="CH602" i="33"/>
  <c r="CH603" i="33" s="1"/>
  <c r="BS602" i="33"/>
  <c r="BS603" i="33" s="1"/>
  <c r="CR602" i="33"/>
  <c r="CR603" i="33" s="1"/>
  <c r="BA602" i="33"/>
  <c r="BA603" i="33" s="1"/>
  <c r="CA602" i="33"/>
  <c r="CA603" i="33" s="1"/>
  <c r="BQ602" i="33"/>
  <c r="BQ603" i="33" s="1"/>
  <c r="S602" i="33"/>
  <c r="S603" i="33" s="1"/>
  <c r="AG602" i="33"/>
  <c r="AG603" i="33" s="1"/>
  <c r="AL602" i="33"/>
  <c r="AL603" i="33" s="1"/>
  <c r="CI602" i="33"/>
  <c r="CI603" i="33" s="1"/>
  <c r="CG602" i="33"/>
  <c r="CG603" i="33" s="1"/>
  <c r="Z602" i="33"/>
  <c r="Z603" i="33" s="1"/>
  <c r="BF602" i="33"/>
  <c r="BF603" i="33" s="1"/>
  <c r="CL602" i="33"/>
  <c r="CL603" i="33" s="1"/>
  <c r="AQ602" i="33"/>
  <c r="AQ603" i="33" s="1"/>
  <c r="BW602" i="33"/>
  <c r="BW603" i="33" s="1"/>
  <c r="AN602" i="33"/>
  <c r="AN603" i="33" s="1"/>
  <c r="Q602" i="33"/>
  <c r="CC602" i="33"/>
  <c r="CC603" i="33" s="1"/>
  <c r="BI602" i="33"/>
  <c r="BI603" i="33" s="1"/>
  <c r="BX602" i="33"/>
  <c r="BX603" i="33" s="1"/>
  <c r="AD602" i="33"/>
  <c r="AD603" i="33" s="1"/>
  <c r="BJ602" i="33"/>
  <c r="BJ603" i="33" s="1"/>
  <c r="CP602" i="33"/>
  <c r="CP603" i="33" s="1"/>
  <c r="AU602" i="33"/>
  <c r="AU603" i="33" s="1"/>
  <c r="AV602" i="33"/>
  <c r="AV603" i="33" s="1"/>
  <c r="CN602" i="33"/>
  <c r="CN603" i="33" s="1"/>
  <c r="AY602" i="33"/>
  <c r="AY603" i="33" s="1"/>
  <c r="CS602" i="33"/>
  <c r="CS603" i="33" s="1"/>
  <c r="BR602" i="33"/>
  <c r="BR603" i="33" s="1"/>
  <c r="BL602" i="33"/>
  <c r="BL603" i="33" s="1"/>
  <c r="CF602" i="33"/>
  <c r="CF603" i="33" s="1"/>
  <c r="Q603" i="33" l="1"/>
  <c r="O602" i="33"/>
  <c r="O603" i="33" l="1"/>
  <c r="AQ604" i="33" l="1"/>
  <c r="BD604" i="33"/>
  <c r="BL604" i="33"/>
  <c r="Z604" i="33"/>
  <c r="BO604" i="33"/>
  <c r="AD604" i="33"/>
  <c r="CR604" i="33"/>
  <c r="BZ604" i="33"/>
  <c r="CS604" i="33"/>
  <c r="CP604" i="33"/>
  <c r="CO604" i="33"/>
  <c r="AF604" i="33"/>
  <c r="BQ604" i="33"/>
  <c r="CA604" i="33"/>
  <c r="V604" i="33"/>
  <c r="BE604" i="33"/>
  <c r="AZ604" i="33"/>
  <c r="AR604" i="33"/>
  <c r="BF604" i="33"/>
  <c r="AA604" i="33"/>
  <c r="AK604" i="33"/>
  <c r="CB604" i="33"/>
  <c r="CI604" i="33"/>
  <c r="BN604" i="33"/>
  <c r="BA604" i="33"/>
  <c r="CM604" i="33"/>
  <c r="BH604" i="33"/>
  <c r="CG604" i="33"/>
  <c r="AX604" i="33"/>
  <c r="AM604" i="33"/>
  <c r="CE604" i="33"/>
  <c r="R604" i="33"/>
  <c r="AU604" i="33"/>
  <c r="BP604" i="33"/>
  <c r="BM604" i="33"/>
  <c r="BW604" i="33"/>
  <c r="AP604" i="33"/>
  <c r="AG604" i="33"/>
  <c r="AV604" i="33"/>
  <c r="AL604" i="33"/>
  <c r="BC604" i="33"/>
  <c r="BX604" i="33"/>
  <c r="AI604" i="33"/>
  <c r="CK604" i="33"/>
  <c r="AO604" i="33"/>
  <c r="W604" i="33"/>
  <c r="CN604" i="33"/>
  <c r="BS604" i="33"/>
  <c r="T604" i="33"/>
  <c r="AT604" i="33"/>
  <c r="BR604" i="33"/>
  <c r="X604" i="33"/>
  <c r="AC604" i="33"/>
  <c r="CC604" i="33"/>
  <c r="AJ604" i="33"/>
  <c r="AW604" i="33"/>
  <c r="AN604" i="33"/>
  <c r="BV604" i="33"/>
  <c r="AS604" i="33"/>
  <c r="AE604" i="33"/>
  <c r="AY604" i="33"/>
  <c r="BB604" i="33"/>
  <c r="Y604" i="33"/>
  <c r="CJ604" i="33"/>
  <c r="BK604" i="33"/>
  <c r="BI604" i="33"/>
  <c r="CQ604" i="33"/>
  <c r="AH604" i="33"/>
  <c r="S604" i="33"/>
  <c r="CL604" i="33"/>
  <c r="BG604" i="33"/>
  <c r="U604" i="33"/>
  <c r="CF604" i="33"/>
  <c r="BY604" i="33"/>
  <c r="BJ604" i="33"/>
  <c r="CH604" i="33"/>
  <c r="CD604" i="33"/>
  <c r="AB604" i="33"/>
  <c r="BT604" i="33"/>
  <c r="BU604" i="33"/>
  <c r="Q604" i="33"/>
  <c r="O604" i="33" l="1"/>
  <c r="M604" i="33"/>
  <c r="L604" i="33"/>
  <c r="L605" i="33"/>
  <c r="L603" i="33"/>
  <c r="L602" i="33"/>
  <c r="M602" i="33" l="1"/>
  <c r="F602" i="33" s="1"/>
  <c r="E602" i="33" l="1"/>
  <c r="D602" i="33"/>
  <c r="H607" i="33" l="1"/>
  <c r="R556" i="33" s="1"/>
  <c r="G21" i="33"/>
  <c r="K607" i="33" l="1"/>
  <c r="B614" i="33" s="1"/>
  <c r="H608" i="33"/>
  <c r="R557" i="33" s="1"/>
  <c r="H625" i="33"/>
  <c r="H626" i="33" s="1"/>
  <c r="H627" i="33" s="1"/>
  <c r="H628" i="33" s="1"/>
  <c r="H609" i="33"/>
  <c r="E625" i="33" l="1"/>
  <c r="K608" i="33"/>
  <c r="B615" i="33" s="1"/>
  <c r="I621" i="33" s="1"/>
  <c r="C22" i="33"/>
  <c r="R558" i="33"/>
  <c r="H610" i="33"/>
  <c r="K609" i="33"/>
  <c r="B22" i="33"/>
  <c r="I620" i="33"/>
  <c r="B616" i="33" l="1"/>
  <c r="R559" i="33"/>
  <c r="K610" i="33"/>
  <c r="CD607" i="33" s="1"/>
  <c r="CD608" i="33" s="1"/>
  <c r="I626" i="33"/>
  <c r="I625" i="33"/>
  <c r="AE607" i="33" l="1"/>
  <c r="AE608" i="33" s="1"/>
  <c r="AV607" i="33"/>
  <c r="AV608" i="33" s="1"/>
  <c r="B617" i="33"/>
  <c r="BT614" i="33" s="1"/>
  <c r="BT615" i="33" s="1"/>
  <c r="AR607" i="33"/>
  <c r="AR608" i="33" s="1"/>
  <c r="S607" i="33"/>
  <c r="S608" i="33" s="1"/>
  <c r="CQ607" i="33"/>
  <c r="CQ608" i="33" s="1"/>
  <c r="CL607" i="33"/>
  <c r="CL608" i="33" s="1"/>
  <c r="CO607" i="33"/>
  <c r="CO608" i="33" s="1"/>
  <c r="BI607" i="33"/>
  <c r="BI608" i="33" s="1"/>
  <c r="AF607" i="33"/>
  <c r="AF608" i="33" s="1"/>
  <c r="CE607" i="33"/>
  <c r="CE608" i="33" s="1"/>
  <c r="BY607" i="33"/>
  <c r="BY608" i="33" s="1"/>
  <c r="CP607" i="33"/>
  <c r="CP608" i="33" s="1"/>
  <c r="BB607" i="33"/>
  <c r="BB608" i="33" s="1"/>
  <c r="AI607" i="33"/>
  <c r="AI608" i="33" s="1"/>
  <c r="R607" i="33"/>
  <c r="R608" i="33" s="1"/>
  <c r="W607" i="33"/>
  <c r="W608" i="33" s="1"/>
  <c r="AT607" i="33"/>
  <c r="AT608" i="33" s="1"/>
  <c r="V607" i="33"/>
  <c r="V608" i="33" s="1"/>
  <c r="CC607" i="33"/>
  <c r="CC608" i="33" s="1"/>
  <c r="BK607" i="33"/>
  <c r="BK608" i="33" s="1"/>
  <c r="BF607" i="33"/>
  <c r="BF608" i="33" s="1"/>
  <c r="BE607" i="33"/>
  <c r="BE608" i="33" s="1"/>
  <c r="BD607" i="33"/>
  <c r="BD608" i="33" s="1"/>
  <c r="Y607" i="33"/>
  <c r="Y608" i="33" s="1"/>
  <c r="BL607" i="33"/>
  <c r="BL608" i="33" s="1"/>
  <c r="BR607" i="33"/>
  <c r="BR608" i="33" s="1"/>
  <c r="BO607" i="33"/>
  <c r="BO608" i="33" s="1"/>
  <c r="AA607" i="33"/>
  <c r="AA608" i="33" s="1"/>
  <c r="AL607" i="33"/>
  <c r="AL608" i="33" s="1"/>
  <c r="AX607" i="33"/>
  <c r="AX608" i="33" s="1"/>
  <c r="Q607" i="33"/>
  <c r="AO607" i="33"/>
  <c r="AO608" i="33" s="1"/>
  <c r="AY607" i="33"/>
  <c r="AY608" i="33" s="1"/>
  <c r="CS607" i="33"/>
  <c r="CS608" i="33" s="1"/>
  <c r="AU607" i="33"/>
  <c r="AU608" i="33" s="1"/>
  <c r="AZ607" i="33"/>
  <c r="AZ608" i="33" s="1"/>
  <c r="AW607" i="33"/>
  <c r="AW608" i="33" s="1"/>
  <c r="BA607" i="33"/>
  <c r="BA608" i="33" s="1"/>
  <c r="BG607" i="33"/>
  <c r="BG608" i="33" s="1"/>
  <c r="CM607" i="33"/>
  <c r="CM608" i="33" s="1"/>
  <c r="BQ607" i="33"/>
  <c r="BQ608" i="33" s="1"/>
  <c r="Z607" i="33"/>
  <c r="Z608" i="33" s="1"/>
  <c r="CJ607" i="33"/>
  <c r="CJ608" i="33" s="1"/>
  <c r="CK607" i="33"/>
  <c r="CK608" i="33" s="1"/>
  <c r="BT607" i="33"/>
  <c r="BT608" i="33" s="1"/>
  <c r="BW607" i="33"/>
  <c r="BW608" i="33" s="1"/>
  <c r="AH607" i="33"/>
  <c r="AH608" i="33" s="1"/>
  <c r="CG607" i="33"/>
  <c r="CG608" i="33" s="1"/>
  <c r="AQ607" i="33"/>
  <c r="AQ608" i="33" s="1"/>
  <c r="CI607" i="33"/>
  <c r="CI608" i="33" s="1"/>
  <c r="BX607" i="33"/>
  <c r="BX608" i="33" s="1"/>
  <c r="AC607" i="33"/>
  <c r="AC608" i="33" s="1"/>
  <c r="CH607" i="33"/>
  <c r="CH608" i="33" s="1"/>
  <c r="I631" i="33"/>
  <c r="X607" i="33"/>
  <c r="X608" i="33" s="1"/>
  <c r="AM607" i="33"/>
  <c r="AM608" i="33" s="1"/>
  <c r="BS607" i="33"/>
  <c r="BS608" i="33" s="1"/>
  <c r="BP607" i="33"/>
  <c r="BP608" i="33" s="1"/>
  <c r="CB607" i="33"/>
  <c r="CB608" i="33" s="1"/>
  <c r="AN607" i="33"/>
  <c r="AN608" i="33" s="1"/>
  <c r="CF607" i="33"/>
  <c r="CF608" i="33" s="1"/>
  <c r="AK607" i="33"/>
  <c r="AK608" i="33" s="1"/>
  <c r="BN607" i="33"/>
  <c r="BN608" i="33" s="1"/>
  <c r="T607" i="33"/>
  <c r="T608" i="33" s="1"/>
  <c r="BZ607" i="33"/>
  <c r="BZ608" i="33" s="1"/>
  <c r="BU607" i="33"/>
  <c r="BU608" i="33" s="1"/>
  <c r="I630" i="33"/>
  <c r="CR607" i="33"/>
  <c r="CR608" i="33" s="1"/>
  <c r="AD607" i="33"/>
  <c r="AD608" i="33" s="1"/>
  <c r="AS607" i="33"/>
  <c r="AS608" i="33" s="1"/>
  <c r="CA607" i="33"/>
  <c r="CA608" i="33" s="1"/>
  <c r="CN607" i="33"/>
  <c r="CN608" i="33" s="1"/>
  <c r="BM607" i="33"/>
  <c r="BM608" i="33" s="1"/>
  <c r="D22" i="33"/>
  <c r="I622" i="33"/>
  <c r="BU614" i="33"/>
  <c r="BU615" i="33" s="1"/>
  <c r="BF614" i="33"/>
  <c r="BF615" i="33" s="1"/>
  <c r="AP614" i="33"/>
  <c r="AP615" i="33" s="1"/>
  <c r="BZ614" i="33"/>
  <c r="BZ615" i="33" s="1"/>
  <c r="BC607" i="33"/>
  <c r="BC608" i="33" s="1"/>
  <c r="BJ607" i="33"/>
  <c r="BJ608" i="33" s="1"/>
  <c r="AJ607" i="33"/>
  <c r="AJ608" i="33" s="1"/>
  <c r="BH607" i="33"/>
  <c r="BH608" i="33" s="1"/>
  <c r="BV607" i="33"/>
  <c r="BV608" i="33" s="1"/>
  <c r="AP607" i="33"/>
  <c r="AP608" i="33" s="1"/>
  <c r="AB607" i="33"/>
  <c r="AB608" i="33" s="1"/>
  <c r="U607" i="33"/>
  <c r="U608" i="33" s="1"/>
  <c r="AG607" i="33"/>
  <c r="AG608" i="33" s="1"/>
  <c r="BD614" i="33" l="1"/>
  <c r="BD615" i="33" s="1"/>
  <c r="AR614" i="33"/>
  <c r="AR615" i="33" s="1"/>
  <c r="AN614" i="33"/>
  <c r="AN615" i="33" s="1"/>
  <c r="BE614" i="33"/>
  <c r="BE615" i="33" s="1"/>
  <c r="DC614" i="33"/>
  <c r="DC615" i="33" s="1"/>
  <c r="DE614" i="33"/>
  <c r="DE615" i="33" s="1"/>
  <c r="BS614" i="33"/>
  <c r="BS615" i="33" s="1"/>
  <c r="BX614" i="33"/>
  <c r="BX615" i="33" s="1"/>
  <c r="CR614" i="33"/>
  <c r="CR615" i="33" s="1"/>
  <c r="BJ614" i="33"/>
  <c r="BJ615" i="33" s="1"/>
  <c r="CV614" i="33"/>
  <c r="CV615" i="33" s="1"/>
  <c r="DF614" i="33"/>
  <c r="DF615" i="33" s="1"/>
  <c r="BW614" i="33"/>
  <c r="BW615" i="33" s="1"/>
  <c r="AE614" i="33"/>
  <c r="AE615" i="33" s="1"/>
  <c r="BQ614" i="33"/>
  <c r="BQ615" i="33" s="1"/>
  <c r="BV614" i="33"/>
  <c r="BV615" i="33" s="1"/>
  <c r="AV614" i="33"/>
  <c r="AV615" i="33" s="1"/>
  <c r="CL614" i="33"/>
  <c r="CL615" i="33" s="1"/>
  <c r="BB614" i="33"/>
  <c r="BB615" i="33" s="1"/>
  <c r="CU614" i="33"/>
  <c r="CU615" i="33" s="1"/>
  <c r="BC614" i="33"/>
  <c r="BC615" i="33" s="1"/>
  <c r="BY614" i="33"/>
  <c r="BY615" i="33" s="1"/>
  <c r="CE614" i="33"/>
  <c r="CE615" i="33" s="1"/>
  <c r="CI614" i="33"/>
  <c r="CI615" i="33" s="1"/>
  <c r="AO614" i="33"/>
  <c r="AO615" i="33" s="1"/>
  <c r="AQ614" i="33"/>
  <c r="AQ615" i="33" s="1"/>
  <c r="AY614" i="33"/>
  <c r="AY615" i="33" s="1"/>
  <c r="DG614" i="33"/>
  <c r="DG615" i="33" s="1"/>
  <c r="AX614" i="33"/>
  <c r="AX615" i="33" s="1"/>
  <c r="AH614" i="33"/>
  <c r="AH615" i="33" s="1"/>
  <c r="DD614" i="33"/>
  <c r="DD615" i="33" s="1"/>
  <c r="CA614" i="33"/>
  <c r="CA615" i="33" s="1"/>
  <c r="BN614" i="33"/>
  <c r="BN615" i="33" s="1"/>
  <c r="AG614" i="33"/>
  <c r="AG615" i="33" s="1"/>
  <c r="BH614" i="33"/>
  <c r="BH615" i="33" s="1"/>
  <c r="AZ614" i="33"/>
  <c r="AZ615" i="33" s="1"/>
  <c r="DA614" i="33"/>
  <c r="DA615" i="33" s="1"/>
  <c r="BA614" i="33"/>
  <c r="BA615" i="33" s="1"/>
  <c r="CW614" i="33"/>
  <c r="CW615" i="33" s="1"/>
  <c r="CJ614" i="33"/>
  <c r="CJ615" i="33" s="1"/>
  <c r="AT614" i="33"/>
  <c r="AT615" i="33" s="1"/>
  <c r="BO614" i="33"/>
  <c r="BO615" i="33" s="1"/>
  <c r="BP614" i="33"/>
  <c r="BP615" i="33" s="1"/>
  <c r="BM614" i="33"/>
  <c r="BM615" i="33" s="1"/>
  <c r="CT614" i="33"/>
  <c r="CT615" i="33" s="1"/>
  <c r="CF614" i="33"/>
  <c r="CF615" i="33" s="1"/>
  <c r="AW614" i="33"/>
  <c r="AW615" i="33" s="1"/>
  <c r="CX614" i="33"/>
  <c r="CX615" i="33" s="1"/>
  <c r="CH614" i="33"/>
  <c r="CH615" i="33" s="1"/>
  <c r="CO614" i="33"/>
  <c r="CO615" i="33" s="1"/>
  <c r="AJ614" i="33"/>
  <c r="AJ615" i="33" s="1"/>
  <c r="CN614" i="33"/>
  <c r="CN615" i="33" s="1"/>
  <c r="CY614" i="33"/>
  <c r="CY615" i="33" s="1"/>
  <c r="CC614" i="33"/>
  <c r="CC615" i="33" s="1"/>
  <c r="AI614" i="33"/>
  <c r="AI615" i="33" s="1"/>
  <c r="CG614" i="33"/>
  <c r="CG615" i="33" s="1"/>
  <c r="CM614" i="33"/>
  <c r="CM615" i="33" s="1"/>
  <c r="CP614" i="33"/>
  <c r="CP615" i="33" s="1"/>
  <c r="BI614" i="33"/>
  <c r="BI615" i="33" s="1"/>
  <c r="BG614" i="33"/>
  <c r="BG615" i="33" s="1"/>
  <c r="CQ614" i="33"/>
  <c r="CQ615" i="33" s="1"/>
  <c r="BL614" i="33"/>
  <c r="BL615" i="33" s="1"/>
  <c r="AS614" i="33"/>
  <c r="AS615" i="33" s="1"/>
  <c r="CB614" i="33"/>
  <c r="CB615" i="33" s="1"/>
  <c r="AL614" i="33"/>
  <c r="AL615" i="33" s="1"/>
  <c r="DB614" i="33"/>
  <c r="DB615" i="33" s="1"/>
  <c r="AF614" i="33"/>
  <c r="AF615" i="33" s="1"/>
  <c r="AM614" i="33"/>
  <c r="AM615" i="33" s="1"/>
  <c r="AK614" i="33"/>
  <c r="AK615" i="33" s="1"/>
  <c r="CD614" i="33"/>
  <c r="CD615" i="33" s="1"/>
  <c r="CS614" i="33"/>
  <c r="CS615" i="33" s="1"/>
  <c r="CZ614" i="33"/>
  <c r="CZ615" i="33" s="1"/>
  <c r="AU614" i="33"/>
  <c r="AU615" i="33" s="1"/>
  <c r="BR614" i="33"/>
  <c r="BR615" i="33" s="1"/>
  <c r="BK614" i="33"/>
  <c r="BK615" i="33" s="1"/>
  <c r="CK614" i="33"/>
  <c r="CK615" i="33" s="1"/>
  <c r="I636" i="33"/>
  <c r="I627" i="33"/>
  <c r="I623" i="33"/>
  <c r="E22" i="33"/>
  <c r="I635" i="33"/>
  <c r="Q608" i="33"/>
  <c r="O607" i="33"/>
  <c r="AC614" i="33" l="1"/>
  <c r="I641" i="33"/>
  <c r="I640" i="33"/>
  <c r="O608" i="33"/>
  <c r="Q609" i="33" s="1"/>
  <c r="AC615" i="33"/>
  <c r="AE616" i="33" s="1"/>
  <c r="I632" i="33"/>
  <c r="I628" i="33"/>
  <c r="I637" i="33" l="1"/>
  <c r="DF616" i="33"/>
  <c r="AQ616" i="33"/>
  <c r="DG616" i="33"/>
  <c r="CB616" i="33"/>
  <c r="BZ616" i="33"/>
  <c r="DA616" i="33"/>
  <c r="BA616" i="33"/>
  <c r="DE616" i="33"/>
  <c r="AT616" i="33"/>
  <c r="BV616" i="33"/>
  <c r="AV616" i="33"/>
  <c r="AL616" i="33"/>
  <c r="AO616" i="33"/>
  <c r="BY616" i="33"/>
  <c r="AK616" i="33"/>
  <c r="AY616" i="33"/>
  <c r="AR616" i="33"/>
  <c r="CO616" i="33"/>
  <c r="AX616" i="33"/>
  <c r="BI616" i="33"/>
  <c r="AF616" i="33"/>
  <c r="DD616" i="33"/>
  <c r="AM616" i="33"/>
  <c r="AP616" i="33"/>
  <c r="CI616" i="33"/>
  <c r="BR616" i="33"/>
  <c r="BU616" i="33"/>
  <c r="AN616" i="33"/>
  <c r="AH616" i="33"/>
  <c r="CA616" i="33"/>
  <c r="AW616" i="33"/>
  <c r="BF616" i="33"/>
  <c r="CR616" i="33"/>
  <c r="BD616" i="33"/>
  <c r="BS616" i="33"/>
  <c r="CM616" i="33"/>
  <c r="AG616" i="33"/>
  <c r="CP616" i="33"/>
  <c r="DB616" i="33"/>
  <c r="BB616" i="33"/>
  <c r="CZ616" i="33"/>
  <c r="CU616" i="33"/>
  <c r="CJ616" i="33"/>
  <c r="AJ616" i="33"/>
  <c r="BQ616" i="33"/>
  <c r="CN616" i="33"/>
  <c r="BL616" i="33"/>
  <c r="BH616" i="33"/>
  <c r="CE616" i="33"/>
  <c r="BO616" i="33"/>
  <c r="BT616" i="33"/>
  <c r="DC616" i="33"/>
  <c r="CG616" i="33"/>
  <c r="CW616" i="33"/>
  <c r="BG616" i="33"/>
  <c r="BJ616" i="33"/>
  <c r="CD616" i="33"/>
  <c r="CV616" i="33"/>
  <c r="CT616" i="33"/>
  <c r="CK616" i="33"/>
  <c r="BE616" i="33"/>
  <c r="BX616" i="33"/>
  <c r="CS616" i="33"/>
  <c r="CY616" i="33"/>
  <c r="CQ616" i="33"/>
  <c r="AU616" i="33"/>
  <c r="CF616" i="33"/>
  <c r="BP616" i="33"/>
  <c r="BW616" i="33"/>
  <c r="CC616" i="33"/>
  <c r="BK616" i="33"/>
  <c r="AZ616" i="33"/>
  <c r="AI616" i="33"/>
  <c r="BM616" i="33"/>
  <c r="AS616" i="33"/>
  <c r="CL616" i="33"/>
  <c r="BC616" i="33"/>
  <c r="BN616" i="33"/>
  <c r="CX616" i="33"/>
  <c r="CH616" i="33"/>
  <c r="AE609" i="33"/>
  <c r="AV609" i="33"/>
  <c r="CD609" i="33"/>
  <c r="CQ609" i="33"/>
  <c r="AZ609" i="33"/>
  <c r="CF609" i="33"/>
  <c r="BZ609" i="33"/>
  <c r="CA609" i="33"/>
  <c r="CE609" i="33"/>
  <c r="CB609" i="33"/>
  <c r="BH609" i="33"/>
  <c r="AA609" i="33"/>
  <c r="BG609" i="33"/>
  <c r="BX609" i="33"/>
  <c r="T609" i="33"/>
  <c r="AR609" i="33"/>
  <c r="BQ609" i="33"/>
  <c r="AH609" i="33"/>
  <c r="AD609" i="33"/>
  <c r="AK609" i="33"/>
  <c r="BT609" i="33"/>
  <c r="BF609" i="33"/>
  <c r="BD609" i="33"/>
  <c r="Y609" i="33"/>
  <c r="BB609" i="33"/>
  <c r="CH609" i="33"/>
  <c r="W609" i="33"/>
  <c r="AQ609" i="33"/>
  <c r="AC609" i="33"/>
  <c r="BK609" i="33"/>
  <c r="CO609" i="33"/>
  <c r="AU609" i="33"/>
  <c r="AM609" i="33"/>
  <c r="AG609" i="33"/>
  <c r="AY609" i="33"/>
  <c r="CP609" i="33"/>
  <c r="CC609" i="33"/>
  <c r="CI609" i="33"/>
  <c r="BL609" i="33"/>
  <c r="AJ609" i="33"/>
  <c r="CG609" i="33"/>
  <c r="AO609" i="33"/>
  <c r="BV609" i="33"/>
  <c r="CL609" i="33"/>
  <c r="BN609" i="33"/>
  <c r="BC609" i="33"/>
  <c r="CK609" i="33"/>
  <c r="V609" i="33"/>
  <c r="CJ609" i="33"/>
  <c r="AI609" i="33"/>
  <c r="BI609" i="33"/>
  <c r="BW609" i="33"/>
  <c r="AW609" i="33"/>
  <c r="BM609" i="33"/>
  <c r="S609" i="33"/>
  <c r="BY609" i="33"/>
  <c r="Z609" i="33"/>
  <c r="BA609" i="33"/>
  <c r="AT609" i="33"/>
  <c r="AP609" i="33"/>
  <c r="CM609" i="33"/>
  <c r="AX609" i="33"/>
  <c r="AL609" i="33"/>
  <c r="BU609" i="33"/>
  <c r="AB609" i="33"/>
  <c r="AN609" i="33"/>
  <c r="BJ609" i="33"/>
  <c r="CS609" i="33"/>
  <c r="CR609" i="33"/>
  <c r="BE609" i="33"/>
  <c r="CN609" i="33"/>
  <c r="AS609" i="33"/>
  <c r="AF609" i="33"/>
  <c r="U609" i="33"/>
  <c r="R609" i="33"/>
  <c r="BP609" i="33"/>
  <c r="BR609" i="33"/>
  <c r="BS609" i="33"/>
  <c r="X609" i="33"/>
  <c r="BO609" i="33"/>
  <c r="I645" i="33"/>
  <c r="I633" i="33"/>
  <c r="I646" i="33"/>
  <c r="D615" i="33" l="1"/>
  <c r="L621" i="33" s="1"/>
  <c r="AC616" i="33"/>
  <c r="L608" i="33"/>
  <c r="P557" i="33" s="1"/>
  <c r="T557" i="33" s="1"/>
  <c r="O609" i="33"/>
  <c r="D617" i="33"/>
  <c r="L623" i="33" s="1"/>
  <c r="M609" i="33"/>
  <c r="I642" i="33"/>
  <c r="D616" i="33"/>
  <c r="L622" i="33" s="1"/>
  <c r="L610" i="33"/>
  <c r="P559" i="33" s="1"/>
  <c r="T559" i="33" s="1"/>
  <c r="L609" i="33"/>
  <c r="P558" i="33" s="1"/>
  <c r="T558" i="33" s="1"/>
  <c r="D614" i="33"/>
  <c r="I638" i="33"/>
  <c r="L607" i="33"/>
  <c r="F616" i="33"/>
  <c r="I650" i="33"/>
  <c r="I651" i="33"/>
  <c r="F22" i="33" l="1"/>
  <c r="M622" i="33"/>
  <c r="I643" i="33"/>
  <c r="I655" i="33"/>
  <c r="M607" i="33"/>
  <c r="P556" i="33"/>
  <c r="T556" i="33" s="1"/>
  <c r="I647" i="33"/>
  <c r="L620" i="33"/>
  <c r="F614" i="33"/>
  <c r="H22" i="33" s="1"/>
  <c r="I656" i="33"/>
  <c r="F607" i="33" l="1"/>
  <c r="E607" i="33"/>
  <c r="D607" i="33"/>
  <c r="I660" i="33"/>
  <c r="I648" i="33"/>
  <c r="I652" i="33"/>
  <c r="V556" i="33" a="1"/>
  <c r="I661" i="33"/>
  <c r="I657" i="33" l="1"/>
  <c r="V557" i="33"/>
  <c r="V558" i="33"/>
  <c r="V559" i="33"/>
  <c r="V556" i="33"/>
  <c r="X556" i="33" s="1" a="1"/>
  <c r="I653" i="33"/>
  <c r="I665" i="33"/>
  <c r="I666" i="33"/>
  <c r="Y556" i="33" l="1"/>
  <c r="I614" i="33" s="1"/>
  <c r="Y557" i="33"/>
  <c r="I615" i="33" s="1"/>
  <c r="Y558" i="33"/>
  <c r="I616" i="33" s="1"/>
  <c r="Y559" i="33"/>
  <c r="I617" i="33" s="1"/>
  <c r="AA556" i="33"/>
  <c r="K614" i="33" s="1"/>
  <c r="AA557" i="33"/>
  <c r="K615" i="33" s="1"/>
  <c r="AA558" i="33"/>
  <c r="K616" i="33" s="1"/>
  <c r="AA559" i="33"/>
  <c r="K617" i="33" s="1"/>
  <c r="X556" i="33"/>
  <c r="H614" i="33" s="1"/>
  <c r="X558" i="33"/>
  <c r="H616" i="33" s="1"/>
  <c r="X557" i="33"/>
  <c r="H615" i="33" s="1"/>
  <c r="Z557" i="33"/>
  <c r="J615" i="33" s="1"/>
  <c r="Z558" i="33"/>
  <c r="J616" i="33" s="1"/>
  <c r="X559" i="33"/>
  <c r="H617" i="33" s="1"/>
  <c r="Z559" i="33"/>
  <c r="J617" i="33" s="1"/>
  <c r="Z556" i="33"/>
  <c r="J614" i="33" s="1"/>
  <c r="I658" i="33"/>
  <c r="I662" i="33"/>
  <c r="I667" i="33" l="1"/>
  <c r="I663" i="33"/>
  <c r="M614" i="33" a="1"/>
  <c r="I668" i="33" l="1"/>
  <c r="M614" i="33"/>
  <c r="M615" i="33"/>
  <c r="M616" i="33"/>
  <c r="M617" i="33"/>
  <c r="N617" i="33" l="1"/>
  <c r="N615" i="33"/>
  <c r="N616" i="33"/>
  <c r="N614" i="33"/>
  <c r="J623" i="33" l="1"/>
  <c r="J620" i="33"/>
  <c r="J621" i="33"/>
  <c r="J622" i="33"/>
  <c r="J628" i="33" l="1"/>
  <c r="K623" i="33"/>
  <c r="J626" i="33"/>
  <c r="K621" i="33"/>
  <c r="J627" i="33"/>
  <c r="K622" i="33"/>
  <c r="J625" i="33"/>
  <c r="K620" i="33"/>
  <c r="M620" i="33"/>
  <c r="J633" i="33" l="1"/>
  <c r="K628" i="33"/>
  <c r="J630" i="33"/>
  <c r="K625" i="33"/>
  <c r="J632" i="33"/>
  <c r="K627" i="33"/>
  <c r="J631" i="33"/>
  <c r="K626" i="33"/>
  <c r="J635" i="33" l="1"/>
  <c r="J638" i="33"/>
  <c r="J636" i="33"/>
  <c r="J637" i="33"/>
  <c r="Q625" i="33"/>
  <c r="U625" i="33"/>
  <c r="U626" i="33" s="1"/>
  <c r="Y625" i="33"/>
  <c r="Y626" i="33" s="1"/>
  <c r="AC625" i="33"/>
  <c r="AC626" i="33" s="1"/>
  <c r="AG625" i="33"/>
  <c r="AG626" i="33" s="1"/>
  <c r="AK625" i="33"/>
  <c r="AK626" i="33" s="1"/>
  <c r="AO625" i="33"/>
  <c r="AO626" i="33" s="1"/>
  <c r="AS625" i="33"/>
  <c r="AS626" i="33" s="1"/>
  <c r="AW625" i="33"/>
  <c r="AW626" i="33" s="1"/>
  <c r="BA625" i="33"/>
  <c r="BA626" i="33" s="1"/>
  <c r="BE625" i="33"/>
  <c r="BE626" i="33" s="1"/>
  <c r="BI625" i="33"/>
  <c r="BI626" i="33" s="1"/>
  <c r="BM625" i="33"/>
  <c r="BM626" i="33" s="1"/>
  <c r="BQ625" i="33"/>
  <c r="BQ626" i="33" s="1"/>
  <c r="BU625" i="33"/>
  <c r="BU626" i="33" s="1"/>
  <c r="BY625" i="33"/>
  <c r="BY626" i="33" s="1"/>
  <c r="CC625" i="33"/>
  <c r="CC626" i="33" s="1"/>
  <c r="CG625" i="33"/>
  <c r="CG626" i="33" s="1"/>
  <c r="CK625" i="33"/>
  <c r="CK626" i="33" s="1"/>
  <c r="CO625" i="33"/>
  <c r="CO626" i="33" s="1"/>
  <c r="CS625" i="33"/>
  <c r="CS626" i="33" s="1"/>
  <c r="S625" i="33"/>
  <c r="S626" i="33" s="1"/>
  <c r="W625" i="33"/>
  <c r="W626" i="33" s="1"/>
  <c r="AA625" i="33"/>
  <c r="AA626" i="33" s="1"/>
  <c r="AE625" i="33"/>
  <c r="AE626" i="33" s="1"/>
  <c r="AI625" i="33"/>
  <c r="AI626" i="33" s="1"/>
  <c r="AM625" i="33"/>
  <c r="AM626" i="33" s="1"/>
  <c r="AQ625" i="33"/>
  <c r="AQ626" i="33" s="1"/>
  <c r="AU625" i="33"/>
  <c r="AU626" i="33" s="1"/>
  <c r="AY625" i="33"/>
  <c r="AY626" i="33" s="1"/>
  <c r="BC625" i="33"/>
  <c r="BC626" i="33" s="1"/>
  <c r="BG625" i="33"/>
  <c r="BG626" i="33" s="1"/>
  <c r="BK625" i="33"/>
  <c r="BK626" i="33" s="1"/>
  <c r="BO625" i="33"/>
  <c r="BO626" i="33" s="1"/>
  <c r="BS625" i="33"/>
  <c r="BS626" i="33" s="1"/>
  <c r="BW625" i="33"/>
  <c r="BW626" i="33" s="1"/>
  <c r="CA625" i="33"/>
  <c r="CA626" i="33" s="1"/>
  <c r="CE625" i="33"/>
  <c r="CE626" i="33" s="1"/>
  <c r="CI625" i="33"/>
  <c r="CI626" i="33" s="1"/>
  <c r="CM625" i="33"/>
  <c r="CM626" i="33" s="1"/>
  <c r="CQ625" i="33"/>
  <c r="CQ626" i="33" s="1"/>
  <c r="X625" i="33"/>
  <c r="X626" i="33" s="1"/>
  <c r="AF625" i="33"/>
  <c r="AF626" i="33" s="1"/>
  <c r="AN625" i="33"/>
  <c r="AN626" i="33" s="1"/>
  <c r="AV625" i="33"/>
  <c r="AV626" i="33" s="1"/>
  <c r="BD625" i="33"/>
  <c r="BD626" i="33" s="1"/>
  <c r="BL625" i="33"/>
  <c r="BL626" i="33" s="1"/>
  <c r="BT625" i="33"/>
  <c r="BT626" i="33" s="1"/>
  <c r="CB625" i="33"/>
  <c r="CB626" i="33" s="1"/>
  <c r="CJ625" i="33"/>
  <c r="CJ626" i="33" s="1"/>
  <c r="CR625" i="33"/>
  <c r="CR626" i="33" s="1"/>
  <c r="BF625" i="33"/>
  <c r="BF626" i="33" s="1"/>
  <c r="T625" i="33"/>
  <c r="T626" i="33" s="1"/>
  <c r="AJ625" i="33"/>
  <c r="AJ626" i="33" s="1"/>
  <c r="AZ625" i="33"/>
  <c r="AZ626" i="33" s="1"/>
  <c r="BP625" i="33"/>
  <c r="BP626" i="33" s="1"/>
  <c r="CF625" i="33"/>
  <c r="CF626" i="33" s="1"/>
  <c r="V625" i="33"/>
  <c r="V626" i="33" s="1"/>
  <c r="AL625" i="33"/>
  <c r="AL626" i="33" s="1"/>
  <c r="BB625" i="33"/>
  <c r="BB626" i="33" s="1"/>
  <c r="BR625" i="33"/>
  <c r="BR626" i="33" s="1"/>
  <c r="CH625" i="33"/>
  <c r="CH626" i="33" s="1"/>
  <c r="Z625" i="33"/>
  <c r="Z626" i="33" s="1"/>
  <c r="AP625" i="33"/>
  <c r="AP626" i="33" s="1"/>
  <c r="BV625" i="33"/>
  <c r="BV626" i="33" s="1"/>
  <c r="CL625" i="33"/>
  <c r="CL626" i="33" s="1"/>
  <c r="AB625" i="33"/>
  <c r="AB626" i="33" s="1"/>
  <c r="AR625" i="33"/>
  <c r="AR626" i="33" s="1"/>
  <c r="BH625" i="33"/>
  <c r="BH626" i="33" s="1"/>
  <c r="BX625" i="33"/>
  <c r="BX626" i="33" s="1"/>
  <c r="CN625" i="33"/>
  <c r="CN626" i="33" s="1"/>
  <c r="AD625" i="33"/>
  <c r="AD626" i="33" s="1"/>
  <c r="AT625" i="33"/>
  <c r="AT626" i="33" s="1"/>
  <c r="BJ625" i="33"/>
  <c r="BJ626" i="33" s="1"/>
  <c r="BZ625" i="33"/>
  <c r="BZ626" i="33" s="1"/>
  <c r="CP625" i="33"/>
  <c r="CP626" i="33" s="1"/>
  <c r="AX625" i="33"/>
  <c r="AX626" i="33" s="1"/>
  <c r="BN625" i="33"/>
  <c r="BN626" i="33" s="1"/>
  <c r="AH625" i="33"/>
  <c r="AH626" i="33" s="1"/>
  <c r="R625" i="33"/>
  <c r="R626" i="33" s="1"/>
  <c r="CD625" i="33"/>
  <c r="CD626" i="33" s="1"/>
  <c r="J641" i="33" l="1"/>
  <c r="J643" i="33"/>
  <c r="J642" i="33"/>
  <c r="O625" i="33"/>
  <c r="Q626" i="33"/>
  <c r="J640" i="33"/>
  <c r="O626" i="33" l="1"/>
  <c r="Q627" i="33" s="1"/>
  <c r="J648" i="33"/>
  <c r="J646" i="33"/>
  <c r="J647" i="33"/>
  <c r="J645" i="33"/>
  <c r="J650" i="33" l="1"/>
  <c r="J652" i="33"/>
  <c r="J651" i="33"/>
  <c r="J653" i="33"/>
  <c r="AP627" i="33"/>
  <c r="S627" i="33"/>
  <c r="CA627" i="33"/>
  <c r="BT627" i="33"/>
  <c r="AN627" i="33"/>
  <c r="BS627" i="33"/>
  <c r="BY627" i="33"/>
  <c r="CO627" i="33"/>
  <c r="AI627" i="33"/>
  <c r="W627" i="33"/>
  <c r="CB627" i="33"/>
  <c r="AC627" i="33"/>
  <c r="CG627" i="33"/>
  <c r="BK627" i="33"/>
  <c r="BL627" i="33"/>
  <c r="BC627" i="33"/>
  <c r="AO627" i="33"/>
  <c r="AE627" i="33"/>
  <c r="AG627" i="33"/>
  <c r="Y627" i="33"/>
  <c r="AD627" i="33"/>
  <c r="BX627" i="33"/>
  <c r="AL627" i="33"/>
  <c r="CM627" i="33"/>
  <c r="CE627" i="33"/>
  <c r="CR627" i="33"/>
  <c r="AS627" i="33"/>
  <c r="AV627" i="33"/>
  <c r="BB627" i="33"/>
  <c r="BW627" i="33"/>
  <c r="AZ627" i="33"/>
  <c r="BG627" i="33"/>
  <c r="BQ627" i="33"/>
  <c r="AU627" i="33"/>
  <c r="AA627" i="33"/>
  <c r="AQ627" i="33"/>
  <c r="AM627" i="33"/>
  <c r="CN627" i="33"/>
  <c r="CQ627" i="33"/>
  <c r="AX627" i="33"/>
  <c r="BZ627" i="33"/>
  <c r="U627" i="33"/>
  <c r="BH627" i="33"/>
  <c r="AB627" i="33"/>
  <c r="V627" i="33"/>
  <c r="CC627" i="33"/>
  <c r="AT627" i="33"/>
  <c r="T627" i="33"/>
  <c r="AH627" i="33"/>
  <c r="AK627" i="33"/>
  <c r="CS627" i="33"/>
  <c r="Z627" i="33"/>
  <c r="BI627" i="33"/>
  <c r="CK627" i="33"/>
  <c r="CI627" i="33"/>
  <c r="BJ627" i="33"/>
  <c r="BA627" i="33"/>
  <c r="BM627" i="33"/>
  <c r="BE627" i="33"/>
  <c r="CH627" i="33"/>
  <c r="BU627" i="33"/>
  <c r="BN627" i="33"/>
  <c r="BD627" i="33"/>
  <c r="CD627" i="33"/>
  <c r="BR627" i="33"/>
  <c r="AJ627" i="33"/>
  <c r="AR627" i="33"/>
  <c r="AW627" i="33"/>
  <c r="CP627" i="33"/>
  <c r="BF627" i="33"/>
  <c r="BV627" i="33"/>
  <c r="AY627" i="33"/>
  <c r="AF627" i="33"/>
  <c r="BO627" i="33"/>
  <c r="CL627" i="33"/>
  <c r="CJ627" i="33"/>
  <c r="X627" i="33"/>
  <c r="R627" i="33"/>
  <c r="BP627" i="33"/>
  <c r="CF627" i="33"/>
  <c r="L625" i="33" l="1"/>
  <c r="L626" i="33"/>
  <c r="O627" i="33"/>
  <c r="J658" i="33"/>
  <c r="L628" i="33"/>
  <c r="J656" i="33"/>
  <c r="L627" i="33"/>
  <c r="J657" i="33"/>
  <c r="M627" i="33"/>
  <c r="J655" i="33"/>
  <c r="M625" i="33" l="1"/>
  <c r="F625" i="33" s="1"/>
  <c r="H630" i="33" s="1"/>
  <c r="J661" i="33"/>
  <c r="J662" i="33"/>
  <c r="J660" i="33"/>
  <c r="J663" i="33"/>
  <c r="J667" i="33" l="1"/>
  <c r="J668" i="33"/>
  <c r="J665" i="33"/>
  <c r="J666" i="33"/>
  <c r="H631" i="33"/>
  <c r="K630" i="33"/>
  <c r="H632" i="33" l="1"/>
  <c r="K631" i="33"/>
  <c r="H633" i="33" l="1"/>
  <c r="K633" i="33" s="1"/>
  <c r="K632" i="33"/>
  <c r="AD630" i="33" l="1"/>
  <c r="AD631" i="33" s="1"/>
  <c r="X630" i="33"/>
  <c r="X631" i="33" s="1"/>
  <c r="CJ630" i="33"/>
  <c r="CJ631" i="33" s="1"/>
  <c r="AR630" i="33"/>
  <c r="AR631" i="33" s="1"/>
  <c r="BK630" i="33"/>
  <c r="BK631" i="33" s="1"/>
  <c r="AN630" i="33"/>
  <c r="AN631" i="33" s="1"/>
  <c r="BB630" i="33"/>
  <c r="BB631" i="33" s="1"/>
  <c r="CD630" i="33"/>
  <c r="CD631" i="33" s="1"/>
  <c r="CI630" i="33"/>
  <c r="CI631" i="33" s="1"/>
  <c r="V630" i="33"/>
  <c r="V631" i="33" s="1"/>
  <c r="CC630" i="33"/>
  <c r="CC631" i="33" s="1"/>
  <c r="AO630" i="33"/>
  <c r="AO631" i="33" s="1"/>
  <c r="BJ630" i="33"/>
  <c r="BJ631" i="33" s="1"/>
  <c r="BV630" i="33"/>
  <c r="BV631" i="33" s="1"/>
  <c r="BP630" i="33"/>
  <c r="BP631" i="33" s="1"/>
  <c r="AC630" i="33"/>
  <c r="AC631" i="33" s="1"/>
  <c r="AG630" i="33"/>
  <c r="AG631" i="33" s="1"/>
  <c r="BF630" i="33"/>
  <c r="BF631" i="33" s="1"/>
  <c r="BA630" i="33"/>
  <c r="BA631" i="33" s="1"/>
  <c r="BC630" i="33"/>
  <c r="BC631" i="33" s="1"/>
  <c r="AI630" i="33"/>
  <c r="AI631" i="33" s="1"/>
  <c r="BE630" i="33"/>
  <c r="BE631" i="33" s="1"/>
  <c r="AS630" i="33"/>
  <c r="AS631" i="33" s="1"/>
  <c r="Q630" i="33"/>
  <c r="Z630" i="33"/>
  <c r="Z631" i="33" s="1"/>
  <c r="AU630" i="33"/>
  <c r="AU631" i="33" s="1"/>
  <c r="AF630" i="33"/>
  <c r="AF631" i="33" s="1"/>
  <c r="CH630" i="33"/>
  <c r="CH631" i="33" s="1"/>
  <c r="CS630" i="33"/>
  <c r="CS631" i="33" s="1"/>
  <c r="S630" i="33"/>
  <c r="S631" i="33" s="1"/>
  <c r="Y630" i="33"/>
  <c r="Y631" i="33" s="1"/>
  <c r="BD630" i="33"/>
  <c r="BD631" i="33" s="1"/>
  <c r="BH630" i="33"/>
  <c r="BH631" i="33" s="1"/>
  <c r="CB630" i="33"/>
  <c r="CB631" i="33" s="1"/>
  <c r="BS630" i="33"/>
  <c r="BS631" i="33" s="1"/>
  <c r="AE630" i="33"/>
  <c r="AE631" i="33" s="1"/>
  <c r="BO630" i="33"/>
  <c r="BO631" i="33" s="1"/>
  <c r="AX630" i="33"/>
  <c r="AX631" i="33" s="1"/>
  <c r="CM630" i="33"/>
  <c r="CM631" i="33" s="1"/>
  <c r="AZ630" i="33"/>
  <c r="AZ631" i="33" s="1"/>
  <c r="W630" i="33"/>
  <c r="W631" i="33" s="1"/>
  <c r="AP630" i="33"/>
  <c r="AP631" i="33" s="1"/>
  <c r="CR630" i="33"/>
  <c r="CR631" i="33" s="1"/>
  <c r="AA630" i="33"/>
  <c r="AA631" i="33" s="1"/>
  <c r="CN630" i="33"/>
  <c r="CN631" i="33" s="1"/>
  <c r="BL630" i="33"/>
  <c r="BL631" i="33" s="1"/>
  <c r="R630" i="33"/>
  <c r="R631" i="33" s="1"/>
  <c r="CP630" i="33"/>
  <c r="CP631" i="33" s="1"/>
  <c r="U630" i="33"/>
  <c r="U631" i="33" s="1"/>
  <c r="CQ630" i="33"/>
  <c r="CQ631" i="33" s="1"/>
  <c r="BZ630" i="33"/>
  <c r="BZ631" i="33" s="1"/>
  <c r="AQ630" i="33"/>
  <c r="AQ631" i="33" s="1"/>
  <c r="CA630" i="33"/>
  <c r="CA631" i="33" s="1"/>
  <c r="AT630" i="33"/>
  <c r="AT631" i="33" s="1"/>
  <c r="AY630" i="33"/>
  <c r="AY631" i="33" s="1"/>
  <c r="CG630" i="33"/>
  <c r="CG631" i="33" s="1"/>
  <c r="AH630" i="33"/>
  <c r="AH631" i="33" s="1"/>
  <c r="BR630" i="33"/>
  <c r="BR631" i="33" s="1"/>
  <c r="AB630" i="33"/>
  <c r="AB631" i="33" s="1"/>
  <c r="BY630" i="33"/>
  <c r="BY631" i="33" s="1"/>
  <c r="BU630" i="33"/>
  <c r="BU631" i="33" s="1"/>
  <c r="AJ630" i="33"/>
  <c r="AJ631" i="33" s="1"/>
  <c r="BT630" i="33"/>
  <c r="BT631" i="33" s="1"/>
  <c r="CK630" i="33"/>
  <c r="CK631" i="33" s="1"/>
  <c r="T630" i="33"/>
  <c r="T631" i="33" s="1"/>
  <c r="BW630" i="33"/>
  <c r="BW631" i="33" s="1"/>
  <c r="CO630" i="33"/>
  <c r="CO631" i="33" s="1"/>
  <c r="BN630" i="33"/>
  <c r="BN631" i="33" s="1"/>
  <c r="CE630" i="33"/>
  <c r="CE631" i="33" s="1"/>
  <c r="BM630" i="33"/>
  <c r="BM631" i="33" s="1"/>
  <c r="BX630" i="33"/>
  <c r="BX631" i="33" s="1"/>
  <c r="BQ630" i="33"/>
  <c r="BQ631" i="33" s="1"/>
  <c r="CL630" i="33"/>
  <c r="CL631" i="33" s="1"/>
  <c r="AM630" i="33"/>
  <c r="AM631" i="33" s="1"/>
  <c r="BI630" i="33"/>
  <c r="BI631" i="33" s="1"/>
  <c r="AK630" i="33"/>
  <c r="AK631" i="33" s="1"/>
  <c r="AL630" i="33"/>
  <c r="AL631" i="33" s="1"/>
  <c r="CF630" i="33"/>
  <c r="CF631" i="33" s="1"/>
  <c r="AW630" i="33"/>
  <c r="AW631" i="33" s="1"/>
  <c r="AV630" i="33"/>
  <c r="AV631" i="33" s="1"/>
  <c r="BG630" i="33"/>
  <c r="BG631" i="33" s="1"/>
  <c r="Q631" i="33" l="1"/>
  <c r="O630" i="33"/>
  <c r="O631" i="33" l="1"/>
  <c r="Q632" i="33" s="1"/>
  <c r="BJ632" i="33" l="1"/>
  <c r="BK632" i="33"/>
  <c r="CJ632" i="33"/>
  <c r="V632" i="33"/>
  <c r="CC632" i="33"/>
  <c r="AO632" i="33"/>
  <c r="BP632" i="33"/>
  <c r="CI632" i="33"/>
  <c r="AR632" i="33"/>
  <c r="AN632" i="33"/>
  <c r="AD632" i="33"/>
  <c r="X632" i="33"/>
  <c r="BV632" i="33"/>
  <c r="CD632" i="33"/>
  <c r="BB632" i="33"/>
  <c r="AV632" i="33"/>
  <c r="BM632" i="33"/>
  <c r="CE632" i="33"/>
  <c r="CP632" i="33"/>
  <c r="AI632" i="33"/>
  <c r="CQ632" i="33"/>
  <c r="AY632" i="33"/>
  <c r="AZ632" i="33"/>
  <c r="S632" i="33"/>
  <c r="CA632" i="33"/>
  <c r="BX632" i="33"/>
  <c r="Y632" i="33"/>
  <c r="BF632" i="33"/>
  <c r="BL632" i="33"/>
  <c r="AF632" i="33"/>
  <c r="AA632" i="33"/>
  <c r="AC632" i="33"/>
  <c r="BA632" i="33"/>
  <c r="AS632" i="33"/>
  <c r="AQ632" i="33"/>
  <c r="BO632" i="33"/>
  <c r="U632" i="33"/>
  <c r="AL632" i="33"/>
  <c r="BH632" i="33"/>
  <c r="AX632" i="33"/>
  <c r="CG632" i="33"/>
  <c r="AJ632" i="33"/>
  <c r="BU632" i="33"/>
  <c r="Z632" i="33"/>
  <c r="CO632" i="33"/>
  <c r="CM632" i="33"/>
  <c r="AE632" i="33"/>
  <c r="CH632" i="33"/>
  <c r="AU632" i="33"/>
  <c r="AT632" i="33"/>
  <c r="BZ632" i="33"/>
  <c r="BG632" i="33"/>
  <c r="BT632" i="33"/>
  <c r="CN632" i="33"/>
  <c r="BD632" i="33"/>
  <c r="CL632" i="33"/>
  <c r="CR632" i="33"/>
  <c r="BC632" i="33"/>
  <c r="T632" i="33"/>
  <c r="CB632" i="33"/>
  <c r="AM632" i="33"/>
  <c r="CS632" i="33"/>
  <c r="AW632" i="33"/>
  <c r="AG632" i="33"/>
  <c r="AK632" i="33"/>
  <c r="R632" i="33"/>
  <c r="BY632" i="33"/>
  <c r="AP632" i="33"/>
  <c r="W632" i="33"/>
  <c r="BS632" i="33"/>
  <c r="BN632" i="33"/>
  <c r="CK632" i="33"/>
  <c r="AH632" i="33"/>
  <c r="BE632" i="33"/>
  <c r="BW632" i="33"/>
  <c r="BI632" i="33"/>
  <c r="CF632" i="33"/>
  <c r="BQ632" i="33"/>
  <c r="BR632" i="33"/>
  <c r="AB632" i="33"/>
  <c r="M632" i="33" l="1"/>
  <c r="L630" i="33"/>
  <c r="L633" i="33"/>
  <c r="L631" i="33"/>
  <c r="L632" i="33"/>
  <c r="O632" i="33"/>
  <c r="M630" i="33" l="1"/>
  <c r="F630" i="33" l="1"/>
  <c r="D630" i="33"/>
  <c r="E630" i="33"/>
  <c r="H635" i="33" l="1"/>
  <c r="H636" i="33" l="1"/>
  <c r="K635" i="33"/>
  <c r="H637" i="33" l="1"/>
  <c r="K636" i="33"/>
  <c r="H638" i="33" l="1"/>
  <c r="K638" i="33" s="1"/>
  <c r="K637" i="33"/>
  <c r="AQ635" i="33" l="1"/>
  <c r="AQ636" i="33" s="1"/>
  <c r="BW635" i="33"/>
  <c r="BW636" i="33" s="1"/>
  <c r="AB635" i="33"/>
  <c r="AB636" i="33" s="1"/>
  <c r="BH635" i="33"/>
  <c r="BH636" i="33" s="1"/>
  <c r="CN635" i="33"/>
  <c r="CN636" i="33" s="1"/>
  <c r="BM635" i="33"/>
  <c r="BM636" i="33" s="1"/>
  <c r="AP635" i="33"/>
  <c r="AP636" i="33" s="1"/>
  <c r="AD635" i="33"/>
  <c r="AD636" i="33" s="1"/>
  <c r="CP635" i="33"/>
  <c r="CP636" i="33" s="1"/>
  <c r="BI635" i="33"/>
  <c r="BI636" i="33" s="1"/>
  <c r="BY635" i="33"/>
  <c r="BY636" i="33" s="1"/>
  <c r="W635" i="33"/>
  <c r="W636" i="33" s="1"/>
  <c r="AN635" i="33"/>
  <c r="AN636" i="33" s="1"/>
  <c r="CK635" i="33"/>
  <c r="CK636" i="33" s="1"/>
  <c r="BA635" i="33"/>
  <c r="BA636" i="33" s="1"/>
  <c r="CM635" i="33"/>
  <c r="CM636" i="33" s="1"/>
  <c r="AG635" i="33"/>
  <c r="AG636" i="33" s="1"/>
  <c r="BJ635" i="33"/>
  <c r="BJ636" i="33" s="1"/>
  <c r="BK635" i="33"/>
  <c r="BK636" i="33" s="1"/>
  <c r="CB635" i="33"/>
  <c r="CB636" i="33" s="1"/>
  <c r="CD635" i="33"/>
  <c r="CD636" i="33" s="1"/>
  <c r="AI635" i="33"/>
  <c r="AI636" i="33" s="1"/>
  <c r="AZ635" i="33"/>
  <c r="AZ636" i="33" s="1"/>
  <c r="AW635" i="33"/>
  <c r="AW636" i="33" s="1"/>
  <c r="CL635" i="33"/>
  <c r="CL636" i="33" s="1"/>
  <c r="AS635" i="33"/>
  <c r="AS636" i="33" s="1"/>
  <c r="BS635" i="33"/>
  <c r="BS636" i="33" s="1"/>
  <c r="BD635" i="33"/>
  <c r="BD636" i="33" s="1"/>
  <c r="BE635" i="33"/>
  <c r="BE636" i="33" s="1"/>
  <c r="V635" i="33"/>
  <c r="V636" i="33" s="1"/>
  <c r="CO635" i="33"/>
  <c r="CO636" i="33" s="1"/>
  <c r="AU635" i="33"/>
  <c r="AU636" i="33" s="1"/>
  <c r="CA635" i="33"/>
  <c r="CA636" i="33" s="1"/>
  <c r="AF635" i="33"/>
  <c r="AF636" i="33" s="1"/>
  <c r="BL635" i="33"/>
  <c r="BL636" i="33" s="1"/>
  <c r="CR635" i="33"/>
  <c r="CR636" i="33" s="1"/>
  <c r="BU635" i="33"/>
  <c r="BU636" i="33" s="1"/>
  <c r="AX635" i="33"/>
  <c r="AX636" i="33" s="1"/>
  <c r="AL635" i="33"/>
  <c r="AL636" i="33" s="1"/>
  <c r="U635" i="33"/>
  <c r="U636" i="33" s="1"/>
  <c r="AK635" i="33"/>
  <c r="AK636" i="33" s="1"/>
  <c r="BC635" i="33"/>
  <c r="BC636" i="33" s="1"/>
  <c r="BT635" i="33"/>
  <c r="BT636" i="33" s="1"/>
  <c r="BN635" i="33"/>
  <c r="BN636" i="33" s="1"/>
  <c r="AA635" i="33"/>
  <c r="AA636" i="33" s="1"/>
  <c r="BX635" i="33"/>
  <c r="BX636" i="33" s="1"/>
  <c r="BV635" i="33"/>
  <c r="BV636" i="33" s="1"/>
  <c r="AE635" i="33"/>
  <c r="AE636" i="33" s="1"/>
  <c r="AV635" i="33"/>
  <c r="AV636" i="33" s="1"/>
  <c r="R635" i="33"/>
  <c r="R636" i="33" s="1"/>
  <c r="CG635" i="33"/>
  <c r="CG636" i="33" s="1"/>
  <c r="T635" i="33"/>
  <c r="T636" i="33" s="1"/>
  <c r="S635" i="33"/>
  <c r="S636" i="33" s="1"/>
  <c r="AY635" i="33"/>
  <c r="AY636" i="33" s="1"/>
  <c r="CE635" i="33"/>
  <c r="CE636" i="33" s="1"/>
  <c r="AJ635" i="33"/>
  <c r="AJ636" i="33" s="1"/>
  <c r="BP635" i="33"/>
  <c r="BP636" i="33" s="1"/>
  <c r="Q635" i="33"/>
  <c r="CC635" i="33"/>
  <c r="CC636" i="33" s="1"/>
  <c r="BF635" i="33"/>
  <c r="BF636" i="33" s="1"/>
  <c r="AT635" i="33"/>
  <c r="AT636" i="33" s="1"/>
  <c r="AC635" i="33"/>
  <c r="AC636" i="33" s="1"/>
  <c r="CI635" i="33"/>
  <c r="CI636" i="33" s="1"/>
  <c r="Y635" i="33"/>
  <c r="Y636" i="33" s="1"/>
  <c r="BB635" i="33"/>
  <c r="BB636" i="33" s="1"/>
  <c r="BG635" i="33"/>
  <c r="BG636" i="33" s="1"/>
  <c r="AR635" i="33"/>
  <c r="AR636" i="33" s="1"/>
  <c r="CS635" i="33"/>
  <c r="CS636" i="33" s="1"/>
  <c r="BQ635" i="33"/>
  <c r="BQ636" i="33" s="1"/>
  <c r="CQ635" i="33"/>
  <c r="CQ636" i="33" s="1"/>
  <c r="AO635" i="33"/>
  <c r="AO636" i="33" s="1"/>
  <c r="BR635" i="33"/>
  <c r="BR636" i="33" s="1"/>
  <c r="BO635" i="33"/>
  <c r="BO636" i="33" s="1"/>
  <c r="CF635" i="33"/>
  <c r="CF636" i="33" s="1"/>
  <c r="Z635" i="33"/>
  <c r="Z636" i="33" s="1"/>
  <c r="BZ635" i="33"/>
  <c r="BZ636" i="33" s="1"/>
  <c r="AM635" i="33"/>
  <c r="AM636" i="33" s="1"/>
  <c r="X635" i="33"/>
  <c r="X636" i="33" s="1"/>
  <c r="CJ635" i="33"/>
  <c r="CJ636" i="33" s="1"/>
  <c r="AH635" i="33"/>
  <c r="AH636" i="33" s="1"/>
  <c r="CH635" i="33"/>
  <c r="CH636" i="33" s="1"/>
  <c r="Q636" i="33" l="1"/>
  <c r="O635" i="33"/>
  <c r="O636" i="33" l="1"/>
  <c r="Q637" i="33" s="1"/>
  <c r="AH637" i="33" l="1"/>
  <c r="AX637" i="33"/>
  <c r="CB637" i="33"/>
  <c r="BY637" i="33"/>
  <c r="BA637" i="33"/>
  <c r="BF637" i="33"/>
  <c r="R637" i="33"/>
  <c r="U637" i="33"/>
  <c r="BM637" i="33"/>
  <c r="BO637" i="33"/>
  <c r="CP637" i="33"/>
  <c r="BB637" i="33"/>
  <c r="AU637" i="33"/>
  <c r="BR637" i="33"/>
  <c r="BX637" i="33"/>
  <c r="AO637" i="33"/>
  <c r="AD637" i="33"/>
  <c r="AE637" i="33"/>
  <c r="Z637" i="33"/>
  <c r="AN637" i="33"/>
  <c r="CD637" i="33"/>
  <c r="AM637" i="33"/>
  <c r="AZ637" i="33"/>
  <c r="AL637" i="33"/>
  <c r="CJ637" i="33"/>
  <c r="BI637" i="33"/>
  <c r="CA637" i="33"/>
  <c r="BS637" i="33"/>
  <c r="BK637" i="33"/>
  <c r="AJ637" i="33"/>
  <c r="CK637" i="33"/>
  <c r="AR637" i="33"/>
  <c r="AB637" i="33"/>
  <c r="CQ637" i="33"/>
  <c r="CR637" i="33"/>
  <c r="BC637" i="33"/>
  <c r="CM637" i="33"/>
  <c r="AT637" i="33"/>
  <c r="AQ637" i="33"/>
  <c r="CC637" i="33"/>
  <c r="AF637" i="33"/>
  <c r="BU637" i="33"/>
  <c r="AA637" i="33"/>
  <c r="AI637" i="33"/>
  <c r="BV637" i="33"/>
  <c r="CI637" i="33"/>
  <c r="AW637" i="33"/>
  <c r="BJ637" i="33"/>
  <c r="AK637" i="33"/>
  <c r="BL637" i="33"/>
  <c r="BG637" i="33"/>
  <c r="BN637" i="33"/>
  <c r="T637" i="33"/>
  <c r="BE637" i="33"/>
  <c r="AY637" i="33"/>
  <c r="CL637" i="33"/>
  <c r="BD637" i="33"/>
  <c r="CN637" i="33"/>
  <c r="V637" i="33"/>
  <c r="AG637" i="33"/>
  <c r="BQ637" i="33"/>
  <c r="W637" i="33"/>
  <c r="BP637" i="33"/>
  <c r="CG637" i="33"/>
  <c r="AS637" i="33"/>
  <c r="AV637" i="33"/>
  <c r="BT637" i="33"/>
  <c r="CF637" i="33"/>
  <c r="CS637" i="33"/>
  <c r="BZ637" i="33"/>
  <c r="S637" i="33"/>
  <c r="X637" i="33"/>
  <c r="AP637" i="33"/>
  <c r="CE637" i="33"/>
  <c r="BW637" i="33"/>
  <c r="BH637" i="33"/>
  <c r="AC637" i="33"/>
  <c r="CO637" i="33"/>
  <c r="Y637" i="33"/>
  <c r="CH637" i="33"/>
  <c r="L636" i="33" l="1"/>
  <c r="O637" i="33"/>
  <c r="L638" i="33"/>
  <c r="L637" i="33"/>
  <c r="L635" i="33"/>
  <c r="M637" i="33"/>
  <c r="M635" i="33" l="1"/>
  <c r="F635" i="33" l="1"/>
  <c r="D635" i="33"/>
  <c r="E635" i="33"/>
  <c r="H640" i="33" l="1"/>
  <c r="H641" i="33" l="1"/>
  <c r="K640" i="33"/>
  <c r="H642" i="33" l="1"/>
  <c r="K641" i="33"/>
  <c r="H643" i="33" l="1"/>
  <c r="K643" i="33" s="1"/>
  <c r="K642" i="33"/>
  <c r="BQ640" i="33" l="1"/>
  <c r="BQ641" i="33" s="1"/>
  <c r="BB640" i="33"/>
  <c r="BB641" i="33" s="1"/>
  <c r="AM640" i="33"/>
  <c r="AM641" i="33" s="1"/>
  <c r="R640" i="33"/>
  <c r="R641" i="33" s="1"/>
  <c r="CD640" i="33"/>
  <c r="CD641" i="33" s="1"/>
  <c r="S640" i="33"/>
  <c r="S641" i="33" s="1"/>
  <c r="BP640" i="33"/>
  <c r="BP641" i="33" s="1"/>
  <c r="BU640" i="33"/>
  <c r="BU641" i="33" s="1"/>
  <c r="AB640" i="33"/>
  <c r="AB641" i="33" s="1"/>
  <c r="BT640" i="33"/>
  <c r="BT641" i="33" s="1"/>
  <c r="BW640" i="33"/>
  <c r="BW641" i="33" s="1"/>
  <c r="BA640" i="33"/>
  <c r="BA641" i="33" s="1"/>
  <c r="CC640" i="33"/>
  <c r="CC641" i="33" s="1"/>
  <c r="BI640" i="33"/>
  <c r="BI641" i="33" s="1"/>
  <c r="CS640" i="33"/>
  <c r="CS641" i="33" s="1"/>
  <c r="BE640" i="33"/>
  <c r="BE641" i="33" s="1"/>
  <c r="BY640" i="33"/>
  <c r="BY641" i="33" s="1"/>
  <c r="BJ640" i="33"/>
  <c r="BJ641" i="33" s="1"/>
  <c r="AU640" i="33"/>
  <c r="AU641" i="33" s="1"/>
  <c r="Z640" i="33"/>
  <c r="Z641" i="33" s="1"/>
  <c r="CL640" i="33"/>
  <c r="CL641" i="33" s="1"/>
  <c r="AI640" i="33"/>
  <c r="AI641" i="33" s="1"/>
  <c r="CF640" i="33"/>
  <c r="CF641" i="33" s="1"/>
  <c r="BD640" i="33"/>
  <c r="BD641" i="33" s="1"/>
  <c r="BH640" i="33"/>
  <c r="BH641" i="33" s="1"/>
  <c r="CK640" i="33"/>
  <c r="CK641" i="33" s="1"/>
  <c r="Y640" i="33"/>
  <c r="Y641" i="33" s="1"/>
  <c r="CO640" i="33"/>
  <c r="CO641" i="33" s="1"/>
  <c r="BK640" i="33"/>
  <c r="BK641" i="33" s="1"/>
  <c r="AG640" i="33"/>
  <c r="AG641" i="33" s="1"/>
  <c r="AQ640" i="33"/>
  <c r="AQ641" i="33" s="1"/>
  <c r="AF640" i="33"/>
  <c r="AF641" i="33" s="1"/>
  <c r="T640" i="33"/>
  <c r="T641" i="33" s="1"/>
  <c r="AL640" i="33"/>
  <c r="AL641" i="33" s="1"/>
  <c r="BN640" i="33"/>
  <c r="BN641" i="33" s="1"/>
  <c r="X640" i="33"/>
  <c r="X641" i="33" s="1"/>
  <c r="AE640" i="33"/>
  <c r="AE641" i="33" s="1"/>
  <c r="AZ640" i="33"/>
  <c r="AZ641" i="33" s="1"/>
  <c r="U640" i="33"/>
  <c r="U641" i="33" s="1"/>
  <c r="CG640" i="33"/>
  <c r="CG641" i="33" s="1"/>
  <c r="BR640" i="33"/>
  <c r="BR641" i="33" s="1"/>
  <c r="BC640" i="33"/>
  <c r="BC641" i="33" s="1"/>
  <c r="AH640" i="33"/>
  <c r="AH641" i="33" s="1"/>
  <c r="Q640" i="33"/>
  <c r="AY640" i="33"/>
  <c r="AY641" i="33" s="1"/>
  <c r="AA640" i="33"/>
  <c r="AA641" i="33" s="1"/>
  <c r="AR640" i="33"/>
  <c r="AR641" i="33" s="1"/>
  <c r="CN640" i="33"/>
  <c r="CN641" i="33" s="1"/>
  <c r="AC640" i="33"/>
  <c r="AC641" i="33" s="1"/>
  <c r="BZ640" i="33"/>
  <c r="BZ641" i="33" s="1"/>
  <c r="AP640" i="33"/>
  <c r="AP641" i="33" s="1"/>
  <c r="BO640" i="33"/>
  <c r="BO641" i="33" s="1"/>
  <c r="BX640" i="33"/>
  <c r="BX641" i="33" s="1"/>
  <c r="BF640" i="33"/>
  <c r="BF641" i="33" s="1"/>
  <c r="CB640" i="33"/>
  <c r="CB641" i="33" s="1"/>
  <c r="W640" i="33"/>
  <c r="W641" i="33" s="1"/>
  <c r="AJ640" i="33"/>
  <c r="AJ641" i="33" s="1"/>
  <c r="AN640" i="33"/>
  <c r="AN641" i="33" s="1"/>
  <c r="CQ640" i="33"/>
  <c r="CQ641" i="33" s="1"/>
  <c r="AO640" i="33"/>
  <c r="AO641" i="33" s="1"/>
  <c r="AK640" i="33"/>
  <c r="AK641" i="33" s="1"/>
  <c r="V640" i="33"/>
  <c r="V641" i="33" s="1"/>
  <c r="CH640" i="33"/>
  <c r="CH641" i="33" s="1"/>
  <c r="BS640" i="33"/>
  <c r="BS641" i="33" s="1"/>
  <c r="AX640" i="33"/>
  <c r="AX641" i="33" s="1"/>
  <c r="AW640" i="33"/>
  <c r="AW641" i="33" s="1"/>
  <c r="CE640" i="33"/>
  <c r="CE641" i="33" s="1"/>
  <c r="BG640" i="33"/>
  <c r="BG641" i="33" s="1"/>
  <c r="AV640" i="33"/>
  <c r="AV641" i="33" s="1"/>
  <c r="BL640" i="33"/>
  <c r="BL641" i="33" s="1"/>
  <c r="AS640" i="33"/>
  <c r="AS641" i="33" s="1"/>
  <c r="AD640" i="33"/>
  <c r="AD641" i="33" s="1"/>
  <c r="CP640" i="33"/>
  <c r="CP641" i="33" s="1"/>
  <c r="CA640" i="33"/>
  <c r="CA641" i="33" s="1"/>
  <c r="BM640" i="33"/>
  <c r="BM641" i="33" s="1"/>
  <c r="CR640" i="33"/>
  <c r="CR641" i="33" s="1"/>
  <c r="CI640" i="33"/>
  <c r="CI641" i="33" s="1"/>
  <c r="CM640" i="33"/>
  <c r="CM641" i="33" s="1"/>
  <c r="AT640" i="33"/>
  <c r="AT641" i="33" s="1"/>
  <c r="BV640" i="33"/>
  <c r="BV641" i="33" s="1"/>
  <c r="CJ640" i="33"/>
  <c r="CJ641" i="33" s="1"/>
  <c r="O640" i="33" l="1"/>
  <c r="Q641" i="33"/>
  <c r="O641" i="33" l="1"/>
  <c r="AD642" i="33" l="1"/>
  <c r="AI642" i="33"/>
  <c r="AE642" i="33"/>
  <c r="AR642" i="33"/>
  <c r="BA642" i="33"/>
  <c r="BT642" i="33"/>
  <c r="CG642" i="33"/>
  <c r="BI642" i="33"/>
  <c r="BK642" i="33"/>
  <c r="CS642" i="33"/>
  <c r="BM642" i="33"/>
  <c r="BW642" i="33"/>
  <c r="AA642" i="33"/>
  <c r="AW642" i="33"/>
  <c r="BB642" i="33"/>
  <c r="AX642" i="33"/>
  <c r="BQ642" i="33"/>
  <c r="CI642" i="33"/>
  <c r="CC642" i="33"/>
  <c r="CQ642" i="33"/>
  <c r="AO642" i="33"/>
  <c r="CN642" i="33"/>
  <c r="CM642" i="33"/>
  <c r="BO642" i="33"/>
  <c r="AS642" i="33"/>
  <c r="CH642" i="33"/>
  <c r="BF642" i="33"/>
  <c r="X642" i="33"/>
  <c r="Z642" i="33"/>
  <c r="BH642" i="33"/>
  <c r="AT642" i="33"/>
  <c r="BP642" i="33"/>
  <c r="CJ642" i="33"/>
  <c r="V642" i="33"/>
  <c r="CP642" i="33"/>
  <c r="BE642" i="33"/>
  <c r="S642" i="33"/>
  <c r="CL642" i="33"/>
  <c r="BL642" i="33"/>
  <c r="CE642" i="33"/>
  <c r="AM642" i="33"/>
  <c r="BG642" i="33"/>
  <c r="AN642" i="33"/>
  <c r="BV642" i="33"/>
  <c r="AJ642" i="33"/>
  <c r="CB642" i="33"/>
  <c r="AZ642" i="33"/>
  <c r="W642" i="33"/>
  <c r="BZ642" i="33"/>
  <c r="AC642" i="33"/>
  <c r="BR642" i="33"/>
  <c r="BS642" i="33"/>
  <c r="BX642" i="33"/>
  <c r="U642" i="33"/>
  <c r="AQ642" i="33"/>
  <c r="AY642" i="33"/>
  <c r="Y642" i="33"/>
  <c r="BJ642" i="33"/>
  <c r="AU642" i="33"/>
  <c r="CF642" i="33"/>
  <c r="AV642" i="33"/>
  <c r="CD642" i="33"/>
  <c r="CR642" i="33"/>
  <c r="AP642" i="33"/>
  <c r="AF642" i="33"/>
  <c r="BC642" i="33"/>
  <c r="BU642" i="33"/>
  <c r="AK642" i="33"/>
  <c r="AH642" i="33"/>
  <c r="AL642" i="33"/>
  <c r="T642" i="33"/>
  <c r="BD642" i="33"/>
  <c r="BN642" i="33"/>
  <c r="CK642" i="33"/>
  <c r="AG642" i="33"/>
  <c r="CO642" i="33"/>
  <c r="R642" i="33"/>
  <c r="BY642" i="33"/>
  <c r="CA642" i="33"/>
  <c r="AB642" i="33"/>
  <c r="Q642" i="33"/>
  <c r="O642" i="33" l="1"/>
  <c r="M642" i="33"/>
  <c r="L643" i="33"/>
  <c r="L641" i="33"/>
  <c r="L640" i="33"/>
  <c r="L642" i="33"/>
  <c r="M640" i="33" l="1"/>
  <c r="F640" i="33" l="1"/>
  <c r="E640" i="33"/>
  <c r="D640" i="33"/>
  <c r="H645" i="33" l="1"/>
  <c r="H646" i="33" l="1"/>
  <c r="K645" i="33"/>
  <c r="H647" i="33" l="1"/>
  <c r="K646" i="33"/>
  <c r="H648" i="33" l="1"/>
  <c r="K648" i="33" s="1"/>
  <c r="K647" i="33"/>
  <c r="AR645" i="33" l="1"/>
  <c r="AR646" i="33" s="1"/>
  <c r="BX645" i="33"/>
  <c r="BX646" i="33" s="1"/>
  <c r="Y645" i="33"/>
  <c r="Y646" i="33" s="1"/>
  <c r="BE645" i="33"/>
  <c r="BE646" i="33" s="1"/>
  <c r="CK645" i="33"/>
  <c r="CK646" i="33" s="1"/>
  <c r="BF645" i="33"/>
  <c r="BF646" i="33" s="1"/>
  <c r="AE645" i="33"/>
  <c r="AE646" i="33" s="1"/>
  <c r="BZ645" i="33"/>
  <c r="BZ646" i="33" s="1"/>
  <c r="AB645" i="33"/>
  <c r="AB646" i="33" s="1"/>
  <c r="BU645" i="33"/>
  <c r="BU646" i="33" s="1"/>
  <c r="BK645" i="33"/>
  <c r="BK646" i="33" s="1"/>
  <c r="AS645" i="33"/>
  <c r="AS646" i="33" s="1"/>
  <c r="S645" i="33"/>
  <c r="S646" i="33" s="1"/>
  <c r="BP645" i="33"/>
  <c r="BP646" i="33" s="1"/>
  <c r="CM645" i="33"/>
  <c r="CM646" i="33" s="1"/>
  <c r="AV645" i="33"/>
  <c r="AV646" i="33" s="1"/>
  <c r="CB645" i="33"/>
  <c r="CB646" i="33" s="1"/>
  <c r="AC645" i="33"/>
  <c r="AC646" i="33" s="1"/>
  <c r="BI645" i="33"/>
  <c r="BI646" i="33" s="1"/>
  <c r="CO645" i="33"/>
  <c r="CO646" i="33" s="1"/>
  <c r="BN645" i="33"/>
  <c r="BN646" i="33" s="1"/>
  <c r="AY645" i="33"/>
  <c r="AY646" i="33" s="1"/>
  <c r="AM645" i="33"/>
  <c r="AM646" i="33" s="1"/>
  <c r="V645" i="33"/>
  <c r="V646" i="33" s="1"/>
  <c r="AT645" i="33"/>
  <c r="AT646" i="33" s="1"/>
  <c r="BJ645" i="33"/>
  <c r="BJ646" i="33" s="1"/>
  <c r="BD645" i="33"/>
  <c r="BD646" i="33" s="1"/>
  <c r="BQ645" i="33"/>
  <c r="BQ646" i="33" s="1"/>
  <c r="CD645" i="33"/>
  <c r="CD646" i="33" s="1"/>
  <c r="BB645" i="33"/>
  <c r="BB646" i="33" s="1"/>
  <c r="AO645" i="33"/>
  <c r="AO646" i="33" s="1"/>
  <c r="CL645" i="33"/>
  <c r="CL646" i="33" s="1"/>
  <c r="AF645" i="33"/>
  <c r="AF646" i="33" s="1"/>
  <c r="BY645" i="33"/>
  <c r="BY646" i="33" s="1"/>
  <c r="BS645" i="33"/>
  <c r="BS646" i="33" s="1"/>
  <c r="Q645" i="33"/>
  <c r="CC645" i="33"/>
  <c r="CC646" i="33" s="1"/>
  <c r="CA645" i="33"/>
  <c r="CA646" i="33" s="1"/>
  <c r="T645" i="33"/>
  <c r="T646" i="33" s="1"/>
  <c r="AZ645" i="33"/>
  <c r="AZ646" i="33" s="1"/>
  <c r="CF645" i="33"/>
  <c r="CF646" i="33" s="1"/>
  <c r="AG645" i="33"/>
  <c r="AG646" i="33" s="1"/>
  <c r="BM645" i="33"/>
  <c r="BM646" i="33" s="1"/>
  <c r="CS645" i="33"/>
  <c r="CS646" i="33" s="1"/>
  <c r="BV645" i="33"/>
  <c r="BV646" i="33" s="1"/>
  <c r="BG645" i="33"/>
  <c r="BG646" i="33" s="1"/>
  <c r="AU645" i="33"/>
  <c r="AU646" i="33" s="1"/>
  <c r="AL645" i="33"/>
  <c r="AL646" i="33" s="1"/>
  <c r="X645" i="33"/>
  <c r="X646" i="33" s="1"/>
  <c r="CJ645" i="33"/>
  <c r="CJ646" i="33" s="1"/>
  <c r="AK645" i="33"/>
  <c r="AK646" i="33" s="1"/>
  <c r="R645" i="33"/>
  <c r="R646" i="33" s="1"/>
  <c r="BC645" i="33"/>
  <c r="BC646" i="33" s="1"/>
  <c r="CN645" i="33"/>
  <c r="CN646" i="33" s="1"/>
  <c r="BW645" i="33"/>
  <c r="BW646" i="33" s="1"/>
  <c r="BL645" i="33"/>
  <c r="BL646" i="33" s="1"/>
  <c r="AH645" i="33"/>
  <c r="AH646" i="33" s="1"/>
  <c r="CH645" i="33"/>
  <c r="CH646" i="33" s="1"/>
  <c r="AW645" i="33"/>
  <c r="AW646" i="33" s="1"/>
  <c r="AA645" i="33"/>
  <c r="AA646" i="33" s="1"/>
  <c r="AN645" i="33"/>
  <c r="AN646" i="33" s="1"/>
  <c r="BT645" i="33"/>
  <c r="BT646" i="33" s="1"/>
  <c r="U645" i="33"/>
  <c r="U646" i="33" s="1"/>
  <c r="BA645" i="33"/>
  <c r="BA646" i="33" s="1"/>
  <c r="CG645" i="33"/>
  <c r="CG646" i="33" s="1"/>
  <c r="AX645" i="33"/>
  <c r="AX646" i="33" s="1"/>
  <c r="AI645" i="33"/>
  <c r="AI646" i="33" s="1"/>
  <c r="W645" i="33"/>
  <c r="W646" i="33" s="1"/>
  <c r="CI645" i="33"/>
  <c r="CI646" i="33" s="1"/>
  <c r="CP645" i="33"/>
  <c r="CP646" i="33" s="1"/>
  <c r="AQ645" i="33"/>
  <c r="AQ646" i="33" s="1"/>
  <c r="CQ645" i="33"/>
  <c r="CQ646" i="33" s="1"/>
  <c r="BO645" i="33"/>
  <c r="BO646" i="33" s="1"/>
  <c r="BH645" i="33"/>
  <c r="BH646" i="33" s="1"/>
  <c r="Z645" i="33"/>
  <c r="Z646" i="33" s="1"/>
  <c r="BR645" i="33"/>
  <c r="BR646" i="33" s="1"/>
  <c r="CR645" i="33"/>
  <c r="CR646" i="33" s="1"/>
  <c r="CE645" i="33"/>
  <c r="CE646" i="33" s="1"/>
  <c r="AJ645" i="33"/>
  <c r="AJ646" i="33" s="1"/>
  <c r="AP645" i="33"/>
  <c r="AP646" i="33" s="1"/>
  <c r="AD645" i="33"/>
  <c r="AD646" i="33" s="1"/>
  <c r="O645" i="33" l="1"/>
  <c r="Q646" i="33"/>
  <c r="O646" i="33" l="1"/>
  <c r="Q647" i="33" s="1"/>
  <c r="BL647" i="33" l="1"/>
  <c r="CC647" i="33"/>
  <c r="AS647" i="33"/>
  <c r="CA647" i="33"/>
  <c r="AK647" i="33"/>
  <c r="V647" i="33"/>
  <c r="CK647" i="33"/>
  <c r="BJ647" i="33"/>
  <c r="AO647" i="33"/>
  <c r="BO647" i="33"/>
  <c r="AB647" i="33"/>
  <c r="AL647" i="33"/>
  <c r="AX647" i="33"/>
  <c r="CM647" i="33"/>
  <c r="BI647" i="33"/>
  <c r="CH647" i="33"/>
  <c r="CF647" i="33"/>
  <c r="U647" i="33"/>
  <c r="BK647" i="33"/>
  <c r="AZ647" i="33"/>
  <c r="AY647" i="33"/>
  <c r="AG647" i="33"/>
  <c r="CO647" i="33"/>
  <c r="BV647" i="33"/>
  <c r="CL647" i="33"/>
  <c r="S647" i="33"/>
  <c r="BE647" i="33"/>
  <c r="BP647" i="33"/>
  <c r="BM647" i="33"/>
  <c r="AQ647" i="33"/>
  <c r="AA647" i="33"/>
  <c r="AC647" i="33"/>
  <c r="CE647" i="33"/>
  <c r="CG647" i="33"/>
  <c r="AR647" i="33"/>
  <c r="AH647" i="33"/>
  <c r="BD647" i="33"/>
  <c r="BF647" i="33"/>
  <c r="AV647" i="33"/>
  <c r="CN647" i="33"/>
  <c r="CQ647" i="33"/>
  <c r="BT647" i="33"/>
  <c r="Z647" i="33"/>
  <c r="CJ647" i="33"/>
  <c r="BQ647" i="33"/>
  <c r="Y647" i="33"/>
  <c r="BR647" i="33"/>
  <c r="CP647" i="33"/>
  <c r="BW647" i="33"/>
  <c r="AJ647" i="33"/>
  <c r="R647" i="33"/>
  <c r="AP647" i="33"/>
  <c r="AN647" i="33"/>
  <c r="BS647" i="33"/>
  <c r="T647" i="33"/>
  <c r="BH647" i="33"/>
  <c r="BU647" i="33"/>
  <c r="BG647" i="33"/>
  <c r="BN647" i="33"/>
  <c r="BX647" i="33"/>
  <c r="BB647" i="33"/>
  <c r="AF647" i="33"/>
  <c r="AM647" i="33"/>
  <c r="CR647" i="33"/>
  <c r="AT647" i="33"/>
  <c r="AW647" i="33"/>
  <c r="BY647" i="33"/>
  <c r="CB647" i="33"/>
  <c r="AU647" i="33"/>
  <c r="CS647" i="33"/>
  <c r="AE647" i="33"/>
  <c r="X647" i="33"/>
  <c r="W647" i="33"/>
  <c r="BC647" i="33"/>
  <c r="CD647" i="33"/>
  <c r="AI647" i="33"/>
  <c r="BZ647" i="33"/>
  <c r="CI647" i="33"/>
  <c r="BA647" i="33"/>
  <c r="AD647" i="33"/>
  <c r="L648" i="33" l="1"/>
  <c r="L645" i="33"/>
  <c r="O647" i="33"/>
  <c r="L646" i="33"/>
  <c r="L647" i="33"/>
  <c r="M647" i="33"/>
  <c r="M645" i="33" l="1"/>
  <c r="F645" i="33" s="1"/>
  <c r="D645" i="33" l="1"/>
  <c r="E645" i="33"/>
  <c r="H650" i="33" l="1"/>
  <c r="H651" i="33" s="1"/>
  <c r="K650" i="33" l="1"/>
  <c r="H652" i="33"/>
  <c r="K651" i="33"/>
  <c r="H653" i="33" l="1"/>
  <c r="K653" i="33" s="1"/>
  <c r="K652" i="33"/>
  <c r="CN650" i="33" l="1"/>
  <c r="CN651" i="33" s="1"/>
  <c r="CB650" i="33"/>
  <c r="CB651" i="33" s="1"/>
  <c r="BE650" i="33"/>
  <c r="BE651" i="33" s="1"/>
  <c r="AZ650" i="33"/>
  <c r="AZ651" i="33" s="1"/>
  <c r="W650" i="33"/>
  <c r="W651" i="33" s="1"/>
  <c r="BA650" i="33"/>
  <c r="BA651" i="33" s="1"/>
  <c r="CL650" i="33"/>
  <c r="CL651" i="33" s="1"/>
  <c r="X650" i="33"/>
  <c r="X651" i="33" s="1"/>
  <c r="BQ650" i="33"/>
  <c r="BQ651" i="33" s="1"/>
  <c r="CI650" i="33"/>
  <c r="CI651" i="33" s="1"/>
  <c r="BJ650" i="33"/>
  <c r="BJ651" i="33" s="1"/>
  <c r="AS650" i="33"/>
  <c r="AS651" i="33" s="1"/>
  <c r="BM650" i="33"/>
  <c r="BM651" i="33" s="1"/>
  <c r="CR650" i="33"/>
  <c r="CR651" i="33" s="1"/>
  <c r="BI650" i="33"/>
  <c r="BI651" i="33" s="1"/>
  <c r="AM650" i="33"/>
  <c r="AM651" i="33" s="1"/>
  <c r="S650" i="33"/>
  <c r="S651" i="33" s="1"/>
  <c r="AT650" i="33"/>
  <c r="AT651" i="33" s="1"/>
  <c r="AF650" i="33"/>
  <c r="AF651" i="33" s="1"/>
  <c r="AE650" i="33"/>
  <c r="AE651" i="33" s="1"/>
  <c r="AR650" i="33"/>
  <c r="AR651" i="33" s="1"/>
  <c r="AW650" i="33"/>
  <c r="AW651" i="33" s="1"/>
  <c r="CQ650" i="33"/>
  <c r="CQ651" i="33" s="1"/>
  <c r="CP650" i="33"/>
  <c r="CP651" i="33" s="1"/>
  <c r="AI650" i="33"/>
  <c r="AI651" i="33" s="1"/>
  <c r="AJ650" i="33"/>
  <c r="AJ651" i="33" s="1"/>
  <c r="AC650" i="33"/>
  <c r="AC651" i="33" s="1"/>
  <c r="AU650" i="33"/>
  <c r="AU651" i="33" s="1"/>
  <c r="CJ650" i="33"/>
  <c r="CJ651" i="33" s="1"/>
  <c r="BT650" i="33"/>
  <c r="BT651" i="33" s="1"/>
  <c r="BZ650" i="33"/>
  <c r="BZ651" i="33" s="1"/>
  <c r="BU650" i="33"/>
  <c r="BU651" i="33" s="1"/>
  <c r="AB650" i="33"/>
  <c r="AB651" i="33" s="1"/>
  <c r="BV650" i="33"/>
  <c r="BV651" i="33" s="1"/>
  <c r="BN650" i="33"/>
  <c r="BN651" i="33" s="1"/>
  <c r="Q650" i="33"/>
  <c r="AL650" i="33"/>
  <c r="AL651" i="33" s="1"/>
  <c r="BK650" i="33"/>
  <c r="BK651" i="33" s="1"/>
  <c r="CE650" i="33"/>
  <c r="CE651" i="33" s="1"/>
  <c r="AP650" i="33"/>
  <c r="AP651" i="33" s="1"/>
  <c r="CS650" i="33"/>
  <c r="CS651" i="33" s="1"/>
  <c r="BX650" i="33"/>
  <c r="BX651" i="33" s="1"/>
  <c r="BF650" i="33"/>
  <c r="BF651" i="33" s="1"/>
  <c r="AO650" i="33"/>
  <c r="AO651" i="33" s="1"/>
  <c r="Z650" i="33"/>
  <c r="Z651" i="33" s="1"/>
  <c r="BY650" i="33"/>
  <c r="BY651" i="33" s="1"/>
  <c r="AN650" i="33"/>
  <c r="AN651" i="33" s="1"/>
  <c r="BO650" i="33"/>
  <c r="BO651" i="33" s="1"/>
  <c r="AA650" i="33"/>
  <c r="AA651" i="33" s="1"/>
  <c r="Y650" i="33"/>
  <c r="Y651" i="33" s="1"/>
  <c r="BB650" i="33"/>
  <c r="BB651" i="33" s="1"/>
  <c r="BS650" i="33"/>
  <c r="BS651" i="33" s="1"/>
  <c r="BW650" i="33"/>
  <c r="BW651" i="33" s="1"/>
  <c r="CA650" i="33"/>
  <c r="CA651" i="33" s="1"/>
  <c r="CF650" i="33"/>
  <c r="CF651" i="33" s="1"/>
  <c r="AD650" i="33"/>
  <c r="AD651" i="33" s="1"/>
  <c r="AH650" i="33"/>
  <c r="AH651" i="33" s="1"/>
  <c r="R650" i="33"/>
  <c r="R651" i="33" s="1"/>
  <c r="CC650" i="33"/>
  <c r="CC651" i="33" s="1"/>
  <c r="CO650" i="33"/>
  <c r="CO651" i="33" s="1"/>
  <c r="AV650" i="33"/>
  <c r="AV651" i="33" s="1"/>
  <c r="BP650" i="33"/>
  <c r="BP651" i="33" s="1"/>
  <c r="CD650" i="33"/>
  <c r="CD651" i="33" s="1"/>
  <c r="AG650" i="33"/>
  <c r="AG651" i="33" s="1"/>
  <c r="U650" i="33"/>
  <c r="U651" i="33" s="1"/>
  <c r="CM650" i="33"/>
  <c r="CM651" i="33" s="1"/>
  <c r="T650" i="33"/>
  <c r="T651" i="33" s="1"/>
  <c r="CH650" i="33"/>
  <c r="CH651" i="33" s="1"/>
  <c r="V650" i="33"/>
  <c r="V651" i="33" s="1"/>
  <c r="BC650" i="33"/>
  <c r="BC651" i="33" s="1"/>
  <c r="BH650" i="33"/>
  <c r="BH651" i="33" s="1"/>
  <c r="AX650" i="33"/>
  <c r="AX651" i="33" s="1"/>
  <c r="CK650" i="33"/>
  <c r="CK651" i="33" s="1"/>
  <c r="AQ650" i="33"/>
  <c r="AQ651" i="33" s="1"/>
  <c r="BD650" i="33"/>
  <c r="BD651" i="33" s="1"/>
  <c r="BR650" i="33"/>
  <c r="BR651" i="33" s="1"/>
  <c r="BL650" i="33"/>
  <c r="BL651" i="33" s="1"/>
  <c r="AK650" i="33"/>
  <c r="AK651" i="33" s="1"/>
  <c r="BG650" i="33"/>
  <c r="BG651" i="33" s="1"/>
  <c r="CG650" i="33"/>
  <c r="CG651" i="33" s="1"/>
  <c r="AY650" i="33"/>
  <c r="AY651" i="33" s="1"/>
  <c r="Q651" i="33" l="1"/>
  <c r="O650" i="33"/>
  <c r="O651" i="33" l="1"/>
  <c r="AZ652" i="33" l="1"/>
  <c r="W652" i="33"/>
  <c r="CB652" i="33"/>
  <c r="BE652" i="33"/>
  <c r="CN652" i="33"/>
  <c r="AY652" i="33"/>
  <c r="AM652" i="33"/>
  <c r="BT652" i="33"/>
  <c r="S652" i="33"/>
  <c r="BR652" i="33"/>
  <c r="AR652" i="33"/>
  <c r="CF652" i="33"/>
  <c r="T652" i="33"/>
  <c r="AH652" i="33"/>
  <c r="BX652" i="33"/>
  <c r="AT652" i="33"/>
  <c r="AG652" i="33"/>
  <c r="BO652" i="33"/>
  <c r="BL652" i="33"/>
  <c r="BW652" i="33"/>
  <c r="AF652" i="33"/>
  <c r="CG652" i="33"/>
  <c r="BJ652" i="33"/>
  <c r="CS652" i="33"/>
  <c r="AC652" i="33"/>
  <c r="BY652" i="33"/>
  <c r="BA652" i="33"/>
  <c r="CP652" i="33"/>
  <c r="CR652" i="33"/>
  <c r="AS652" i="33"/>
  <c r="AA652" i="33"/>
  <c r="X652" i="33"/>
  <c r="CQ652" i="33"/>
  <c r="BH652" i="33"/>
  <c r="CH652" i="33"/>
  <c r="BM652" i="33"/>
  <c r="BZ652" i="33"/>
  <c r="CC652" i="33"/>
  <c r="BV652" i="33"/>
  <c r="CL652" i="33"/>
  <c r="AB652" i="33"/>
  <c r="BU652" i="33"/>
  <c r="AO652" i="33"/>
  <c r="AQ652" i="33"/>
  <c r="CA652" i="33"/>
  <c r="CI652" i="33"/>
  <c r="AK652" i="33"/>
  <c r="BI652" i="33"/>
  <c r="AN652" i="33"/>
  <c r="CO652" i="33"/>
  <c r="U652" i="33"/>
  <c r="V652" i="33"/>
  <c r="BB652" i="33"/>
  <c r="AJ652" i="33"/>
  <c r="BC652" i="33"/>
  <c r="BS652" i="33"/>
  <c r="BF652" i="33"/>
  <c r="AV652" i="33"/>
  <c r="BN652" i="33"/>
  <c r="CD652" i="33"/>
  <c r="Z652" i="33"/>
  <c r="AW652" i="33"/>
  <c r="CE652" i="33"/>
  <c r="CJ652" i="33"/>
  <c r="AE652" i="33"/>
  <c r="BK652" i="33"/>
  <c r="AU652" i="33"/>
  <c r="BD652" i="33"/>
  <c r="BQ652" i="33"/>
  <c r="BP652" i="33"/>
  <c r="CK652" i="33"/>
  <c r="AL652" i="33"/>
  <c r="AD652" i="33"/>
  <c r="CM652" i="33"/>
  <c r="AX652" i="33"/>
  <c r="AI652" i="33"/>
  <c r="R652" i="33"/>
  <c r="AP652" i="33"/>
  <c r="BG652" i="33"/>
  <c r="Y652" i="33"/>
  <c r="Q652" i="33"/>
  <c r="M652" i="33" l="1"/>
  <c r="O652" i="33"/>
  <c r="L650" i="33"/>
  <c r="L652" i="33"/>
  <c r="L653" i="33"/>
  <c r="L651" i="33"/>
  <c r="M650" i="33" l="1"/>
  <c r="F650" i="33" l="1"/>
  <c r="D650" i="33"/>
  <c r="E650" i="33"/>
  <c r="H655" i="33" l="1"/>
  <c r="H656" i="33" l="1"/>
  <c r="K655" i="33"/>
  <c r="H657" i="33" l="1"/>
  <c r="K656" i="33"/>
  <c r="H658" i="33" l="1"/>
  <c r="K658" i="33" s="1"/>
  <c r="K657" i="33"/>
  <c r="AO655" i="33" l="1"/>
  <c r="AO656" i="33" s="1"/>
  <c r="BU655" i="33"/>
  <c r="BU656" i="33" s="1"/>
  <c r="V655" i="33"/>
  <c r="V656" i="33" s="1"/>
  <c r="BB655" i="33"/>
  <c r="BB656" i="33" s="1"/>
  <c r="CH655" i="33"/>
  <c r="CH656" i="33" s="1"/>
  <c r="BG655" i="33"/>
  <c r="BG656" i="33" s="1"/>
  <c r="AR655" i="33"/>
  <c r="AR656" i="33" s="1"/>
  <c r="AF655" i="33"/>
  <c r="AF656" i="33" s="1"/>
  <c r="CR655" i="33"/>
  <c r="CR656" i="33" s="1"/>
  <c r="BK655" i="33"/>
  <c r="BK656" i="33" s="1"/>
  <c r="T655" i="33"/>
  <c r="T656" i="33" s="1"/>
  <c r="BM655" i="33"/>
  <c r="BM656" i="33" s="1"/>
  <c r="AQ655" i="33"/>
  <c r="AQ656" i="33" s="1"/>
  <c r="CA655" i="33"/>
  <c r="CA656" i="33" s="1"/>
  <c r="AX655" i="33"/>
  <c r="AX656" i="33" s="1"/>
  <c r="X655" i="33"/>
  <c r="X656" i="33" s="1"/>
  <c r="AS655" i="33"/>
  <c r="AS656" i="33" s="1"/>
  <c r="BY655" i="33"/>
  <c r="BY656" i="33" s="1"/>
  <c r="Z655" i="33"/>
  <c r="Z656" i="33" s="1"/>
  <c r="BF655" i="33"/>
  <c r="BF656" i="33" s="1"/>
  <c r="CL655" i="33"/>
  <c r="CL656" i="33" s="1"/>
  <c r="BO655" i="33"/>
  <c r="BO656" i="33" s="1"/>
  <c r="AZ655" i="33"/>
  <c r="AZ656" i="33" s="1"/>
  <c r="AN655" i="33"/>
  <c r="AN656" i="33" s="1"/>
  <c r="W655" i="33"/>
  <c r="W656" i="33" s="1"/>
  <c r="AE655" i="33"/>
  <c r="AE656" i="33" s="1"/>
  <c r="U655" i="33"/>
  <c r="U656" i="33" s="1"/>
  <c r="CG655" i="33"/>
  <c r="CG656" i="33" s="1"/>
  <c r="BN655" i="33"/>
  <c r="BN656" i="33" s="1"/>
  <c r="CE655" i="33"/>
  <c r="CE656" i="33" s="1"/>
  <c r="BD655" i="33"/>
  <c r="BD656" i="33" s="1"/>
  <c r="BV655" i="33"/>
  <c r="BV656" i="33" s="1"/>
  <c r="BT655" i="33"/>
  <c r="BT656" i="33" s="1"/>
  <c r="CS655" i="33"/>
  <c r="CS656" i="33" s="1"/>
  <c r="CN655" i="33"/>
  <c r="CN656" i="33" s="1"/>
  <c r="AK655" i="33"/>
  <c r="AK656" i="33" s="1"/>
  <c r="AY655" i="33"/>
  <c r="AY656" i="33" s="1"/>
  <c r="AU655" i="33"/>
  <c r="AU656" i="33" s="1"/>
  <c r="Q655" i="33"/>
  <c r="AW655" i="33"/>
  <c r="AW656" i="33" s="1"/>
  <c r="CC655" i="33"/>
  <c r="CC656" i="33" s="1"/>
  <c r="AD655" i="33"/>
  <c r="AD656" i="33" s="1"/>
  <c r="BJ655" i="33"/>
  <c r="BJ656" i="33" s="1"/>
  <c r="CP655" i="33"/>
  <c r="CP656" i="33" s="1"/>
  <c r="BW655" i="33"/>
  <c r="BW656" i="33" s="1"/>
  <c r="BH655" i="33"/>
  <c r="BH656" i="33" s="1"/>
  <c r="AV655" i="33"/>
  <c r="AV656" i="33" s="1"/>
  <c r="AM655" i="33"/>
  <c r="AM656" i="33" s="1"/>
  <c r="CQ655" i="33"/>
  <c r="CQ656" i="33" s="1"/>
  <c r="BA655" i="33"/>
  <c r="BA656" i="33" s="1"/>
  <c r="AH655" i="33"/>
  <c r="AH656" i="33" s="1"/>
  <c r="S655" i="33"/>
  <c r="S656" i="33" s="1"/>
  <c r="BP655" i="33"/>
  <c r="BP656" i="33" s="1"/>
  <c r="BC655" i="33"/>
  <c r="BC656" i="33" s="1"/>
  <c r="CF655" i="33"/>
  <c r="CF656" i="33" s="1"/>
  <c r="AG655" i="33"/>
  <c r="AG656" i="33" s="1"/>
  <c r="BZ655" i="33"/>
  <c r="BZ656" i="33" s="1"/>
  <c r="CB655" i="33"/>
  <c r="CB656" i="33" s="1"/>
  <c r="R655" i="33"/>
  <c r="R656" i="33" s="1"/>
  <c r="AJ655" i="33"/>
  <c r="AJ656" i="33" s="1"/>
  <c r="Y655" i="33"/>
  <c r="Y656" i="33" s="1"/>
  <c r="BE655" i="33"/>
  <c r="BE656" i="33" s="1"/>
  <c r="CK655" i="33"/>
  <c r="CK656" i="33" s="1"/>
  <c r="AL655" i="33"/>
  <c r="AL656" i="33" s="1"/>
  <c r="BR655" i="33"/>
  <c r="BR656" i="33" s="1"/>
  <c r="AA655" i="33"/>
  <c r="AA656" i="33" s="1"/>
  <c r="CM655" i="33"/>
  <c r="CM656" i="33" s="1"/>
  <c r="BX655" i="33"/>
  <c r="BX656" i="33" s="1"/>
  <c r="BL655" i="33"/>
  <c r="BL656" i="33" s="1"/>
  <c r="BS655" i="33"/>
  <c r="BS656" i="33" s="1"/>
  <c r="AC655" i="33"/>
  <c r="AC656" i="33" s="1"/>
  <c r="BI655" i="33"/>
  <c r="BI656" i="33" s="1"/>
  <c r="CO655" i="33"/>
  <c r="CO656" i="33" s="1"/>
  <c r="AP655" i="33"/>
  <c r="AP656" i="33" s="1"/>
  <c r="AI655" i="33"/>
  <c r="AI656" i="33" s="1"/>
  <c r="CI655" i="33"/>
  <c r="CI656" i="33" s="1"/>
  <c r="AT655" i="33"/>
  <c r="AT656" i="33" s="1"/>
  <c r="AB655" i="33"/>
  <c r="AB656" i="33" s="1"/>
  <c r="BQ655" i="33"/>
  <c r="BQ656" i="33" s="1"/>
  <c r="CD655" i="33"/>
  <c r="CD656" i="33" s="1"/>
  <c r="CJ655" i="33"/>
  <c r="CJ656" i="33" s="1"/>
  <c r="O655" i="33" l="1"/>
  <c r="Q656" i="33"/>
  <c r="O656" i="33" l="1"/>
  <c r="BI657" i="33" l="1"/>
  <c r="BO657" i="33"/>
  <c r="AY657" i="33"/>
  <c r="AV657" i="33"/>
  <c r="BB657" i="33"/>
  <c r="Z657" i="33"/>
  <c r="BS657" i="33"/>
  <c r="AA657" i="33"/>
  <c r="BU657" i="33"/>
  <c r="CO657" i="33"/>
  <c r="CR657" i="33"/>
  <c r="CK657" i="33"/>
  <c r="R657" i="33"/>
  <c r="AD657" i="33"/>
  <c r="BD657" i="33"/>
  <c r="CI657" i="33"/>
  <c r="CS657" i="33"/>
  <c r="Y657" i="33"/>
  <c r="BJ657" i="33"/>
  <c r="CG657" i="33"/>
  <c r="BM657" i="33"/>
  <c r="CE657" i="33"/>
  <c r="U657" i="33"/>
  <c r="BK657" i="33"/>
  <c r="AW657" i="33"/>
  <c r="CA657" i="33"/>
  <c r="BN657" i="33"/>
  <c r="AX657" i="33"/>
  <c r="AI657" i="33"/>
  <c r="T657" i="33"/>
  <c r="AU657" i="33"/>
  <c r="CB657" i="33"/>
  <c r="AG657" i="33"/>
  <c r="BR657" i="33"/>
  <c r="AO657" i="33"/>
  <c r="BZ657" i="33"/>
  <c r="AT657" i="33"/>
  <c r="CD657" i="33"/>
  <c r="AC657" i="33"/>
  <c r="BL657" i="33"/>
  <c r="AM657" i="33"/>
  <c r="CC657" i="33"/>
  <c r="AL657" i="33"/>
  <c r="AE657" i="33"/>
  <c r="BC657" i="33"/>
  <c r="CP657" i="33"/>
  <c r="BY657" i="33"/>
  <c r="BW657" i="33"/>
  <c r="AZ657" i="33"/>
  <c r="AS657" i="33"/>
  <c r="AN657" i="33"/>
  <c r="BG657" i="33"/>
  <c r="CL657" i="33"/>
  <c r="BE657" i="33"/>
  <c r="CM657" i="33"/>
  <c r="V657" i="33"/>
  <c r="BX657" i="33"/>
  <c r="BA657" i="33"/>
  <c r="X657" i="33"/>
  <c r="BH657" i="33"/>
  <c r="S657" i="33"/>
  <c r="CQ657" i="33"/>
  <c r="CH657" i="33"/>
  <c r="AH657" i="33"/>
  <c r="BP657" i="33"/>
  <c r="CN657" i="33"/>
  <c r="AR657" i="33"/>
  <c r="BQ657" i="33"/>
  <c r="AP657" i="33"/>
  <c r="AQ657" i="33"/>
  <c r="AK657" i="33"/>
  <c r="AB657" i="33"/>
  <c r="AJ657" i="33"/>
  <c r="AF657" i="33"/>
  <c r="BT657" i="33"/>
  <c r="BV657" i="33"/>
  <c r="CF657" i="33"/>
  <c r="W657" i="33"/>
  <c r="BF657" i="33"/>
  <c r="CJ657" i="33"/>
  <c r="Q657" i="33"/>
  <c r="M657" i="33" l="1"/>
  <c r="O657" i="33"/>
  <c r="L658" i="33"/>
  <c r="L657" i="33"/>
  <c r="L656" i="33"/>
  <c r="L655" i="33"/>
  <c r="M655" i="33" l="1"/>
  <c r="F655" i="33" s="1"/>
  <c r="E655" i="33" l="1"/>
  <c r="D655" i="33"/>
  <c r="H660" i="33" l="1"/>
  <c r="H661" i="33" s="1"/>
  <c r="K660" i="33" l="1"/>
  <c r="H662" i="33"/>
  <c r="K661" i="33"/>
  <c r="H663" i="33" l="1"/>
  <c r="K663" i="33" s="1"/>
  <c r="K662" i="33"/>
  <c r="AD660" i="33" l="1"/>
  <c r="AD661" i="33" s="1"/>
  <c r="BF660" i="33"/>
  <c r="BF661" i="33" s="1"/>
  <c r="CC660" i="33"/>
  <c r="CC661" i="33" s="1"/>
  <c r="BL660" i="33"/>
  <c r="BL661" i="33" s="1"/>
  <c r="Y660" i="33"/>
  <c r="Y661" i="33" s="1"/>
  <c r="CR660" i="33"/>
  <c r="CR661" i="33" s="1"/>
  <c r="AV660" i="33"/>
  <c r="AV661" i="33" s="1"/>
  <c r="CB660" i="33"/>
  <c r="CB661" i="33" s="1"/>
  <c r="BO660" i="33"/>
  <c r="BO661" i="33" s="1"/>
  <c r="AQ660" i="33"/>
  <c r="AQ661" i="33" s="1"/>
  <c r="CP660" i="33"/>
  <c r="CP661" i="33" s="1"/>
  <c r="U660" i="33"/>
  <c r="U661" i="33" s="1"/>
  <c r="AT660" i="33"/>
  <c r="AT661" i="33" s="1"/>
  <c r="BN660" i="33"/>
  <c r="BN661" i="33" s="1"/>
  <c r="BC660" i="33"/>
  <c r="BC661" i="33" s="1"/>
  <c r="BS660" i="33"/>
  <c r="BS661" i="33" s="1"/>
  <c r="AK660" i="33"/>
  <c r="AK661" i="33" s="1"/>
  <c r="CK660" i="33"/>
  <c r="CK661" i="33" s="1"/>
  <c r="BG660" i="33"/>
  <c r="BG661" i="33" s="1"/>
  <c r="AE660" i="33"/>
  <c r="AE661" i="33" s="1"/>
  <c r="AU660" i="33"/>
  <c r="AU661" i="33" s="1"/>
  <c r="AJ660" i="33"/>
  <c r="AJ661" i="33" s="1"/>
  <c r="AO660" i="33"/>
  <c r="AO661" i="33" s="1"/>
  <c r="R660" i="33"/>
  <c r="R661" i="33" s="1"/>
  <c r="CS660" i="33"/>
  <c r="CS661" i="33" s="1"/>
  <c r="CD660" i="33"/>
  <c r="CD661" i="33" s="1"/>
  <c r="BV660" i="33"/>
  <c r="BV661" i="33" s="1"/>
  <c r="BX660" i="33"/>
  <c r="BX661" i="33" s="1"/>
  <c r="BP660" i="33"/>
  <c r="BP661" i="33" s="1"/>
  <c r="BW660" i="33"/>
  <c r="BW661" i="33" s="1"/>
  <c r="CQ660" i="33"/>
  <c r="CQ661" i="33" s="1"/>
  <c r="BE660" i="33"/>
  <c r="BE661" i="33" s="1"/>
  <c r="BR660" i="33"/>
  <c r="BR661" i="33" s="1"/>
  <c r="CF660" i="33"/>
  <c r="CF661" i="33" s="1"/>
  <c r="AA660" i="33"/>
  <c r="AA661" i="33" s="1"/>
  <c r="BT660" i="33"/>
  <c r="BT661" i="33" s="1"/>
  <c r="AX660" i="33"/>
  <c r="AX661" i="33" s="1"/>
  <c r="CH660" i="33"/>
  <c r="CH661" i="33" s="1"/>
  <c r="AF660" i="33"/>
  <c r="AF661" i="33" s="1"/>
  <c r="CA660" i="33"/>
  <c r="CA661" i="33" s="1"/>
  <c r="CL660" i="33"/>
  <c r="CL661" i="33" s="1"/>
  <c r="AN660" i="33"/>
  <c r="AN661" i="33" s="1"/>
  <c r="AH660" i="33"/>
  <c r="AH661" i="33" s="1"/>
  <c r="CG660" i="33"/>
  <c r="CG661" i="33" s="1"/>
  <c r="AC660" i="33"/>
  <c r="AC661" i="33" s="1"/>
  <c r="CM660" i="33"/>
  <c r="CM661" i="33" s="1"/>
  <c r="BY660" i="33"/>
  <c r="BY661" i="33" s="1"/>
  <c r="BU660" i="33"/>
  <c r="BU661" i="33" s="1"/>
  <c r="AM660" i="33"/>
  <c r="AM661" i="33" s="1"/>
  <c r="BI660" i="33"/>
  <c r="BI661" i="33" s="1"/>
  <c r="T660" i="33"/>
  <c r="T661" i="33" s="1"/>
  <c r="Z660" i="33"/>
  <c r="Z661" i="33" s="1"/>
  <c r="BQ660" i="33"/>
  <c r="BQ661" i="33" s="1"/>
  <c r="CO660" i="33"/>
  <c r="CO661" i="33" s="1"/>
  <c r="CE660" i="33"/>
  <c r="CE661" i="33" s="1"/>
  <c r="BD660" i="33"/>
  <c r="BD661" i="33" s="1"/>
  <c r="BM660" i="33"/>
  <c r="BM661" i="33" s="1"/>
  <c r="BZ660" i="33"/>
  <c r="BZ661" i="33" s="1"/>
  <c r="AB660" i="33"/>
  <c r="AB661" i="33" s="1"/>
  <c r="AI660" i="33"/>
  <c r="AI661" i="33" s="1"/>
  <c r="BH660" i="33"/>
  <c r="BH661" i="33" s="1"/>
  <c r="X660" i="33"/>
  <c r="X661" i="33" s="1"/>
  <c r="AW660" i="33"/>
  <c r="AW661" i="33" s="1"/>
  <c r="BJ660" i="33"/>
  <c r="BJ661" i="33" s="1"/>
  <c r="AZ660" i="33"/>
  <c r="AZ661" i="33" s="1"/>
  <c r="S660" i="33"/>
  <c r="S661" i="33" s="1"/>
  <c r="AS660" i="33"/>
  <c r="AS661" i="33" s="1"/>
  <c r="AP660" i="33"/>
  <c r="AP661" i="33" s="1"/>
  <c r="W660" i="33"/>
  <c r="W661" i="33" s="1"/>
  <c r="AR660" i="33"/>
  <c r="AR661" i="33" s="1"/>
  <c r="V660" i="33"/>
  <c r="V661" i="33" s="1"/>
  <c r="CJ660" i="33"/>
  <c r="CJ661" i="33" s="1"/>
  <c r="CI660" i="33"/>
  <c r="CI661" i="33" s="1"/>
  <c r="BB660" i="33"/>
  <c r="BB661" i="33" s="1"/>
  <c r="AY660" i="33"/>
  <c r="AY661" i="33" s="1"/>
  <c r="BK660" i="33"/>
  <c r="BK661" i="33" s="1"/>
  <c r="BA660" i="33"/>
  <c r="BA661" i="33" s="1"/>
  <c r="AL660" i="33"/>
  <c r="AL661" i="33" s="1"/>
  <c r="AG660" i="33"/>
  <c r="AG661" i="33" s="1"/>
  <c r="CN660" i="33"/>
  <c r="CN661" i="33" s="1"/>
  <c r="Q660" i="33"/>
  <c r="O660" i="33" l="1"/>
  <c r="Q661" i="33"/>
  <c r="O661" i="33" l="1"/>
  <c r="Q662" i="33" s="1"/>
  <c r="AE662" i="33" l="1"/>
  <c r="BG662" i="33"/>
  <c r="AQ662" i="33"/>
  <c r="BC662" i="33"/>
  <c r="BO662" i="33"/>
  <c r="AU662" i="33"/>
  <c r="BV662" i="33"/>
  <c r="BF662" i="33"/>
  <c r="AK662" i="33"/>
  <c r="R662" i="33"/>
  <c r="AD662" i="33"/>
  <c r="CK662" i="33"/>
  <c r="AJ662" i="33"/>
  <c r="U662" i="33"/>
  <c r="CS662" i="33"/>
  <c r="CC662" i="33"/>
  <c r="AT662" i="33"/>
  <c r="CP662" i="33"/>
  <c r="CD662" i="33"/>
  <c r="Y662" i="33"/>
  <c r="AV662" i="33"/>
  <c r="AO662" i="33"/>
  <c r="CB662" i="33"/>
  <c r="BS662" i="33"/>
  <c r="BL662" i="33"/>
  <c r="CR662" i="33"/>
  <c r="BN662" i="33"/>
  <c r="AC662" i="33"/>
  <c r="AR662" i="33"/>
  <c r="AL662" i="33"/>
  <c r="CI662" i="33"/>
  <c r="AI662" i="33"/>
  <c r="BD662" i="33"/>
  <c r="CG662" i="33"/>
  <c r="BK662" i="33"/>
  <c r="T662" i="33"/>
  <c r="AW662" i="33"/>
  <c r="BY662" i="33"/>
  <c r="CH662" i="33"/>
  <c r="BZ662" i="33"/>
  <c r="BW662" i="33"/>
  <c r="BR662" i="33"/>
  <c r="CQ662" i="33"/>
  <c r="BI662" i="33"/>
  <c r="BT662" i="33"/>
  <c r="AX662" i="33"/>
  <c r="AB662" i="33"/>
  <c r="BA662" i="33"/>
  <c r="X662" i="33"/>
  <c r="Z662" i="33"/>
  <c r="AZ662" i="33"/>
  <c r="BX662" i="33"/>
  <c r="BU662" i="33"/>
  <c r="CO662" i="33"/>
  <c r="BM662" i="33"/>
  <c r="CA662" i="33"/>
  <c r="BE662" i="33"/>
  <c r="AH662" i="33"/>
  <c r="AY662" i="33"/>
  <c r="BP662" i="33"/>
  <c r="V662" i="33"/>
  <c r="AN662" i="33"/>
  <c r="CE662" i="33"/>
  <c r="AG662" i="33"/>
  <c r="W662" i="33"/>
  <c r="CF662" i="33"/>
  <c r="BJ662" i="33"/>
  <c r="AS662" i="33"/>
  <c r="CM662" i="33"/>
  <c r="AA662" i="33"/>
  <c r="AM662" i="33"/>
  <c r="BB662" i="33"/>
  <c r="CL662" i="33"/>
  <c r="AF662" i="33"/>
  <c r="S662" i="33"/>
  <c r="AP662" i="33"/>
  <c r="BH662" i="33"/>
  <c r="CJ662" i="33"/>
  <c r="CN662" i="33"/>
  <c r="BQ662" i="33"/>
  <c r="M662" i="33" l="1"/>
  <c r="L661" i="33"/>
  <c r="L662" i="33"/>
  <c r="L660" i="33"/>
  <c r="L663" i="33"/>
  <c r="O662" i="33"/>
  <c r="M660" i="33" l="1"/>
  <c r="F660" i="33" l="1"/>
  <c r="D660" i="33"/>
  <c r="E660" i="33"/>
  <c r="H665" i="33" l="1"/>
  <c r="H683" i="33" l="1"/>
  <c r="G22" i="33"/>
  <c r="H666" i="33"/>
  <c r="R614" i="33"/>
  <c r="K665" i="33"/>
  <c r="B672" i="33" l="1"/>
  <c r="R615" i="33"/>
  <c r="H667" i="33"/>
  <c r="K666" i="33"/>
  <c r="B673" i="33" s="1"/>
  <c r="H684" i="33"/>
  <c r="H685" i="33" s="1"/>
  <c r="H686" i="33" s="1"/>
  <c r="E683" i="33"/>
  <c r="I678" i="33" l="1"/>
  <c r="B23" i="33"/>
  <c r="H668" i="33"/>
  <c r="R616" i="33"/>
  <c r="K667" i="33"/>
  <c r="I679" i="33"/>
  <c r="C23" i="33"/>
  <c r="I684" i="33" l="1"/>
  <c r="I683" i="33"/>
  <c r="R617" i="33"/>
  <c r="K668" i="33"/>
  <c r="BV665" i="33" s="1"/>
  <c r="BV666" i="33" s="1"/>
  <c r="B674" i="33"/>
  <c r="CG665" i="33" l="1"/>
  <c r="CG666" i="33" s="1"/>
  <c r="Q665" i="33"/>
  <c r="Q666" i="33" s="1"/>
  <c r="BX665" i="33"/>
  <c r="BX666" i="33" s="1"/>
  <c r="CF665" i="33"/>
  <c r="CF666" i="33" s="1"/>
  <c r="BK665" i="33"/>
  <c r="BK666" i="33" s="1"/>
  <c r="CR665" i="33"/>
  <c r="CR666" i="33" s="1"/>
  <c r="AV665" i="33"/>
  <c r="AV666" i="33" s="1"/>
  <c r="CE665" i="33"/>
  <c r="CE666" i="33" s="1"/>
  <c r="AR665" i="33"/>
  <c r="AR666" i="33" s="1"/>
  <c r="BN665" i="33"/>
  <c r="BN666" i="33" s="1"/>
  <c r="V665" i="33"/>
  <c r="V666" i="33" s="1"/>
  <c r="CL665" i="33"/>
  <c r="CL666" i="33" s="1"/>
  <c r="CN665" i="33"/>
  <c r="CN666" i="33" s="1"/>
  <c r="BU665" i="33"/>
  <c r="BU666" i="33" s="1"/>
  <c r="BQ665" i="33"/>
  <c r="BQ666" i="33" s="1"/>
  <c r="CD665" i="33"/>
  <c r="CD666" i="33" s="1"/>
  <c r="AT665" i="33"/>
  <c r="AT666" i="33" s="1"/>
  <c r="CM665" i="33"/>
  <c r="CM666" i="33" s="1"/>
  <c r="AF665" i="33"/>
  <c r="AF666" i="33" s="1"/>
  <c r="AB665" i="33"/>
  <c r="AB666" i="33" s="1"/>
  <c r="CK665" i="33"/>
  <c r="CK666" i="33" s="1"/>
  <c r="R665" i="33"/>
  <c r="R666" i="33" s="1"/>
  <c r="CQ665" i="33"/>
  <c r="CQ666" i="33" s="1"/>
  <c r="BW665" i="33"/>
  <c r="BW666" i="33" s="1"/>
  <c r="BH665" i="33"/>
  <c r="BH666" i="33" s="1"/>
  <c r="I689" i="33"/>
  <c r="AH665" i="33"/>
  <c r="AH666" i="33" s="1"/>
  <c r="AY665" i="33"/>
  <c r="AY666" i="33" s="1"/>
  <c r="AW665" i="33"/>
  <c r="AW666" i="33" s="1"/>
  <c r="BL665" i="33"/>
  <c r="BL666" i="33" s="1"/>
  <c r="BM665" i="33"/>
  <c r="BM666" i="33" s="1"/>
  <c r="BC665" i="33"/>
  <c r="BC666" i="33" s="1"/>
  <c r="AQ665" i="33"/>
  <c r="AQ666" i="33" s="1"/>
  <c r="BA665" i="33"/>
  <c r="BA666" i="33" s="1"/>
  <c r="BI665" i="33"/>
  <c r="BI666" i="33" s="1"/>
  <c r="I680" i="33"/>
  <c r="D23" i="33"/>
  <c r="AD665" i="33"/>
  <c r="AD666" i="33" s="1"/>
  <c r="U665" i="33"/>
  <c r="U666" i="33" s="1"/>
  <c r="W665" i="33"/>
  <c r="W666" i="33" s="1"/>
  <c r="AZ665" i="33"/>
  <c r="AZ666" i="33" s="1"/>
  <c r="BS665" i="33"/>
  <c r="BS666" i="33" s="1"/>
  <c r="BT665" i="33"/>
  <c r="BT666" i="33" s="1"/>
  <c r="BY665" i="33"/>
  <c r="BY666" i="33" s="1"/>
  <c r="BF665" i="33"/>
  <c r="BF666" i="33" s="1"/>
  <c r="B675" i="33"/>
  <c r="CL672" i="33" s="1"/>
  <c r="CL673" i="33" s="1"/>
  <c r="BR665" i="33"/>
  <c r="BR666" i="33" s="1"/>
  <c r="CJ665" i="33"/>
  <c r="CJ666" i="33" s="1"/>
  <c r="CH665" i="33"/>
  <c r="CH666" i="33" s="1"/>
  <c r="AK665" i="33"/>
  <c r="AK666" i="33" s="1"/>
  <c r="CI665" i="33"/>
  <c r="CI666" i="33" s="1"/>
  <c r="BZ665" i="33"/>
  <c r="BZ666" i="33" s="1"/>
  <c r="CP665" i="33"/>
  <c r="CP666" i="33" s="1"/>
  <c r="AP665" i="33"/>
  <c r="AP666" i="33" s="1"/>
  <c r="AI665" i="33"/>
  <c r="AI666" i="33" s="1"/>
  <c r="AE665" i="33"/>
  <c r="AE666" i="33" s="1"/>
  <c r="T665" i="33"/>
  <c r="T666" i="33" s="1"/>
  <c r="AA665" i="33"/>
  <c r="AA666" i="33" s="1"/>
  <c r="AC665" i="33"/>
  <c r="AC666" i="33" s="1"/>
  <c r="AU665" i="33"/>
  <c r="AU666" i="33" s="1"/>
  <c r="CS665" i="33"/>
  <c r="CS666" i="33" s="1"/>
  <c r="AG665" i="33"/>
  <c r="AG666" i="33" s="1"/>
  <c r="CO665" i="33"/>
  <c r="CO666" i="33" s="1"/>
  <c r="X665" i="33"/>
  <c r="X666" i="33" s="1"/>
  <c r="S665" i="33"/>
  <c r="S666" i="33" s="1"/>
  <c r="BD665" i="33"/>
  <c r="BD666" i="33" s="1"/>
  <c r="BJ665" i="33"/>
  <c r="BJ666" i="33" s="1"/>
  <c r="AX665" i="33"/>
  <c r="AX666" i="33" s="1"/>
  <c r="AL665" i="33"/>
  <c r="AL666" i="33" s="1"/>
  <c r="BB665" i="33"/>
  <c r="BB666" i="33" s="1"/>
  <c r="BO665" i="33"/>
  <c r="BO666" i="33" s="1"/>
  <c r="AM665" i="33"/>
  <c r="AM666" i="33" s="1"/>
  <c r="Y665" i="33"/>
  <c r="Y666" i="33" s="1"/>
  <c r="AS665" i="33"/>
  <c r="AS666" i="33" s="1"/>
  <c r="AO665" i="33"/>
  <c r="AO666" i="33" s="1"/>
  <c r="BE665" i="33"/>
  <c r="BE666" i="33" s="1"/>
  <c r="CA665" i="33"/>
  <c r="CA666" i="33" s="1"/>
  <c r="CC665" i="33"/>
  <c r="CC666" i="33" s="1"/>
  <c r="AJ665" i="33"/>
  <c r="AJ666" i="33" s="1"/>
  <c r="Z665" i="33"/>
  <c r="Z666" i="33" s="1"/>
  <c r="BG665" i="33"/>
  <c r="BG666" i="33" s="1"/>
  <c r="CB665" i="33"/>
  <c r="CB666" i="33" s="1"/>
  <c r="AN665" i="33"/>
  <c r="AN666" i="33" s="1"/>
  <c r="I688" i="33"/>
  <c r="BP665" i="33"/>
  <c r="BP666" i="33" s="1"/>
  <c r="AX672" i="33" l="1"/>
  <c r="AX673" i="33" s="1"/>
  <c r="BA672" i="33"/>
  <c r="BA673" i="33" s="1"/>
  <c r="BH672" i="33"/>
  <c r="BH673" i="33" s="1"/>
  <c r="DD672" i="33"/>
  <c r="DD673" i="33" s="1"/>
  <c r="CG672" i="33"/>
  <c r="CG673" i="33" s="1"/>
  <c r="BL672" i="33"/>
  <c r="BL673" i="33" s="1"/>
  <c r="BJ672" i="33"/>
  <c r="BJ673" i="33" s="1"/>
  <c r="CZ672" i="33"/>
  <c r="CZ673" i="33" s="1"/>
  <c r="AJ672" i="33"/>
  <c r="AJ673" i="33" s="1"/>
  <c r="CF672" i="33"/>
  <c r="CF673" i="33" s="1"/>
  <c r="CB672" i="33"/>
  <c r="CB673" i="33" s="1"/>
  <c r="BP672" i="33"/>
  <c r="BP673" i="33" s="1"/>
  <c r="AE672" i="33"/>
  <c r="AE673" i="33" s="1"/>
  <c r="AV672" i="33"/>
  <c r="AV673" i="33" s="1"/>
  <c r="CV672" i="33"/>
  <c r="CV673" i="33" s="1"/>
  <c r="AK672" i="33"/>
  <c r="AK673" i="33" s="1"/>
  <c r="DA672" i="33"/>
  <c r="DA673" i="33" s="1"/>
  <c r="CK672" i="33"/>
  <c r="CK673" i="33" s="1"/>
  <c r="BC672" i="33"/>
  <c r="BC673" i="33" s="1"/>
  <c r="CJ672" i="33"/>
  <c r="CJ673" i="33" s="1"/>
  <c r="BU672" i="33"/>
  <c r="BU673" i="33" s="1"/>
  <c r="BM672" i="33"/>
  <c r="BM673" i="33" s="1"/>
  <c r="AR672" i="33"/>
  <c r="AR673" i="33" s="1"/>
  <c r="BK672" i="33"/>
  <c r="BK673" i="33" s="1"/>
  <c r="BY672" i="33"/>
  <c r="BY673" i="33" s="1"/>
  <c r="DG672" i="33"/>
  <c r="DG673" i="33" s="1"/>
  <c r="BI672" i="33"/>
  <c r="BI673" i="33" s="1"/>
  <c r="AP672" i="33"/>
  <c r="AP673" i="33" s="1"/>
  <c r="CY672" i="33"/>
  <c r="CY673" i="33" s="1"/>
  <c r="CC672" i="33"/>
  <c r="CC673" i="33" s="1"/>
  <c r="BF672" i="33"/>
  <c r="BF673" i="33" s="1"/>
  <c r="BN672" i="33"/>
  <c r="BN673" i="33" s="1"/>
  <c r="AG672" i="33"/>
  <c r="AG673" i="33" s="1"/>
  <c r="CT672" i="33"/>
  <c r="CT673" i="33" s="1"/>
  <c r="BX672" i="33"/>
  <c r="BX673" i="33" s="1"/>
  <c r="CU672" i="33"/>
  <c r="CU673" i="33" s="1"/>
  <c r="DC672" i="33"/>
  <c r="DC673" i="33" s="1"/>
  <c r="AI672" i="33"/>
  <c r="AI673" i="33" s="1"/>
  <c r="AH672" i="33"/>
  <c r="AH673" i="33" s="1"/>
  <c r="BQ672" i="33"/>
  <c r="BQ673" i="33" s="1"/>
  <c r="O666" i="33"/>
  <c r="AO667" i="33" s="1"/>
  <c r="AN672" i="33"/>
  <c r="AN673" i="33" s="1"/>
  <c r="BW672" i="33"/>
  <c r="BW673" i="33" s="1"/>
  <c r="AM672" i="33"/>
  <c r="AM673" i="33" s="1"/>
  <c r="CW672" i="33"/>
  <c r="CW673" i="33" s="1"/>
  <c r="DB672" i="33"/>
  <c r="DB673" i="33" s="1"/>
  <c r="CP672" i="33"/>
  <c r="CP673" i="33" s="1"/>
  <c r="BG672" i="33"/>
  <c r="BG673" i="33" s="1"/>
  <c r="AW672" i="33"/>
  <c r="AW673" i="33" s="1"/>
  <c r="BZ672" i="33"/>
  <c r="BZ673" i="33" s="1"/>
  <c r="I681" i="33"/>
  <c r="E23" i="33"/>
  <c r="AS672" i="33"/>
  <c r="AS673" i="33" s="1"/>
  <c r="CA672" i="33"/>
  <c r="CA673" i="33" s="1"/>
  <c r="CS672" i="33"/>
  <c r="CS673" i="33" s="1"/>
  <c r="CM672" i="33"/>
  <c r="CM673" i="33" s="1"/>
  <c r="BE672" i="33"/>
  <c r="BE673" i="33" s="1"/>
  <c r="CE672" i="33"/>
  <c r="CE673" i="33" s="1"/>
  <c r="CH672" i="33"/>
  <c r="CH673" i="33" s="1"/>
  <c r="BB672" i="33"/>
  <c r="BB673" i="33" s="1"/>
  <c r="CQ672" i="33"/>
  <c r="CQ673" i="33" s="1"/>
  <c r="AO672" i="33"/>
  <c r="AO673" i="33" s="1"/>
  <c r="I685" i="33"/>
  <c r="O665" i="33"/>
  <c r="I693" i="33"/>
  <c r="BO672" i="33"/>
  <c r="BO673" i="33" s="1"/>
  <c r="AF672" i="33"/>
  <c r="AF673" i="33" s="1"/>
  <c r="AT672" i="33"/>
  <c r="AT673" i="33" s="1"/>
  <c r="AL672" i="33"/>
  <c r="AL673" i="33" s="1"/>
  <c r="AQ672" i="33"/>
  <c r="AQ673" i="33" s="1"/>
  <c r="BT672" i="33"/>
  <c r="BT673" i="33" s="1"/>
  <c r="DE672" i="33"/>
  <c r="DE673" i="33" s="1"/>
  <c r="AU672" i="33"/>
  <c r="AU673" i="33" s="1"/>
  <c r="CD672" i="33"/>
  <c r="CD673" i="33" s="1"/>
  <c r="BS672" i="33"/>
  <c r="BS673" i="33" s="1"/>
  <c r="BD672" i="33"/>
  <c r="BD673" i="33" s="1"/>
  <c r="DF672" i="33"/>
  <c r="DF673" i="33" s="1"/>
  <c r="AZ672" i="33"/>
  <c r="AZ673" i="33" s="1"/>
  <c r="CO672" i="33"/>
  <c r="CO673" i="33" s="1"/>
  <c r="BV672" i="33"/>
  <c r="BV673" i="33" s="1"/>
  <c r="CX672" i="33"/>
  <c r="CX673" i="33" s="1"/>
  <c r="CI672" i="33"/>
  <c r="CI673" i="33" s="1"/>
  <c r="CR672" i="33"/>
  <c r="CR673" i="33" s="1"/>
  <c r="CN672" i="33"/>
  <c r="CN673" i="33" s="1"/>
  <c r="AY672" i="33"/>
  <c r="AY673" i="33" s="1"/>
  <c r="BR672" i="33"/>
  <c r="BR673" i="33" s="1"/>
  <c r="I694" i="33"/>
  <c r="BO667" i="33" l="1"/>
  <c r="BD667" i="33"/>
  <c r="BL667" i="33"/>
  <c r="W667" i="33"/>
  <c r="AH667" i="33"/>
  <c r="BY667" i="33"/>
  <c r="AI667" i="33"/>
  <c r="Y667" i="33"/>
  <c r="Q667" i="33"/>
  <c r="BT667" i="33"/>
  <c r="AK667" i="33"/>
  <c r="CS667" i="33"/>
  <c r="T667" i="33"/>
  <c r="X667" i="33"/>
  <c r="AJ667" i="33"/>
  <c r="BZ667" i="33"/>
  <c r="AS667" i="33"/>
  <c r="BF667" i="33"/>
  <c r="AA667" i="33"/>
  <c r="BA667" i="33"/>
  <c r="AU667" i="33"/>
  <c r="BS667" i="33"/>
  <c r="CI667" i="33"/>
  <c r="CP667" i="33"/>
  <c r="AX667" i="33"/>
  <c r="CO667" i="33"/>
  <c r="AN667" i="33"/>
  <c r="BE667" i="33"/>
  <c r="S667" i="33"/>
  <c r="BP667" i="33"/>
  <c r="BM667" i="33"/>
  <c r="AP667" i="33"/>
  <c r="BH667" i="33"/>
  <c r="CJ667" i="33"/>
  <c r="CC667" i="33"/>
  <c r="AE667" i="33"/>
  <c r="AM667" i="33"/>
  <c r="BI667" i="33"/>
  <c r="AD667" i="33"/>
  <c r="BJ667" i="33"/>
  <c r="AL667" i="33"/>
  <c r="AC667" i="33"/>
  <c r="AG667" i="33"/>
  <c r="BG667" i="33"/>
  <c r="Z667" i="33"/>
  <c r="BR667" i="33"/>
  <c r="AY667" i="33"/>
  <c r="CA667" i="33"/>
  <c r="AW667" i="33"/>
  <c r="BB667" i="33"/>
  <c r="AQ667" i="33"/>
  <c r="U667" i="33"/>
  <c r="AZ667" i="33"/>
  <c r="CB667" i="33"/>
  <c r="I698" i="33"/>
  <c r="I699" i="33"/>
  <c r="I690" i="33"/>
  <c r="CH667" i="33"/>
  <c r="I686" i="33"/>
  <c r="AC673" i="33"/>
  <c r="AU674" i="33" s="1"/>
  <c r="BC667" i="33"/>
  <c r="AC672" i="33"/>
  <c r="BV667" i="33"/>
  <c r="CQ667" i="33"/>
  <c r="BN667" i="33"/>
  <c r="R667" i="33"/>
  <c r="AV667" i="33"/>
  <c r="AR667" i="33"/>
  <c r="AB667" i="33"/>
  <c r="BX667" i="33"/>
  <c r="AF667" i="33"/>
  <c r="BU667" i="33"/>
  <c r="BK667" i="33"/>
  <c r="CE667" i="33"/>
  <c r="V667" i="33"/>
  <c r="CF667" i="33"/>
  <c r="CM667" i="33"/>
  <c r="BQ667" i="33"/>
  <c r="CK667" i="33"/>
  <c r="CN667" i="33"/>
  <c r="CD667" i="33"/>
  <c r="CL667" i="33"/>
  <c r="CG667" i="33"/>
  <c r="CR667" i="33"/>
  <c r="AT667" i="33"/>
  <c r="BW667" i="33"/>
  <c r="AM674" i="33" l="1"/>
  <c r="AQ674" i="33"/>
  <c r="L668" i="33"/>
  <c r="P617" i="33" s="1"/>
  <c r="T617" i="33" s="1"/>
  <c r="CS674" i="33"/>
  <c r="CQ674" i="33"/>
  <c r="L665" i="33"/>
  <c r="P614" i="33" s="1"/>
  <c r="T614" i="33" s="1"/>
  <c r="L666" i="33"/>
  <c r="P615" i="33" s="1"/>
  <c r="T615" i="33" s="1"/>
  <c r="AE674" i="33"/>
  <c r="M667" i="33"/>
  <c r="DF674" i="33"/>
  <c r="BO674" i="33"/>
  <c r="CM674" i="33"/>
  <c r="I703" i="33"/>
  <c r="L667" i="33"/>
  <c r="P616" i="33" s="1"/>
  <c r="T616" i="33" s="1"/>
  <c r="CH674" i="33"/>
  <c r="AY674" i="33"/>
  <c r="BR674" i="33"/>
  <c r="AO674" i="33"/>
  <c r="CX674" i="33"/>
  <c r="BW674" i="33"/>
  <c r="CI674" i="33"/>
  <c r="BT674" i="33"/>
  <c r="BG674" i="33"/>
  <c r="CE674" i="33"/>
  <c r="AL674" i="33"/>
  <c r="CO674" i="33"/>
  <c r="CW674" i="33"/>
  <c r="CL674" i="33"/>
  <c r="CT674" i="33"/>
  <c r="BQ674" i="33"/>
  <c r="CZ674" i="33"/>
  <c r="CK674" i="33"/>
  <c r="CG674" i="33"/>
  <c r="DG674" i="33"/>
  <c r="BJ674" i="33"/>
  <c r="CC674" i="33"/>
  <c r="BU674" i="33"/>
  <c r="AH674" i="33"/>
  <c r="BX674" i="33"/>
  <c r="CB674" i="33"/>
  <c r="AJ674" i="33"/>
  <c r="DA674" i="33"/>
  <c r="BM674" i="33"/>
  <c r="AK674" i="33"/>
  <c r="AP674" i="33"/>
  <c r="AR674" i="33"/>
  <c r="BL674" i="33"/>
  <c r="BN674" i="33"/>
  <c r="AV674" i="33"/>
  <c r="BC674" i="33"/>
  <c r="CJ674" i="33"/>
  <c r="CV674" i="33"/>
  <c r="AI674" i="33"/>
  <c r="CF674" i="33"/>
  <c r="AG674" i="33"/>
  <c r="BH674" i="33"/>
  <c r="CU674" i="33"/>
  <c r="DD674" i="33"/>
  <c r="CY674" i="33"/>
  <c r="BY674" i="33"/>
  <c r="DC674" i="33"/>
  <c r="BK674" i="33"/>
  <c r="AX674" i="33"/>
  <c r="BA674" i="33"/>
  <c r="BF674" i="33"/>
  <c r="BP674" i="33"/>
  <c r="BI674" i="33"/>
  <c r="BS674" i="33"/>
  <c r="DE674" i="33"/>
  <c r="I695" i="33"/>
  <c r="CD674" i="33"/>
  <c r="AZ674" i="33"/>
  <c r="CA674" i="33"/>
  <c r="BV674" i="33"/>
  <c r="AF674" i="33"/>
  <c r="O667" i="33"/>
  <c r="CP674" i="33"/>
  <c r="CR674" i="33"/>
  <c r="BD674" i="33"/>
  <c r="BE674" i="33"/>
  <c r="AN674" i="33"/>
  <c r="DB674" i="33"/>
  <c r="I704" i="33"/>
  <c r="CN674" i="33"/>
  <c r="I691" i="33"/>
  <c r="AS674" i="33"/>
  <c r="AW674" i="33"/>
  <c r="BZ674" i="33"/>
  <c r="AT674" i="33"/>
  <c r="BB674" i="33"/>
  <c r="D675" i="33" l="1"/>
  <c r="L681" i="33" s="1"/>
  <c r="D672" i="33"/>
  <c r="L678" i="33" s="1"/>
  <c r="D674" i="33"/>
  <c r="L680" i="33" s="1"/>
  <c r="I709" i="33"/>
  <c r="I708" i="33"/>
  <c r="D673" i="33"/>
  <c r="L679" i="33" s="1"/>
  <c r="AC674" i="33"/>
  <c r="F674" i="33"/>
  <c r="M665" i="33"/>
  <c r="I696" i="33"/>
  <c r="I700" i="33"/>
  <c r="V614" i="33" a="1"/>
  <c r="V616" i="33" l="1"/>
  <c r="V617" i="33"/>
  <c r="V615" i="33"/>
  <c r="V614" i="33"/>
  <c r="I713" i="33"/>
  <c r="I701" i="33"/>
  <c r="I714" i="33"/>
  <c r="I705" i="33"/>
  <c r="F665" i="33"/>
  <c r="D665" i="33"/>
  <c r="E665" i="33"/>
  <c r="F672" i="33"/>
  <c r="H23" i="33" s="1"/>
  <c r="F23" i="33"/>
  <c r="M680" i="33"/>
  <c r="X614" i="33" l="1" a="1"/>
  <c r="Y614" i="33" s="1"/>
  <c r="I672" i="33" s="1"/>
  <c r="I710" i="33"/>
  <c r="I718" i="33"/>
  <c r="I719" i="33"/>
  <c r="I706" i="33"/>
  <c r="AA614" i="33" l="1"/>
  <c r="K672" i="33" s="1"/>
  <c r="Z617" i="33"/>
  <c r="J675" i="33" s="1"/>
  <c r="AA616" i="33"/>
  <c r="K674" i="33" s="1"/>
  <c r="X617" i="33"/>
  <c r="H675" i="33" s="1"/>
  <c r="X615" i="33"/>
  <c r="H673" i="33" s="1"/>
  <c r="X616" i="33"/>
  <c r="H674" i="33" s="1"/>
  <c r="Y617" i="33"/>
  <c r="I675" i="33" s="1"/>
  <c r="Z616" i="33"/>
  <c r="J674" i="33" s="1"/>
  <c r="Z615" i="33"/>
  <c r="J673" i="33" s="1"/>
  <c r="Z614" i="33"/>
  <c r="J672" i="33" s="1"/>
  <c r="X614" i="33"/>
  <c r="H672" i="33" s="1"/>
  <c r="Y616" i="33"/>
  <c r="I674" i="33" s="1"/>
  <c r="AA617" i="33"/>
  <c r="K675" i="33" s="1"/>
  <c r="Y615" i="33"/>
  <c r="I673" i="33" s="1"/>
  <c r="AA615" i="33"/>
  <c r="K673" i="33" s="1"/>
  <c r="I724" i="33"/>
  <c r="I723" i="33"/>
  <c r="I715" i="33"/>
  <c r="I711" i="33"/>
  <c r="M672" i="33" l="1" a="1"/>
  <c r="M674" i="33" s="1"/>
  <c r="I716" i="33"/>
  <c r="I720" i="33"/>
  <c r="M675" i="33" l="1"/>
  <c r="M672" i="33"/>
  <c r="M673" i="33"/>
  <c r="I725" i="33"/>
  <c r="N673" i="33"/>
  <c r="N674" i="33"/>
  <c r="I721" i="33"/>
  <c r="N672" i="33" l="1"/>
  <c r="N675" i="33"/>
  <c r="I726" i="33"/>
  <c r="J679" i="33" l="1"/>
  <c r="K679" i="33" s="1"/>
  <c r="J680" i="33"/>
  <c r="K680" i="33" s="1"/>
  <c r="J681" i="33"/>
  <c r="J686" i="33" s="1"/>
  <c r="J678" i="33"/>
  <c r="J683" i="33" s="1"/>
  <c r="J688" i="33" s="1"/>
  <c r="J684" i="33"/>
  <c r="K684" i="33" s="1"/>
  <c r="J685" i="33" l="1"/>
  <c r="K681" i="33"/>
  <c r="K683" i="33"/>
  <c r="M678" i="33"/>
  <c r="K678" i="33"/>
  <c r="J689" i="33"/>
  <c r="J694" i="33" s="1"/>
  <c r="J693" i="33"/>
  <c r="J690" i="33"/>
  <c r="K685" i="33"/>
  <c r="J691" i="33"/>
  <c r="K686" i="33"/>
  <c r="BI683" i="33" l="1"/>
  <c r="BI684" i="33" s="1"/>
  <c r="AC683" i="33"/>
  <c r="AC684" i="33" s="1"/>
  <c r="AZ683" i="33"/>
  <c r="AZ684" i="33" s="1"/>
  <c r="BD683" i="33"/>
  <c r="BD684" i="33" s="1"/>
  <c r="AD683" i="33"/>
  <c r="AD684" i="33" s="1"/>
  <c r="CA683" i="33"/>
  <c r="CA684" i="33" s="1"/>
  <c r="BZ683" i="33"/>
  <c r="BZ684" i="33" s="1"/>
  <c r="BY683" i="33"/>
  <c r="BY684" i="33" s="1"/>
  <c r="V683" i="33"/>
  <c r="V684" i="33" s="1"/>
  <c r="CF683" i="33"/>
  <c r="CF684" i="33" s="1"/>
  <c r="AA683" i="33"/>
  <c r="AA684" i="33" s="1"/>
  <c r="CH683" i="33"/>
  <c r="CH684" i="33" s="1"/>
  <c r="AS683" i="33"/>
  <c r="AS684" i="33" s="1"/>
  <c r="BP683" i="33"/>
  <c r="BP684" i="33" s="1"/>
  <c r="BL683" i="33"/>
  <c r="BL684" i="33" s="1"/>
  <c r="AH683" i="33"/>
  <c r="AH684" i="33" s="1"/>
  <c r="AO683" i="33"/>
  <c r="AO684" i="33" s="1"/>
  <c r="AL683" i="33"/>
  <c r="AL684" i="33" s="1"/>
  <c r="BH683" i="33"/>
  <c r="BH684" i="33" s="1"/>
  <c r="CM683" i="33"/>
  <c r="CM684" i="33" s="1"/>
  <c r="BE683" i="33"/>
  <c r="BE684" i="33" s="1"/>
  <c r="AR683" i="33"/>
  <c r="AR684" i="33" s="1"/>
  <c r="AQ683" i="33"/>
  <c r="AQ684" i="33" s="1"/>
  <c r="BK683" i="33"/>
  <c r="BK684" i="33" s="1"/>
  <c r="AV683" i="33"/>
  <c r="AV684" i="33" s="1"/>
  <c r="R683" i="33"/>
  <c r="R684" i="33" s="1"/>
  <c r="CK683" i="33"/>
  <c r="CK684" i="33" s="1"/>
  <c r="BS683" i="33"/>
  <c r="BS684" i="33" s="1"/>
  <c r="Q683" i="33"/>
  <c r="Q684" i="33" s="1"/>
  <c r="AB683" i="33"/>
  <c r="AB684" i="33" s="1"/>
  <c r="AI683" i="33"/>
  <c r="AI684" i="33" s="1"/>
  <c r="CP683" i="33"/>
  <c r="CP684" i="33" s="1"/>
  <c r="J696" i="33"/>
  <c r="CS683" i="33"/>
  <c r="CS684" i="33" s="1"/>
  <c r="CE683" i="33"/>
  <c r="CE684" i="33" s="1"/>
  <c r="BR683" i="33"/>
  <c r="BR684" i="33" s="1"/>
  <c r="BF683" i="33"/>
  <c r="BF684" i="33" s="1"/>
  <c r="BQ683" i="33"/>
  <c r="BQ684" i="33" s="1"/>
  <c r="T683" i="33"/>
  <c r="T684" i="33" s="1"/>
  <c r="BW683" i="33"/>
  <c r="BW684" i="33" s="1"/>
  <c r="CR683" i="33"/>
  <c r="CR684" i="33" s="1"/>
  <c r="AF683" i="33"/>
  <c r="AF684" i="33" s="1"/>
  <c r="AU683" i="33"/>
  <c r="AU684" i="33" s="1"/>
  <c r="BJ683" i="33"/>
  <c r="BJ684" i="33" s="1"/>
  <c r="CL683" i="33"/>
  <c r="CL684" i="33" s="1"/>
  <c r="S683" i="33"/>
  <c r="S684" i="33" s="1"/>
  <c r="J695" i="33"/>
  <c r="Y683" i="33"/>
  <c r="Y684" i="33" s="1"/>
  <c r="AG683" i="33"/>
  <c r="AG684" i="33" s="1"/>
  <c r="Z683" i="33"/>
  <c r="Z684" i="33" s="1"/>
  <c r="BA683" i="33"/>
  <c r="BA684" i="33" s="1"/>
  <c r="CD683" i="33"/>
  <c r="CD684" i="33" s="1"/>
  <c r="BO683" i="33"/>
  <c r="BO684" i="33" s="1"/>
  <c r="CJ683" i="33"/>
  <c r="CJ684" i="33" s="1"/>
  <c r="X683" i="33"/>
  <c r="X684" i="33" s="1"/>
  <c r="AM683" i="33"/>
  <c r="AM684" i="33" s="1"/>
  <c r="BB683" i="33"/>
  <c r="BB684" i="33" s="1"/>
  <c r="J699" i="33"/>
  <c r="AP683" i="33"/>
  <c r="AP684" i="33" s="1"/>
  <c r="AJ683" i="33"/>
  <c r="AJ684" i="33" s="1"/>
  <c r="BC683" i="33"/>
  <c r="BC684" i="33" s="1"/>
  <c r="BM683" i="33"/>
  <c r="BM684" i="33" s="1"/>
  <c r="CC683" i="33"/>
  <c r="CC684" i="33" s="1"/>
  <c r="BU683" i="33"/>
  <c r="BU684" i="33" s="1"/>
  <c r="CN683" i="33"/>
  <c r="CN684" i="33" s="1"/>
  <c r="AK683" i="33"/>
  <c r="AK684" i="33" s="1"/>
  <c r="BN683" i="33"/>
  <c r="BN684" i="33" s="1"/>
  <c r="BG683" i="33"/>
  <c r="BG684" i="33" s="1"/>
  <c r="CB683" i="33"/>
  <c r="CB684" i="33" s="1"/>
  <c r="CQ683" i="33"/>
  <c r="CQ684" i="33" s="1"/>
  <c r="AE683" i="33"/>
  <c r="AE684" i="33" s="1"/>
  <c r="AT683" i="33"/>
  <c r="AT684" i="33" s="1"/>
  <c r="CG683" i="33"/>
  <c r="CG684" i="33" s="1"/>
  <c r="AN683" i="33"/>
  <c r="AN684" i="33" s="1"/>
  <c r="BV683" i="33"/>
  <c r="BV684" i="33" s="1"/>
  <c r="AW683" i="33"/>
  <c r="AW684" i="33" s="1"/>
  <c r="CO683" i="33"/>
  <c r="CO684" i="33" s="1"/>
  <c r="BX683" i="33"/>
  <c r="BX684" i="33" s="1"/>
  <c r="U683" i="33"/>
  <c r="U684" i="33" s="1"/>
  <c r="AX683" i="33"/>
  <c r="AX684" i="33" s="1"/>
  <c r="AY683" i="33"/>
  <c r="AY684" i="33" s="1"/>
  <c r="BT683" i="33"/>
  <c r="BT684" i="33" s="1"/>
  <c r="CI683" i="33"/>
  <c r="CI684" i="33" s="1"/>
  <c r="W683" i="33"/>
  <c r="W684" i="33" s="1"/>
  <c r="J698" i="33"/>
  <c r="J704" i="33" l="1"/>
  <c r="O683" i="33"/>
  <c r="O684" i="33"/>
  <c r="AJ685" i="33" s="1"/>
  <c r="J701" i="33"/>
  <c r="J703" i="33"/>
  <c r="J700" i="33"/>
  <c r="CD685" i="33" l="1"/>
  <c r="BU685" i="33"/>
  <c r="Z685" i="33"/>
  <c r="BV685" i="33"/>
  <c r="CE685" i="33"/>
  <c r="U685" i="33"/>
  <c r="CS685" i="33"/>
  <c r="BR685" i="33"/>
  <c r="BQ685" i="33"/>
  <c r="AG685" i="33"/>
  <c r="AU685" i="33"/>
  <c r="CC685" i="33"/>
  <c r="BJ685" i="33"/>
  <c r="S685" i="33"/>
  <c r="BB685" i="33"/>
  <c r="BC685" i="33"/>
  <c r="AP685" i="33"/>
  <c r="AY685" i="33"/>
  <c r="CB685" i="33"/>
  <c r="CQ685" i="33"/>
  <c r="T685" i="33"/>
  <c r="BO685" i="33"/>
  <c r="BF685" i="33"/>
  <c r="AE685" i="33"/>
  <c r="BW685" i="33"/>
  <c r="CG685" i="33"/>
  <c r="AX685" i="33"/>
  <c r="CO685" i="33"/>
  <c r="BX685" i="33"/>
  <c r="BG685" i="33"/>
  <c r="AW685" i="33"/>
  <c r="AK685" i="33"/>
  <c r="CR685" i="33"/>
  <c r="Q685" i="33"/>
  <c r="AF685" i="33"/>
  <c r="AN685" i="33"/>
  <c r="BN685" i="33"/>
  <c r="J708" i="33"/>
  <c r="J705" i="33"/>
  <c r="AT685" i="33"/>
  <c r="X685" i="33"/>
  <c r="Y685" i="33"/>
  <c r="CL685" i="33"/>
  <c r="J709" i="33"/>
  <c r="J706" i="33"/>
  <c r="AL685" i="33"/>
  <c r="AB685" i="33"/>
  <c r="CP685" i="33"/>
  <c r="CA685" i="33"/>
  <c r="BD685" i="33"/>
  <c r="CM685" i="33"/>
  <c r="CF685" i="33"/>
  <c r="BE685" i="33"/>
  <c r="CH685" i="33"/>
  <c r="BZ685" i="33"/>
  <c r="AI685" i="33"/>
  <c r="BP685" i="33"/>
  <c r="AA685" i="33"/>
  <c r="AR685" i="33"/>
  <c r="BY685" i="33"/>
  <c r="AS685" i="33"/>
  <c r="AV685" i="33"/>
  <c r="BL685" i="33"/>
  <c r="BI685" i="33"/>
  <c r="V685" i="33"/>
  <c r="BS685" i="33"/>
  <c r="R685" i="33"/>
  <c r="BK685" i="33"/>
  <c r="CK685" i="33"/>
  <c r="AD685" i="33"/>
  <c r="AZ685" i="33"/>
  <c r="AO685" i="33"/>
  <c r="BH685" i="33"/>
  <c r="AC685" i="33"/>
  <c r="AH685" i="33"/>
  <c r="AQ685" i="33"/>
  <c r="CJ685" i="33"/>
  <c r="BA685" i="33"/>
  <c r="BM685" i="33"/>
  <c r="BT685" i="33"/>
  <c r="AM685" i="33"/>
  <c r="CI685" i="33"/>
  <c r="CN685" i="33"/>
  <c r="W685" i="33"/>
  <c r="J713" i="33" l="1"/>
  <c r="J710" i="33"/>
  <c r="J714" i="33"/>
  <c r="J711" i="33"/>
  <c r="O685" i="33"/>
  <c r="M685" i="33"/>
  <c r="L683" i="33"/>
  <c r="L686" i="33"/>
  <c r="L684" i="33"/>
  <c r="L685" i="33"/>
  <c r="J719" i="33" l="1"/>
  <c r="J716" i="33"/>
  <c r="M683" i="33"/>
  <c r="F683" i="33" s="1"/>
  <c r="J715" i="33"/>
  <c r="J718" i="33"/>
  <c r="H688" i="33" l="1"/>
  <c r="J723" i="33"/>
  <c r="J720" i="33"/>
  <c r="J721" i="33"/>
  <c r="J724" i="33"/>
  <c r="J725" i="33" l="1"/>
  <c r="J726" i="33"/>
  <c r="H689" i="33"/>
  <c r="K688" i="33"/>
  <c r="H690" i="33" l="1"/>
  <c r="K689" i="33"/>
  <c r="H691" i="33" l="1"/>
  <c r="K691" i="33" s="1"/>
  <c r="K690" i="33"/>
  <c r="BT688" i="33" l="1"/>
  <c r="BT689" i="33" s="1"/>
  <c r="CC688" i="33"/>
  <c r="CC689" i="33" s="1"/>
  <c r="BF688" i="33"/>
  <c r="BF689" i="33" s="1"/>
  <c r="U688" i="33"/>
  <c r="U689" i="33" s="1"/>
  <c r="CL688" i="33"/>
  <c r="CL689" i="33" s="1"/>
  <c r="AQ688" i="33"/>
  <c r="AQ689" i="33" s="1"/>
  <c r="CH688" i="33"/>
  <c r="CH689" i="33" s="1"/>
  <c r="AO688" i="33"/>
  <c r="AO689" i="33" s="1"/>
  <c r="Y688" i="33"/>
  <c r="Y689" i="33" s="1"/>
  <c r="AS688" i="33"/>
  <c r="AS689" i="33" s="1"/>
  <c r="CG688" i="33"/>
  <c r="CG689" i="33" s="1"/>
  <c r="AN688" i="33"/>
  <c r="AN689" i="33" s="1"/>
  <c r="Z688" i="33"/>
  <c r="Z689" i="33" s="1"/>
  <c r="BW688" i="33"/>
  <c r="BW689" i="33" s="1"/>
  <c r="AM688" i="33"/>
  <c r="AM689" i="33" s="1"/>
  <c r="AX688" i="33"/>
  <c r="AX689" i="33" s="1"/>
  <c r="AR688" i="33"/>
  <c r="AR689" i="33" s="1"/>
  <c r="CD688" i="33"/>
  <c r="CD689" i="33" s="1"/>
  <c r="CS688" i="33"/>
  <c r="CS689" i="33" s="1"/>
  <c r="AK688" i="33"/>
  <c r="AK689" i="33" s="1"/>
  <c r="AJ688" i="33"/>
  <c r="AJ689" i="33" s="1"/>
  <c r="V688" i="33"/>
  <c r="V689" i="33" s="1"/>
  <c r="CI688" i="33"/>
  <c r="CI689" i="33" s="1"/>
  <c r="W688" i="33"/>
  <c r="W689" i="33" s="1"/>
  <c r="AV688" i="33"/>
  <c r="AV689" i="33" s="1"/>
  <c r="AC688" i="33"/>
  <c r="AC689" i="33" s="1"/>
  <c r="CO688" i="33"/>
  <c r="CO689" i="33" s="1"/>
  <c r="BJ688" i="33"/>
  <c r="BJ689" i="33" s="1"/>
  <c r="CQ688" i="33"/>
  <c r="CQ689" i="33" s="1"/>
  <c r="CP688" i="33"/>
  <c r="CP689" i="33" s="1"/>
  <c r="BP688" i="33"/>
  <c r="BP689" i="33" s="1"/>
  <c r="BB688" i="33"/>
  <c r="BB689" i="33" s="1"/>
  <c r="BG688" i="33"/>
  <c r="BG689" i="33" s="1"/>
  <c r="BC688" i="33"/>
  <c r="BC689" i="33" s="1"/>
  <c r="CB688" i="33"/>
  <c r="CB689" i="33" s="1"/>
  <c r="AH688" i="33"/>
  <c r="AH689" i="33" s="1"/>
  <c r="BA688" i="33"/>
  <c r="BA689" i="33" s="1"/>
  <c r="BK688" i="33"/>
  <c r="BK689" i="33" s="1"/>
  <c r="BD688" i="33"/>
  <c r="BD689" i="33" s="1"/>
  <c r="AG688" i="33"/>
  <c r="AG689" i="33" s="1"/>
  <c r="AP688" i="33"/>
  <c r="AP689" i="33" s="1"/>
  <c r="BQ688" i="33"/>
  <c r="BQ689" i="33" s="1"/>
  <c r="AU688" i="33"/>
  <c r="AU689" i="33" s="1"/>
  <c r="BL688" i="33"/>
  <c r="BL689" i="33" s="1"/>
  <c r="BM688" i="33"/>
  <c r="BM689" i="33" s="1"/>
  <c r="T688" i="33"/>
  <c r="T689" i="33" s="1"/>
  <c r="Q688" i="33"/>
  <c r="BR688" i="33"/>
  <c r="BR689" i="33" s="1"/>
  <c r="BI688" i="33"/>
  <c r="BI689" i="33" s="1"/>
  <c r="CA688" i="33"/>
  <c r="CA689" i="33" s="1"/>
  <c r="BH688" i="33"/>
  <c r="BH689" i="33" s="1"/>
  <c r="BO688" i="33"/>
  <c r="BO689" i="33" s="1"/>
  <c r="BZ688" i="33"/>
  <c r="BZ689" i="33" s="1"/>
  <c r="CR688" i="33"/>
  <c r="CR689" i="33" s="1"/>
  <c r="AA688" i="33"/>
  <c r="AA689" i="33" s="1"/>
  <c r="CM688" i="33"/>
  <c r="CM689" i="33" s="1"/>
  <c r="AZ688" i="33"/>
  <c r="AZ689" i="33" s="1"/>
  <c r="AI688" i="33"/>
  <c r="AI689" i="33" s="1"/>
  <c r="AL688" i="33"/>
  <c r="AL689" i="33" s="1"/>
  <c r="CJ688" i="33"/>
  <c r="CJ689" i="33" s="1"/>
  <c r="BU688" i="33"/>
  <c r="BU689" i="33" s="1"/>
  <c r="AB688" i="33"/>
  <c r="AB689" i="33" s="1"/>
  <c r="AW688" i="33"/>
  <c r="AW689" i="33" s="1"/>
  <c r="AT688" i="33"/>
  <c r="AT689" i="33" s="1"/>
  <c r="BY688" i="33"/>
  <c r="BY689" i="33" s="1"/>
  <c r="AE688" i="33"/>
  <c r="AE689" i="33" s="1"/>
  <c r="BN688" i="33"/>
  <c r="BN689" i="33" s="1"/>
  <c r="CF688" i="33"/>
  <c r="CF689" i="33" s="1"/>
  <c r="BE688" i="33"/>
  <c r="BE689" i="33" s="1"/>
  <c r="X688" i="33"/>
  <c r="X689" i="33" s="1"/>
  <c r="AY688" i="33"/>
  <c r="AY689" i="33" s="1"/>
  <c r="BV688" i="33"/>
  <c r="BV689" i="33" s="1"/>
  <c r="CN688" i="33"/>
  <c r="CN689" i="33" s="1"/>
  <c r="CK688" i="33"/>
  <c r="CK689" i="33" s="1"/>
  <c r="AF688" i="33"/>
  <c r="AF689" i="33" s="1"/>
  <c r="CE688" i="33"/>
  <c r="CE689" i="33" s="1"/>
  <c r="BS688" i="33"/>
  <c r="BS689" i="33" s="1"/>
  <c r="S688" i="33"/>
  <c r="S689" i="33" s="1"/>
  <c r="BX688" i="33"/>
  <c r="BX689" i="33" s="1"/>
  <c r="AD688" i="33"/>
  <c r="AD689" i="33" s="1"/>
  <c r="R688" i="33"/>
  <c r="R689" i="33" s="1"/>
  <c r="Q689" i="33" l="1"/>
  <c r="O688" i="33"/>
  <c r="O689" i="33" l="1"/>
  <c r="Q690" i="33" s="1"/>
  <c r="AJ690" i="33" l="1"/>
  <c r="AK690" i="33"/>
  <c r="CL690" i="33"/>
  <c r="AX690" i="33"/>
  <c r="BC690" i="33"/>
  <c r="CD690" i="33"/>
  <c r="BJ690" i="33"/>
  <c r="BG690" i="33"/>
  <c r="AQ690" i="33"/>
  <c r="Y690" i="33"/>
  <c r="CO690" i="33"/>
  <c r="BT690" i="33"/>
  <c r="V690" i="33"/>
  <c r="Z690" i="33"/>
  <c r="CI690" i="33"/>
  <c r="BW690" i="33"/>
  <c r="BP690" i="33"/>
  <c r="AS690" i="33"/>
  <c r="W690" i="33"/>
  <c r="CH690" i="33"/>
  <c r="AR690" i="33"/>
  <c r="AN690" i="33"/>
  <c r="CQ690" i="33"/>
  <c r="CC690" i="33"/>
  <c r="CS690" i="33"/>
  <c r="U690" i="33"/>
  <c r="AV690" i="33"/>
  <c r="CG690" i="33"/>
  <c r="BB690" i="33"/>
  <c r="BF690" i="33"/>
  <c r="CP690" i="33"/>
  <c r="AM690" i="33"/>
  <c r="AO690" i="33"/>
  <c r="AC690" i="33"/>
  <c r="CB690" i="33"/>
  <c r="AD690" i="33"/>
  <c r="T690" i="33"/>
  <c r="BE690" i="33"/>
  <c r="AT690" i="33"/>
  <c r="AH690" i="33"/>
  <c r="BX690" i="33"/>
  <c r="BR690" i="33"/>
  <c r="CE690" i="33"/>
  <c r="BD690" i="33"/>
  <c r="CF690" i="33"/>
  <c r="CM690" i="33"/>
  <c r="AG690" i="33"/>
  <c r="AW690" i="33"/>
  <c r="AY690" i="33"/>
  <c r="AZ690" i="33"/>
  <c r="CA690" i="33"/>
  <c r="BK690" i="33"/>
  <c r="BU690" i="33"/>
  <c r="S690" i="33"/>
  <c r="AE690" i="33"/>
  <c r="R690" i="33"/>
  <c r="CN690" i="33"/>
  <c r="BY690" i="33"/>
  <c r="AP690" i="33"/>
  <c r="BV690" i="33"/>
  <c r="X690" i="33"/>
  <c r="CJ690" i="33"/>
  <c r="AB690" i="33"/>
  <c r="BO690" i="33"/>
  <c r="BS690" i="33"/>
  <c r="BI690" i="33"/>
  <c r="AI690" i="33"/>
  <c r="BZ690" i="33"/>
  <c r="AA690" i="33"/>
  <c r="AF690" i="33"/>
  <c r="BM690" i="33"/>
  <c r="BN690" i="33"/>
  <c r="BA690" i="33"/>
  <c r="AL690" i="33"/>
  <c r="CK690" i="33"/>
  <c r="BH690" i="33"/>
  <c r="BQ690" i="33"/>
  <c r="CR690" i="33"/>
  <c r="BL690" i="33"/>
  <c r="AU690" i="33"/>
  <c r="M690" i="33" l="1"/>
  <c r="L688" i="33"/>
  <c r="L690" i="33"/>
  <c r="L689" i="33"/>
  <c r="L691" i="33"/>
  <c r="O690" i="33"/>
  <c r="M688" i="33" l="1"/>
  <c r="F688" i="33" s="1"/>
  <c r="D688" i="33" l="1"/>
  <c r="E688" i="33"/>
  <c r="H693" i="33" l="1"/>
  <c r="H694" i="33" s="1"/>
  <c r="K693" i="33" l="1"/>
  <c r="H695" i="33"/>
  <c r="K694" i="33"/>
  <c r="H696" i="33" l="1"/>
  <c r="K696" i="33" s="1"/>
  <c r="K695" i="33"/>
  <c r="BM693" i="33" l="1"/>
  <c r="BM694" i="33" s="1"/>
  <c r="AZ693" i="33"/>
  <c r="AZ694" i="33" s="1"/>
  <c r="U693" i="33"/>
  <c r="U694" i="33" s="1"/>
  <c r="BX693" i="33"/>
  <c r="BX694" i="33" s="1"/>
  <c r="AM693" i="33"/>
  <c r="AM694" i="33" s="1"/>
  <c r="CR693" i="33"/>
  <c r="CR694" i="33" s="1"/>
  <c r="BP693" i="33"/>
  <c r="BP694" i="33" s="1"/>
  <c r="BC693" i="33"/>
  <c r="BC694" i="33" s="1"/>
  <c r="BB693" i="33"/>
  <c r="BB694" i="33" s="1"/>
  <c r="CD693" i="33"/>
  <c r="CD694" i="33" s="1"/>
  <c r="BL693" i="33"/>
  <c r="BL694" i="33" s="1"/>
  <c r="AA693" i="33"/>
  <c r="AA694" i="33" s="1"/>
  <c r="CC693" i="33"/>
  <c r="CC694" i="33" s="1"/>
  <c r="Z693" i="33"/>
  <c r="Z694" i="33" s="1"/>
  <c r="CL693" i="33"/>
  <c r="CL694" i="33" s="1"/>
  <c r="BW693" i="33"/>
  <c r="BW694" i="33" s="1"/>
  <c r="BO693" i="33"/>
  <c r="BO694" i="33" s="1"/>
  <c r="CM693" i="33"/>
  <c r="CM694" i="33" s="1"/>
  <c r="Y693" i="33"/>
  <c r="Y694" i="33" s="1"/>
  <c r="BR693" i="33"/>
  <c r="BR694" i="33" s="1"/>
  <c r="BK693" i="33"/>
  <c r="BK694" i="33" s="1"/>
  <c r="CB693" i="33"/>
  <c r="CB694" i="33" s="1"/>
  <c r="AU693" i="33"/>
  <c r="AU694" i="33" s="1"/>
  <c r="AH693" i="33"/>
  <c r="AH694" i="33" s="1"/>
  <c r="CS693" i="33"/>
  <c r="CS694" i="33" s="1"/>
  <c r="AO693" i="33"/>
  <c r="AO694" i="33" s="1"/>
  <c r="V693" i="33"/>
  <c r="V694" i="33" s="1"/>
  <c r="AV693" i="33"/>
  <c r="AV694" i="33" s="1"/>
  <c r="AL693" i="33"/>
  <c r="AL694" i="33" s="1"/>
  <c r="S693" i="33"/>
  <c r="S694" i="33" s="1"/>
  <c r="BA693" i="33"/>
  <c r="BA694" i="33" s="1"/>
  <c r="AT693" i="33"/>
  <c r="AT694" i="33" s="1"/>
  <c r="AX693" i="33"/>
  <c r="AX694" i="33" s="1"/>
  <c r="CH693" i="33"/>
  <c r="CH694" i="33" s="1"/>
  <c r="BQ693" i="33"/>
  <c r="BQ694" i="33" s="1"/>
  <c r="AB693" i="33"/>
  <c r="AB694" i="33" s="1"/>
  <c r="BJ693" i="33"/>
  <c r="BJ694" i="33" s="1"/>
  <c r="AY693" i="33"/>
  <c r="AY694" i="33" s="1"/>
  <c r="CI693" i="33"/>
  <c r="CI694" i="33" s="1"/>
  <c r="Q693" i="33"/>
  <c r="AR693" i="33"/>
  <c r="AR694" i="33" s="1"/>
  <c r="BD693" i="33"/>
  <c r="BD694" i="33" s="1"/>
  <c r="AC693" i="33"/>
  <c r="AC694" i="33" s="1"/>
  <c r="AK693" i="33"/>
  <c r="AK694" i="33" s="1"/>
  <c r="T693" i="33"/>
  <c r="T694" i="33" s="1"/>
  <c r="AD693" i="33"/>
  <c r="AD694" i="33" s="1"/>
  <c r="AQ693" i="33"/>
  <c r="AQ694" i="33" s="1"/>
  <c r="CA693" i="33"/>
  <c r="CA694" i="33" s="1"/>
  <c r="BY693" i="33"/>
  <c r="BY694" i="33" s="1"/>
  <c r="AJ693" i="33"/>
  <c r="AJ694" i="33" s="1"/>
  <c r="CP693" i="33"/>
  <c r="CP694" i="33" s="1"/>
  <c r="BG693" i="33"/>
  <c r="BG694" i="33" s="1"/>
  <c r="AF693" i="33"/>
  <c r="AF694" i="33" s="1"/>
  <c r="CG693" i="33"/>
  <c r="CG694" i="33" s="1"/>
  <c r="CF693" i="33"/>
  <c r="CF694" i="33" s="1"/>
  <c r="BE693" i="33"/>
  <c r="BE694" i="33" s="1"/>
  <c r="BF693" i="33"/>
  <c r="BF694" i="33" s="1"/>
  <c r="X693" i="33"/>
  <c r="X694" i="33" s="1"/>
  <c r="BI693" i="33"/>
  <c r="BI694" i="33" s="1"/>
  <c r="W693" i="33"/>
  <c r="W694" i="33" s="1"/>
  <c r="CK693" i="33"/>
  <c r="CK694" i="33" s="1"/>
  <c r="BV693" i="33"/>
  <c r="BV694" i="33" s="1"/>
  <c r="CQ693" i="33"/>
  <c r="CQ694" i="33" s="1"/>
  <c r="AW693" i="33"/>
  <c r="AW694" i="33" s="1"/>
  <c r="AI693" i="33"/>
  <c r="AI694" i="33" s="1"/>
  <c r="BS693" i="33"/>
  <c r="BS694" i="33" s="1"/>
  <c r="CO693" i="33"/>
  <c r="CO694" i="33" s="1"/>
  <c r="CN693" i="33"/>
  <c r="CN694" i="33" s="1"/>
  <c r="BU693" i="33"/>
  <c r="BU694" i="33" s="1"/>
  <c r="BN693" i="33"/>
  <c r="BN694" i="33" s="1"/>
  <c r="AN693" i="33"/>
  <c r="AN694" i="33" s="1"/>
  <c r="BZ693" i="33"/>
  <c r="BZ694" i="33" s="1"/>
  <c r="AE693" i="33"/>
  <c r="AE694" i="33" s="1"/>
  <c r="AS693" i="33"/>
  <c r="AS694" i="33" s="1"/>
  <c r="BH693" i="33"/>
  <c r="BH694" i="33" s="1"/>
  <c r="BT693" i="33"/>
  <c r="BT694" i="33" s="1"/>
  <c r="AG693" i="33"/>
  <c r="AG694" i="33" s="1"/>
  <c r="CJ693" i="33"/>
  <c r="CJ694" i="33" s="1"/>
  <c r="CE693" i="33"/>
  <c r="CE694" i="33" s="1"/>
  <c r="AP693" i="33"/>
  <c r="AP694" i="33" s="1"/>
  <c r="R693" i="33"/>
  <c r="R694" i="33" s="1"/>
  <c r="O693" i="33" l="1"/>
  <c r="Q694" i="33"/>
  <c r="O694" i="33" l="1"/>
  <c r="Q695" i="33" s="1"/>
  <c r="CR695" i="33" l="1"/>
  <c r="Z695" i="33"/>
  <c r="BP695" i="33"/>
  <c r="CC695" i="33"/>
  <c r="CL695" i="33"/>
  <c r="BL695" i="33"/>
  <c r="U695" i="33"/>
  <c r="BO695" i="33"/>
  <c r="BX695" i="33"/>
  <c r="BM695" i="33"/>
  <c r="CD695" i="33"/>
  <c r="CM695" i="33"/>
  <c r="AZ695" i="33"/>
  <c r="AA695" i="33"/>
  <c r="BB695" i="33"/>
  <c r="BW695" i="33"/>
  <c r="BC695" i="33"/>
  <c r="AM695" i="33"/>
  <c r="BE695" i="33"/>
  <c r="BU695" i="33"/>
  <c r="CE695" i="33"/>
  <c r="CO695" i="33"/>
  <c r="AH695" i="33"/>
  <c r="X695" i="33"/>
  <c r="AE695" i="33"/>
  <c r="AQ695" i="33"/>
  <c r="AC695" i="33"/>
  <c r="BV695" i="33"/>
  <c r="BQ695" i="33"/>
  <c r="AY695" i="33"/>
  <c r="AW695" i="33"/>
  <c r="AX695" i="33"/>
  <c r="AT695" i="33"/>
  <c r="S695" i="33"/>
  <c r="AN695" i="33"/>
  <c r="AO695" i="33"/>
  <c r="CS695" i="33"/>
  <c r="CK695" i="33"/>
  <c r="CI695" i="33"/>
  <c r="BI695" i="33"/>
  <c r="CJ695" i="33"/>
  <c r="AJ695" i="33"/>
  <c r="CF695" i="33"/>
  <c r="AI695" i="33"/>
  <c r="AV695" i="33"/>
  <c r="BF695" i="33"/>
  <c r="T695" i="33"/>
  <c r="CH695" i="33"/>
  <c r="AU695" i="33"/>
  <c r="BA695" i="33"/>
  <c r="CB695" i="33"/>
  <c r="BK695" i="33"/>
  <c r="Y695" i="33"/>
  <c r="AS695" i="33"/>
  <c r="AG695" i="33"/>
  <c r="BS695" i="33"/>
  <c r="CQ695" i="33"/>
  <c r="AF695" i="33"/>
  <c r="BR695" i="33"/>
  <c r="CP695" i="33"/>
  <c r="AD695" i="33"/>
  <c r="BD695" i="33"/>
  <c r="CG695" i="33"/>
  <c r="BT695" i="33"/>
  <c r="BY695" i="33"/>
  <c r="BG695" i="33"/>
  <c r="AR695" i="33"/>
  <c r="W695" i="33"/>
  <c r="CN695" i="33"/>
  <c r="BZ695" i="33"/>
  <c r="CA695" i="33"/>
  <c r="AL695" i="33"/>
  <c r="BN695" i="33"/>
  <c r="BJ695" i="33"/>
  <c r="V695" i="33"/>
  <c r="AP695" i="33"/>
  <c r="AB695" i="33"/>
  <c r="AK695" i="33"/>
  <c r="BH695" i="33"/>
  <c r="R695" i="33"/>
  <c r="O695" i="33" l="1"/>
  <c r="L696" i="33"/>
  <c r="L693" i="33"/>
  <c r="L695" i="33"/>
  <c r="M695" i="33"/>
  <c r="L694" i="33"/>
  <c r="M693" i="33" l="1"/>
  <c r="F693" i="33" l="1"/>
  <c r="E693" i="33"/>
  <c r="D693" i="33"/>
  <c r="H698" i="33" l="1"/>
  <c r="H699" i="33" l="1"/>
  <c r="K698" i="33"/>
  <c r="H700" i="33" l="1"/>
  <c r="K699" i="33"/>
  <c r="H701" i="33" l="1"/>
  <c r="K701" i="33" s="1"/>
  <c r="K700" i="33"/>
  <c r="W698" i="33" l="1"/>
  <c r="W699" i="33" s="1"/>
  <c r="CQ698" i="33"/>
  <c r="CQ699" i="33" s="1"/>
  <c r="AR698" i="33"/>
  <c r="AR699" i="33" s="1"/>
  <c r="BC698" i="33"/>
  <c r="BC699" i="33" s="1"/>
  <c r="AY698" i="33"/>
  <c r="AY699" i="33" s="1"/>
  <c r="CI698" i="33"/>
  <c r="CI699" i="33" s="1"/>
  <c r="AO698" i="33"/>
  <c r="AO699" i="33" s="1"/>
  <c r="CE698" i="33"/>
  <c r="CE699" i="33" s="1"/>
  <c r="CH698" i="33"/>
  <c r="CH699" i="33" s="1"/>
  <c r="BU698" i="33"/>
  <c r="BU699" i="33" s="1"/>
  <c r="AS698" i="33"/>
  <c r="AS699" i="33" s="1"/>
  <c r="AG698" i="33"/>
  <c r="AG699" i="33" s="1"/>
  <c r="AD698" i="33"/>
  <c r="AD699" i="33" s="1"/>
  <c r="BD698" i="33"/>
  <c r="BD699" i="33" s="1"/>
  <c r="CF698" i="33"/>
  <c r="CF699" i="33" s="1"/>
  <c r="BH698" i="33"/>
  <c r="BH699" i="33" s="1"/>
  <c r="BK698" i="33"/>
  <c r="BK699" i="33" s="1"/>
  <c r="CM698" i="33"/>
  <c r="CM699" i="33" s="1"/>
  <c r="CD698" i="33"/>
  <c r="CD699" i="33" s="1"/>
  <c r="BM698" i="33"/>
  <c r="BM699" i="33" s="1"/>
  <c r="AE698" i="33"/>
  <c r="AE699" i="33" s="1"/>
  <c r="AF698" i="33"/>
  <c r="AF699" i="33" s="1"/>
  <c r="AI698" i="33"/>
  <c r="AI699" i="33" s="1"/>
  <c r="CC698" i="33"/>
  <c r="CC699" i="33" s="1"/>
  <c r="BF698" i="33"/>
  <c r="BF699" i="33" s="1"/>
  <c r="BA698" i="33"/>
  <c r="BA699" i="33" s="1"/>
  <c r="R698" i="33"/>
  <c r="R699" i="33" s="1"/>
  <c r="BL698" i="33"/>
  <c r="BL699" i="33" s="1"/>
  <c r="BE698" i="33"/>
  <c r="BE699" i="33" s="1"/>
  <c r="AZ698" i="33"/>
  <c r="AZ699" i="33" s="1"/>
  <c r="AU698" i="33"/>
  <c r="AU699" i="33" s="1"/>
  <c r="CO698" i="33"/>
  <c r="CO699" i="33" s="1"/>
  <c r="AB698" i="33"/>
  <c r="AB699" i="33" s="1"/>
  <c r="AP698" i="33"/>
  <c r="AP699" i="33" s="1"/>
  <c r="Q698" i="33"/>
  <c r="AT698" i="33"/>
  <c r="AT699" i="33" s="1"/>
  <c r="AV698" i="33"/>
  <c r="AV699" i="33" s="1"/>
  <c r="U698" i="33"/>
  <c r="U699" i="33" s="1"/>
  <c r="AJ698" i="33"/>
  <c r="AJ699" i="33" s="1"/>
  <c r="BW698" i="33"/>
  <c r="BW699" i="33" s="1"/>
  <c r="CK698" i="33"/>
  <c r="CK699" i="33" s="1"/>
  <c r="CL698" i="33"/>
  <c r="CL699" i="33" s="1"/>
  <c r="AC698" i="33"/>
  <c r="AC699" i="33" s="1"/>
  <c r="BP698" i="33"/>
  <c r="BP699" i="33" s="1"/>
  <c r="CN698" i="33"/>
  <c r="CN699" i="33" s="1"/>
  <c r="AW698" i="33"/>
  <c r="AW699" i="33" s="1"/>
  <c r="T698" i="33"/>
  <c r="T699" i="33" s="1"/>
  <c r="AM698" i="33"/>
  <c r="AM699" i="33" s="1"/>
  <c r="CG698" i="33"/>
  <c r="CG699" i="33" s="1"/>
  <c r="BV698" i="33"/>
  <c r="BV699" i="33" s="1"/>
  <c r="Y698" i="33"/>
  <c r="Y699" i="33" s="1"/>
  <c r="AH698" i="33"/>
  <c r="AH699" i="33" s="1"/>
  <c r="CR698" i="33"/>
  <c r="CR699" i="33" s="1"/>
  <c r="BI698" i="33"/>
  <c r="BI699" i="33" s="1"/>
  <c r="AX698" i="33"/>
  <c r="AX699" i="33" s="1"/>
  <c r="BT698" i="33"/>
  <c r="BT699" i="33" s="1"/>
  <c r="BO698" i="33"/>
  <c r="BO699" i="33" s="1"/>
  <c r="CJ698" i="33"/>
  <c r="CJ699" i="33" s="1"/>
  <c r="BS698" i="33"/>
  <c r="BS699" i="33" s="1"/>
  <c r="BB698" i="33"/>
  <c r="BB699" i="33" s="1"/>
  <c r="AQ698" i="33"/>
  <c r="AQ699" i="33" s="1"/>
  <c r="BJ698" i="33"/>
  <c r="BJ699" i="33" s="1"/>
  <c r="CA698" i="33"/>
  <c r="CA699" i="33" s="1"/>
  <c r="BR698" i="33"/>
  <c r="BR699" i="33" s="1"/>
  <c r="CB698" i="33"/>
  <c r="CB699" i="33" s="1"/>
  <c r="BY698" i="33"/>
  <c r="BY699" i="33" s="1"/>
  <c r="CP698" i="33"/>
  <c r="CP699" i="33" s="1"/>
  <c r="AK698" i="33"/>
  <c r="AK699" i="33" s="1"/>
  <c r="X698" i="33"/>
  <c r="X699" i="33" s="1"/>
  <c r="AL698" i="33"/>
  <c r="AL699" i="33" s="1"/>
  <c r="BZ698" i="33"/>
  <c r="BZ699" i="33" s="1"/>
  <c r="BQ698" i="33"/>
  <c r="BQ699" i="33" s="1"/>
  <c r="AA698" i="33"/>
  <c r="AA699" i="33" s="1"/>
  <c r="Z698" i="33"/>
  <c r="Z699" i="33" s="1"/>
  <c r="AN698" i="33"/>
  <c r="AN699" i="33" s="1"/>
  <c r="CS698" i="33"/>
  <c r="CS699" i="33" s="1"/>
  <c r="BN698" i="33"/>
  <c r="BN699" i="33" s="1"/>
  <c r="V698" i="33"/>
  <c r="V699" i="33" s="1"/>
  <c r="BG698" i="33"/>
  <c r="BG699" i="33" s="1"/>
  <c r="BX698" i="33"/>
  <c r="BX699" i="33" s="1"/>
  <c r="S698" i="33"/>
  <c r="S699" i="33" s="1"/>
  <c r="O698" i="33" l="1"/>
  <c r="Q699" i="33"/>
  <c r="O699" i="33" l="1"/>
  <c r="CF700" i="33" l="1"/>
  <c r="BM700" i="33"/>
  <c r="BU700" i="33"/>
  <c r="AE700" i="33"/>
  <c r="BH700" i="33"/>
  <c r="W700" i="33"/>
  <c r="AO700" i="33"/>
  <c r="BC700" i="33"/>
  <c r="CM700" i="33"/>
  <c r="AR700" i="33"/>
  <c r="CI700" i="33"/>
  <c r="CE700" i="33"/>
  <c r="AY700" i="33"/>
  <c r="BD700" i="33"/>
  <c r="AG700" i="33"/>
  <c r="CQ700" i="33"/>
  <c r="BK700" i="33"/>
  <c r="CH700" i="33"/>
  <c r="AD700" i="33"/>
  <c r="AS700" i="33"/>
  <c r="CD700" i="33"/>
  <c r="AU700" i="33"/>
  <c r="BB700" i="33"/>
  <c r="AW700" i="33"/>
  <c r="CJ700" i="33"/>
  <c r="V700" i="33"/>
  <c r="CG700" i="33"/>
  <c r="CR700" i="33"/>
  <c r="BT700" i="33"/>
  <c r="CK700" i="33"/>
  <c r="AA700" i="33"/>
  <c r="AB700" i="33"/>
  <c r="BW700" i="33"/>
  <c r="AT700" i="33"/>
  <c r="R700" i="33"/>
  <c r="CO700" i="33"/>
  <c r="AC700" i="33"/>
  <c r="BZ700" i="33"/>
  <c r="CC700" i="33"/>
  <c r="BE700" i="33"/>
  <c r="BQ700" i="33"/>
  <c r="AJ700" i="33"/>
  <c r="X700" i="33"/>
  <c r="CP700" i="33"/>
  <c r="U700" i="33"/>
  <c r="BI700" i="33"/>
  <c r="AH700" i="33"/>
  <c r="AN700" i="33"/>
  <c r="BV700" i="33"/>
  <c r="CS700" i="33"/>
  <c r="AM700" i="33"/>
  <c r="AQ700" i="33"/>
  <c r="AL700" i="33"/>
  <c r="BF700" i="33"/>
  <c r="BL700" i="33"/>
  <c r="BA700" i="33"/>
  <c r="AX700" i="33"/>
  <c r="S700" i="33"/>
  <c r="AI700" i="33"/>
  <c r="BG700" i="33"/>
  <c r="BR700" i="33"/>
  <c r="AZ700" i="33"/>
  <c r="BP700" i="33"/>
  <c r="CN700" i="33"/>
  <c r="CL700" i="33"/>
  <c r="BS700" i="33"/>
  <c r="Y700" i="33"/>
  <c r="AP700" i="33"/>
  <c r="BX700" i="33"/>
  <c r="AK700" i="33"/>
  <c r="BN700" i="33"/>
  <c r="CB700" i="33"/>
  <c r="Z700" i="33"/>
  <c r="BO700" i="33"/>
  <c r="AV700" i="33"/>
  <c r="CA700" i="33"/>
  <c r="T700" i="33"/>
  <c r="BJ700" i="33"/>
  <c r="BY700" i="33"/>
  <c r="AF700" i="33"/>
  <c r="Q700" i="33"/>
  <c r="O700" i="33" l="1"/>
  <c r="M700" i="33"/>
  <c r="L700" i="33"/>
  <c r="L698" i="33"/>
  <c r="L701" i="33"/>
  <c r="L699" i="33"/>
  <c r="M698" i="33" l="1"/>
  <c r="F698" i="33" l="1"/>
  <c r="D698" i="33"/>
  <c r="E698" i="33"/>
  <c r="H703" i="33" l="1"/>
  <c r="H704" i="33" l="1"/>
  <c r="K703" i="33"/>
  <c r="H705" i="33" l="1"/>
  <c r="K704" i="33"/>
  <c r="H706" i="33" l="1"/>
  <c r="K706" i="33" s="1"/>
  <c r="K705" i="33"/>
  <c r="CE703" i="33" l="1"/>
  <c r="CE704" i="33" s="1"/>
  <c r="BB703" i="33"/>
  <c r="BB704" i="33" s="1"/>
  <c r="BQ703" i="33"/>
  <c r="BQ704" i="33" s="1"/>
  <c r="W703" i="33"/>
  <c r="W704" i="33" s="1"/>
  <c r="CH703" i="33"/>
  <c r="CH704" i="33" s="1"/>
  <c r="AG703" i="33"/>
  <c r="AG704" i="33" s="1"/>
  <c r="CD703" i="33"/>
  <c r="CD704" i="33" s="1"/>
  <c r="AB703" i="33"/>
  <c r="AB704" i="33" s="1"/>
  <c r="CN703" i="33"/>
  <c r="CN704" i="33" s="1"/>
  <c r="BY703" i="33"/>
  <c r="BY704" i="33" s="1"/>
  <c r="CF703" i="33"/>
  <c r="CF704" i="33" s="1"/>
  <c r="AH703" i="33"/>
  <c r="AH704" i="33" s="1"/>
  <c r="AK703" i="33"/>
  <c r="AK704" i="33" s="1"/>
  <c r="BR703" i="33"/>
  <c r="BR704" i="33" s="1"/>
  <c r="AW703" i="33"/>
  <c r="AW704" i="33" s="1"/>
  <c r="AN703" i="33"/>
  <c r="AN704" i="33" s="1"/>
  <c r="BO703" i="33"/>
  <c r="BO704" i="33" s="1"/>
  <c r="V703" i="33"/>
  <c r="V704" i="33" s="1"/>
  <c r="BM703" i="33"/>
  <c r="BM704" i="33" s="1"/>
  <c r="BT703" i="33"/>
  <c r="BT704" i="33" s="1"/>
  <c r="CL703" i="33"/>
  <c r="CL704" i="33" s="1"/>
  <c r="AX703" i="33"/>
  <c r="AX704" i="33" s="1"/>
  <c r="AO703" i="33"/>
  <c r="AO704" i="33" s="1"/>
  <c r="AJ703" i="33"/>
  <c r="AJ704" i="33" s="1"/>
  <c r="CA703" i="33"/>
  <c r="CA704" i="33" s="1"/>
  <c r="AQ703" i="33"/>
  <c r="AQ704" i="33" s="1"/>
  <c r="CS703" i="33"/>
  <c r="CS704" i="33" s="1"/>
  <c r="R703" i="33"/>
  <c r="R704" i="33" s="1"/>
  <c r="X703" i="33"/>
  <c r="X704" i="33" s="1"/>
  <c r="U703" i="33"/>
  <c r="U704" i="33" s="1"/>
  <c r="BC703" i="33"/>
  <c r="BC704" i="33" s="1"/>
  <c r="AE703" i="33"/>
  <c r="AE704" i="33" s="1"/>
  <c r="CO703" i="33"/>
  <c r="CO704" i="33" s="1"/>
  <c r="BD703" i="33"/>
  <c r="BD704" i="33" s="1"/>
  <c r="AM703" i="33"/>
  <c r="AM704" i="33" s="1"/>
  <c r="BU703" i="33"/>
  <c r="BU704" i="33" s="1"/>
  <c r="CB703" i="33"/>
  <c r="CB704" i="33" s="1"/>
  <c r="Q703" i="33"/>
  <c r="BL703" i="33"/>
  <c r="BL704" i="33" s="1"/>
  <c r="BI703" i="33"/>
  <c r="BI704" i="33" s="1"/>
  <c r="CR703" i="33"/>
  <c r="CR704" i="33" s="1"/>
  <c r="AR703" i="33"/>
  <c r="AR704" i="33" s="1"/>
  <c r="BZ703" i="33"/>
  <c r="BZ704" i="33" s="1"/>
  <c r="AA703" i="33"/>
  <c r="AA704" i="33" s="1"/>
  <c r="CI703" i="33"/>
  <c r="CI704" i="33" s="1"/>
  <c r="BG703" i="33"/>
  <c r="BG704" i="33" s="1"/>
  <c r="BP703" i="33"/>
  <c r="BP704" i="33" s="1"/>
  <c r="CC703" i="33"/>
  <c r="CC704" i="33" s="1"/>
  <c r="S703" i="33"/>
  <c r="S704" i="33" s="1"/>
  <c r="AT703" i="33"/>
  <c r="AT704" i="33" s="1"/>
  <c r="AP703" i="33"/>
  <c r="AP704" i="33" s="1"/>
  <c r="AV703" i="33"/>
  <c r="AV704" i="33" s="1"/>
  <c r="AC703" i="33"/>
  <c r="AC704" i="33" s="1"/>
  <c r="BE703" i="33"/>
  <c r="BE704" i="33" s="1"/>
  <c r="BN703" i="33"/>
  <c r="BN704" i="33" s="1"/>
  <c r="CP703" i="33"/>
  <c r="CP704" i="33" s="1"/>
  <c r="AF703" i="33"/>
  <c r="AF704" i="33" s="1"/>
  <c r="BA703" i="33"/>
  <c r="BA704" i="33" s="1"/>
  <c r="Z703" i="33"/>
  <c r="Z704" i="33" s="1"/>
  <c r="CQ703" i="33"/>
  <c r="CQ704" i="33" s="1"/>
  <c r="Y703" i="33"/>
  <c r="Y704" i="33" s="1"/>
  <c r="CM703" i="33"/>
  <c r="CM704" i="33" s="1"/>
  <c r="BS703" i="33"/>
  <c r="BS704" i="33" s="1"/>
  <c r="BK703" i="33"/>
  <c r="BK704" i="33" s="1"/>
  <c r="BH703" i="33"/>
  <c r="BH704" i="33" s="1"/>
  <c r="AS703" i="33"/>
  <c r="AS704" i="33" s="1"/>
  <c r="AD703" i="33"/>
  <c r="AD704" i="33" s="1"/>
  <c r="CJ703" i="33"/>
  <c r="CJ704" i="33" s="1"/>
  <c r="AU703" i="33"/>
  <c r="AU704" i="33" s="1"/>
  <c r="AL703" i="33"/>
  <c r="AL704" i="33" s="1"/>
  <c r="BW703" i="33"/>
  <c r="BW704" i="33" s="1"/>
  <c r="BX703" i="33"/>
  <c r="BX704" i="33" s="1"/>
  <c r="CK703" i="33"/>
  <c r="CK704" i="33" s="1"/>
  <c r="AY703" i="33"/>
  <c r="AY704" i="33" s="1"/>
  <c r="BJ703" i="33"/>
  <c r="BJ704" i="33" s="1"/>
  <c r="BF703" i="33"/>
  <c r="BF704" i="33" s="1"/>
  <c r="AI703" i="33"/>
  <c r="AI704" i="33" s="1"/>
  <c r="BV703" i="33"/>
  <c r="BV704" i="33" s="1"/>
  <c r="CG703" i="33"/>
  <c r="CG704" i="33" s="1"/>
  <c r="AZ703" i="33"/>
  <c r="AZ704" i="33" s="1"/>
  <c r="T703" i="33"/>
  <c r="T704" i="33" s="1"/>
  <c r="O703" i="33" l="1"/>
  <c r="Q704" i="33"/>
  <c r="O704" i="33" l="1"/>
  <c r="Q705" i="33" s="1"/>
  <c r="CD705" i="33" l="1"/>
  <c r="AK705" i="33"/>
  <c r="CE705" i="33"/>
  <c r="AB705" i="33"/>
  <c r="CH705" i="33"/>
  <c r="AW705" i="33"/>
  <c r="CN705" i="33"/>
  <c r="CF705" i="33"/>
  <c r="BQ705" i="33"/>
  <c r="BB705" i="33"/>
  <c r="BR705" i="33"/>
  <c r="V705" i="33"/>
  <c r="AH705" i="33"/>
  <c r="BY705" i="33"/>
  <c r="AG705" i="33"/>
  <c r="AN705" i="33"/>
  <c r="W705" i="33"/>
  <c r="BO705" i="33"/>
  <c r="BK705" i="33"/>
  <c r="AI705" i="33"/>
  <c r="R705" i="33"/>
  <c r="AD705" i="33"/>
  <c r="BN705" i="33"/>
  <c r="AS705" i="33"/>
  <c r="CC705" i="33"/>
  <c r="CK705" i="33"/>
  <c r="AF705" i="33"/>
  <c r="AC705" i="33"/>
  <c r="BZ705" i="33"/>
  <c r="BT705" i="33"/>
  <c r="CI705" i="33"/>
  <c r="CJ705" i="33"/>
  <c r="AX705" i="33"/>
  <c r="BU705" i="33"/>
  <c r="X705" i="33"/>
  <c r="BI705" i="33"/>
  <c r="CA705" i="33"/>
  <c r="AE705" i="33"/>
  <c r="AU705" i="33"/>
  <c r="CG705" i="33"/>
  <c r="Z705" i="33"/>
  <c r="AO705" i="33"/>
  <c r="BA705" i="33"/>
  <c r="AJ705" i="33"/>
  <c r="BH705" i="33"/>
  <c r="AT705" i="33"/>
  <c r="BL705" i="33"/>
  <c r="BV705" i="33"/>
  <c r="AR705" i="33"/>
  <c r="S705" i="33"/>
  <c r="AM705" i="33"/>
  <c r="BD705" i="33"/>
  <c r="CM705" i="33"/>
  <c r="CQ705" i="33"/>
  <c r="BF705" i="33"/>
  <c r="AA705" i="33"/>
  <c r="AV705" i="33"/>
  <c r="BJ705" i="33"/>
  <c r="T705" i="33"/>
  <c r="BW705" i="33"/>
  <c r="Y705" i="33"/>
  <c r="BP705" i="33"/>
  <c r="AP705" i="33"/>
  <c r="AL705" i="33"/>
  <c r="BS705" i="33"/>
  <c r="CR705" i="33"/>
  <c r="CB705" i="33"/>
  <c r="U705" i="33"/>
  <c r="CL705" i="33"/>
  <c r="AQ705" i="33"/>
  <c r="BX705" i="33"/>
  <c r="AY705" i="33"/>
  <c r="CS705" i="33"/>
  <c r="BE705" i="33"/>
  <c r="BG705" i="33"/>
  <c r="BC705" i="33"/>
  <c r="CO705" i="33"/>
  <c r="CP705" i="33"/>
  <c r="BM705" i="33"/>
  <c r="AZ705" i="33"/>
  <c r="O705" i="33" l="1"/>
  <c r="L703" i="33"/>
  <c r="L704" i="33"/>
  <c r="L705" i="33"/>
  <c r="L706" i="33"/>
  <c r="M705" i="33"/>
  <c r="M703" i="33" l="1"/>
  <c r="F703" i="33" s="1"/>
  <c r="E703" i="33" l="1"/>
  <c r="D703" i="33"/>
  <c r="H708" i="33" l="1"/>
  <c r="H709" i="33" s="1"/>
  <c r="K708" i="33" l="1"/>
  <c r="H710" i="33"/>
  <c r="K709" i="33"/>
  <c r="H711" i="33" l="1"/>
  <c r="K711" i="33" s="1"/>
  <c r="K710" i="33"/>
  <c r="CJ708" i="33" l="1"/>
  <c r="CJ709" i="33" s="1"/>
  <c r="AZ708" i="33"/>
  <c r="AZ709" i="33" s="1"/>
  <c r="CF708" i="33"/>
  <c r="CF709" i="33" s="1"/>
  <c r="BD708" i="33"/>
  <c r="BD709" i="33" s="1"/>
  <c r="CQ708" i="33"/>
  <c r="CQ709" i="33" s="1"/>
  <c r="BI708" i="33"/>
  <c r="BI709" i="33" s="1"/>
  <c r="AU708" i="33"/>
  <c r="AU709" i="33" s="1"/>
  <c r="AP708" i="33"/>
  <c r="AP709" i="33" s="1"/>
  <c r="CN708" i="33"/>
  <c r="CN709" i="33" s="1"/>
  <c r="CR708" i="33"/>
  <c r="CR709" i="33" s="1"/>
  <c r="X708" i="33"/>
  <c r="X709" i="33" s="1"/>
  <c r="AH708" i="33"/>
  <c r="AH709" i="33" s="1"/>
  <c r="AO708" i="33"/>
  <c r="AO709" i="33" s="1"/>
  <c r="BN708" i="33"/>
  <c r="BN709" i="33" s="1"/>
  <c r="AA708" i="33"/>
  <c r="AA709" i="33" s="1"/>
  <c r="AF708" i="33"/>
  <c r="AF709" i="33" s="1"/>
  <c r="BV708" i="33"/>
  <c r="BV709" i="33" s="1"/>
  <c r="Y708" i="33"/>
  <c r="Y709" i="33" s="1"/>
  <c r="BE708" i="33"/>
  <c r="BE709" i="33" s="1"/>
  <c r="BY708" i="33"/>
  <c r="BY709" i="33" s="1"/>
  <c r="BL708" i="33"/>
  <c r="BL709" i="33" s="1"/>
  <c r="AM708" i="33"/>
  <c r="AM709" i="33" s="1"/>
  <c r="AT708" i="33"/>
  <c r="AT709" i="33" s="1"/>
  <c r="W708" i="33"/>
  <c r="W709" i="33" s="1"/>
  <c r="AL708" i="33"/>
  <c r="AL709" i="33" s="1"/>
  <c r="CK708" i="33"/>
  <c r="CK709" i="33" s="1"/>
  <c r="Q708" i="33"/>
  <c r="AJ708" i="33"/>
  <c r="AJ709" i="33" s="1"/>
  <c r="CD708" i="33"/>
  <c r="CD709" i="33" s="1"/>
  <c r="BW708" i="33"/>
  <c r="BW709" i="33" s="1"/>
  <c r="BT708" i="33"/>
  <c r="BT709" i="33" s="1"/>
  <c r="AI708" i="33"/>
  <c r="AI709" i="33" s="1"/>
  <c r="AW708" i="33"/>
  <c r="AW709" i="33" s="1"/>
  <c r="BF708" i="33"/>
  <c r="BF709" i="33" s="1"/>
  <c r="BQ708" i="33"/>
  <c r="BQ709" i="33" s="1"/>
  <c r="CB708" i="33"/>
  <c r="CB709" i="33" s="1"/>
  <c r="CP708" i="33"/>
  <c r="CP709" i="33" s="1"/>
  <c r="AS708" i="33"/>
  <c r="AS709" i="33" s="1"/>
  <c r="BG708" i="33"/>
  <c r="BG709" i="33" s="1"/>
  <c r="R708" i="33"/>
  <c r="R709" i="33" s="1"/>
  <c r="S708" i="33"/>
  <c r="S709" i="33" s="1"/>
  <c r="AN708" i="33"/>
  <c r="AN709" i="33" s="1"/>
  <c r="CH708" i="33"/>
  <c r="CH709" i="33" s="1"/>
  <c r="CM708" i="33"/>
  <c r="CM709" i="33" s="1"/>
  <c r="BX708" i="33"/>
  <c r="BX709" i="33" s="1"/>
  <c r="CL708" i="33"/>
  <c r="CL709" i="33" s="1"/>
  <c r="CC708" i="33"/>
  <c r="CC709" i="33" s="1"/>
  <c r="AD708" i="33"/>
  <c r="AD709" i="33" s="1"/>
  <c r="CG708" i="33"/>
  <c r="CG709" i="33" s="1"/>
  <c r="AG708" i="33"/>
  <c r="AG709" i="33" s="1"/>
  <c r="AX708" i="33"/>
  <c r="AX709" i="33" s="1"/>
  <c r="BC708" i="33"/>
  <c r="BC709" i="33" s="1"/>
  <c r="CS708" i="33"/>
  <c r="CS709" i="33" s="1"/>
  <c r="BB708" i="33"/>
  <c r="BB709" i="33" s="1"/>
  <c r="BA708" i="33"/>
  <c r="BA709" i="33" s="1"/>
  <c r="AR708" i="33"/>
  <c r="AR709" i="33" s="1"/>
  <c r="BS708" i="33"/>
  <c r="BS709" i="33" s="1"/>
  <c r="AC708" i="33"/>
  <c r="AC709" i="33" s="1"/>
  <c r="BJ708" i="33"/>
  <c r="BJ709" i="33" s="1"/>
  <c r="BO708" i="33"/>
  <c r="BO709" i="33" s="1"/>
  <c r="BM708" i="33"/>
  <c r="BM709" i="33" s="1"/>
  <c r="U708" i="33"/>
  <c r="U709" i="33" s="1"/>
  <c r="BP708" i="33"/>
  <c r="BP709" i="33" s="1"/>
  <c r="AK708" i="33"/>
  <c r="AK709" i="33" s="1"/>
  <c r="V708" i="33"/>
  <c r="V709" i="33" s="1"/>
  <c r="BK708" i="33"/>
  <c r="BK709" i="33" s="1"/>
  <c r="Z708" i="33"/>
  <c r="Z709" i="33" s="1"/>
  <c r="AY708" i="33"/>
  <c r="AY709" i="33" s="1"/>
  <c r="AV708" i="33"/>
  <c r="AV709" i="33" s="1"/>
  <c r="CA708" i="33"/>
  <c r="CA709" i="33" s="1"/>
  <c r="CI708" i="33"/>
  <c r="CI709" i="33" s="1"/>
  <c r="BR708" i="33"/>
  <c r="BR709" i="33" s="1"/>
  <c r="AB708" i="33"/>
  <c r="AB709" i="33" s="1"/>
  <c r="AQ708" i="33"/>
  <c r="AQ709" i="33" s="1"/>
  <c r="BU708" i="33"/>
  <c r="BU709" i="33" s="1"/>
  <c r="BZ708" i="33"/>
  <c r="BZ709" i="33" s="1"/>
  <c r="CE708" i="33"/>
  <c r="CE709" i="33" s="1"/>
  <c r="AE708" i="33"/>
  <c r="AE709" i="33" s="1"/>
  <c r="BH708" i="33"/>
  <c r="BH709" i="33" s="1"/>
  <c r="CO708" i="33"/>
  <c r="CO709" i="33" s="1"/>
  <c r="T708" i="33"/>
  <c r="T709" i="33" s="1"/>
  <c r="Q709" i="33" l="1"/>
  <c r="O708" i="33"/>
  <c r="O709" i="33" l="1"/>
  <c r="Q710" i="33" s="1"/>
  <c r="AU710" i="33" l="1"/>
  <c r="CQ710" i="33"/>
  <c r="BE710" i="33"/>
  <c r="X710" i="33"/>
  <c r="Y710" i="33"/>
  <c r="CN710" i="33"/>
  <c r="AF710" i="33"/>
  <c r="AP710" i="33"/>
  <c r="AZ710" i="33"/>
  <c r="BD710" i="33"/>
  <c r="BN710" i="33"/>
  <c r="AO710" i="33"/>
  <c r="BI710" i="33"/>
  <c r="AA710" i="33"/>
  <c r="BL710" i="33"/>
  <c r="CJ710" i="33"/>
  <c r="BV710" i="33"/>
  <c r="BY710" i="33"/>
  <c r="CF710" i="33"/>
  <c r="AH710" i="33"/>
  <c r="CR710" i="33"/>
  <c r="BM710" i="33"/>
  <c r="BK710" i="33"/>
  <c r="CD710" i="33"/>
  <c r="BR710" i="33"/>
  <c r="BO710" i="33"/>
  <c r="BP710" i="33"/>
  <c r="CM710" i="33"/>
  <c r="U710" i="33"/>
  <c r="AJ710" i="33"/>
  <c r="BA710" i="33"/>
  <c r="BB710" i="33"/>
  <c r="Z710" i="33"/>
  <c r="BC710" i="33"/>
  <c r="AD710" i="33"/>
  <c r="BG710" i="33"/>
  <c r="CG710" i="33"/>
  <c r="AQ710" i="33"/>
  <c r="BW710" i="33"/>
  <c r="BQ710" i="33"/>
  <c r="CO710" i="33"/>
  <c r="AW710" i="33"/>
  <c r="BX710" i="33"/>
  <c r="CS710" i="33"/>
  <c r="CP710" i="33"/>
  <c r="BF710" i="33"/>
  <c r="AY710" i="33"/>
  <c r="AK710" i="33"/>
  <c r="AL710" i="33"/>
  <c r="AE710" i="33"/>
  <c r="CH710" i="33"/>
  <c r="AM710" i="33"/>
  <c r="R710" i="33"/>
  <c r="CE710" i="33"/>
  <c r="S710" i="33"/>
  <c r="AN710" i="33"/>
  <c r="BH710" i="33"/>
  <c r="BZ710" i="33"/>
  <c r="CB710" i="33"/>
  <c r="AR710" i="33"/>
  <c r="BU710" i="33"/>
  <c r="CC710" i="33"/>
  <c r="CL710" i="33"/>
  <c r="BS710" i="33"/>
  <c r="W710" i="33"/>
  <c r="AS710" i="33"/>
  <c r="AX710" i="33"/>
  <c r="BT710" i="33"/>
  <c r="BJ710" i="33"/>
  <c r="AI710" i="33"/>
  <c r="AG710" i="33"/>
  <c r="AC710" i="33"/>
  <c r="V710" i="33"/>
  <c r="T710" i="33"/>
  <c r="AV710" i="33"/>
  <c r="AB710" i="33"/>
  <c r="AT710" i="33"/>
  <c r="CI710" i="33"/>
  <c r="CK710" i="33"/>
  <c r="CA710" i="33"/>
  <c r="M710" i="33" l="1"/>
  <c r="O710" i="33"/>
  <c r="L711" i="33"/>
  <c r="L710" i="33"/>
  <c r="L709" i="33"/>
  <c r="L708" i="33"/>
  <c r="M708" i="33" l="1"/>
  <c r="F708" i="33" s="1"/>
  <c r="E708" i="33" l="1"/>
  <c r="D708" i="33"/>
  <c r="H713" i="33" l="1"/>
  <c r="H714" i="33" s="1"/>
  <c r="K713" i="33" l="1"/>
  <c r="H715" i="33"/>
  <c r="K714" i="33"/>
  <c r="H716" i="33" l="1"/>
  <c r="K716" i="33" s="1"/>
  <c r="K715" i="33"/>
  <c r="CA713" i="33" l="1"/>
  <c r="CA714" i="33" s="1"/>
  <c r="CN713" i="33"/>
  <c r="CN714" i="33" s="1"/>
  <c r="AE713" i="33"/>
  <c r="AE714" i="33" s="1"/>
  <c r="AZ713" i="33"/>
  <c r="AZ714" i="33" s="1"/>
  <c r="Y713" i="33"/>
  <c r="Y714" i="33" s="1"/>
  <c r="CH713" i="33"/>
  <c r="CH714" i="33" s="1"/>
  <c r="BD713" i="33"/>
  <c r="BD714" i="33" s="1"/>
  <c r="AY713" i="33"/>
  <c r="AY714" i="33" s="1"/>
  <c r="BS713" i="33"/>
  <c r="BS714" i="33" s="1"/>
  <c r="BT713" i="33"/>
  <c r="BT714" i="33" s="1"/>
  <c r="AD713" i="33"/>
  <c r="AD714" i="33" s="1"/>
  <c r="BF713" i="33"/>
  <c r="BF714" i="33" s="1"/>
  <c r="CB713" i="33"/>
  <c r="CB714" i="33" s="1"/>
  <c r="CP713" i="33"/>
  <c r="CP714" i="33" s="1"/>
  <c r="CI713" i="33"/>
  <c r="CI714" i="33" s="1"/>
  <c r="AI713" i="33"/>
  <c r="AI714" i="33" s="1"/>
  <c r="AT713" i="33"/>
  <c r="AT714" i="33" s="1"/>
  <c r="BQ713" i="33"/>
  <c r="BQ714" i="33" s="1"/>
  <c r="BE713" i="33"/>
  <c r="BE714" i="33" s="1"/>
  <c r="AW713" i="33"/>
  <c r="AW714" i="33" s="1"/>
  <c r="BV713" i="33"/>
  <c r="BV714" i="33" s="1"/>
  <c r="CQ713" i="33"/>
  <c r="CQ714" i="33" s="1"/>
  <c r="BG713" i="33"/>
  <c r="BG714" i="33" s="1"/>
  <c r="Z713" i="33"/>
  <c r="Z714" i="33" s="1"/>
  <c r="BL713" i="33"/>
  <c r="BL714" i="33" s="1"/>
  <c r="BP713" i="33"/>
  <c r="BP714" i="33" s="1"/>
  <c r="CS713" i="33"/>
  <c r="CS714" i="33" s="1"/>
  <c r="BB713" i="33"/>
  <c r="BB714" i="33" s="1"/>
  <c r="BO713" i="33"/>
  <c r="BO714" i="33" s="1"/>
  <c r="Q713" i="33"/>
  <c r="AF713" i="33"/>
  <c r="AF714" i="33" s="1"/>
  <c r="BY713" i="33"/>
  <c r="BY714" i="33" s="1"/>
  <c r="BR713" i="33"/>
  <c r="BR714" i="33" s="1"/>
  <c r="AR713" i="33"/>
  <c r="AR714" i="33" s="1"/>
  <c r="R713" i="33"/>
  <c r="R714" i="33" s="1"/>
  <c r="AA713" i="33"/>
  <c r="AA714" i="33" s="1"/>
  <c r="T713" i="33"/>
  <c r="T714" i="33" s="1"/>
  <c r="BU713" i="33"/>
  <c r="BU714" i="33" s="1"/>
  <c r="X713" i="33"/>
  <c r="X714" i="33" s="1"/>
  <c r="CL713" i="33"/>
  <c r="CL714" i="33" s="1"/>
  <c r="AX713" i="33"/>
  <c r="AX714" i="33" s="1"/>
  <c r="CR713" i="33"/>
  <c r="CR714" i="33" s="1"/>
  <c r="BN713" i="33"/>
  <c r="BN714" i="33" s="1"/>
  <c r="BC713" i="33"/>
  <c r="BC714" i="33" s="1"/>
  <c r="CE713" i="33"/>
  <c r="CE714" i="33" s="1"/>
  <c r="BA713" i="33"/>
  <c r="BA714" i="33" s="1"/>
  <c r="AV713" i="33"/>
  <c r="AV714" i="33" s="1"/>
  <c r="BH713" i="33"/>
  <c r="BH714" i="33" s="1"/>
  <c r="CD713" i="33"/>
  <c r="CD714" i="33" s="1"/>
  <c r="AG713" i="33"/>
  <c r="AG714" i="33" s="1"/>
  <c r="CJ713" i="33"/>
  <c r="CJ714" i="33" s="1"/>
  <c r="AH713" i="33"/>
  <c r="AH714" i="33" s="1"/>
  <c r="AU713" i="33"/>
  <c r="AU714" i="33" s="1"/>
  <c r="BW713" i="33"/>
  <c r="BW714" i="33" s="1"/>
  <c r="U713" i="33"/>
  <c r="U714" i="33" s="1"/>
  <c r="AN713" i="33"/>
  <c r="AN714" i="33" s="1"/>
  <c r="CO713" i="33"/>
  <c r="CO714" i="33" s="1"/>
  <c r="BZ713" i="33"/>
  <c r="BZ714" i="33" s="1"/>
  <c r="CM713" i="33"/>
  <c r="CM714" i="33" s="1"/>
  <c r="CG713" i="33"/>
  <c r="CG714" i="33" s="1"/>
  <c r="CF713" i="33"/>
  <c r="CF714" i="33" s="1"/>
  <c r="AM713" i="33"/>
  <c r="AM714" i="33" s="1"/>
  <c r="BI713" i="33"/>
  <c r="BI714" i="33" s="1"/>
  <c r="BJ713" i="33"/>
  <c r="BJ714" i="33" s="1"/>
  <c r="AB713" i="33"/>
  <c r="AB714" i="33" s="1"/>
  <c r="BM713" i="33"/>
  <c r="BM714" i="33" s="1"/>
  <c r="S713" i="33"/>
  <c r="S714" i="33" s="1"/>
  <c r="CC713" i="33"/>
  <c r="CC714" i="33" s="1"/>
  <c r="BK713" i="33"/>
  <c r="BK714" i="33" s="1"/>
  <c r="AK713" i="33"/>
  <c r="AK714" i="33" s="1"/>
  <c r="BX713" i="33"/>
  <c r="BX714" i="33" s="1"/>
  <c r="AQ713" i="33"/>
  <c r="AQ714" i="33" s="1"/>
  <c r="AL713" i="33"/>
  <c r="AL714" i="33" s="1"/>
  <c r="AO713" i="33"/>
  <c r="AO714" i="33" s="1"/>
  <c r="AS713" i="33"/>
  <c r="AS714" i="33" s="1"/>
  <c r="AC713" i="33"/>
  <c r="AC714" i="33" s="1"/>
  <c r="AJ713" i="33"/>
  <c r="AJ714" i="33" s="1"/>
  <c r="AP713" i="33"/>
  <c r="AP714" i="33" s="1"/>
  <c r="W713" i="33"/>
  <c r="W714" i="33" s="1"/>
  <c r="CK713" i="33"/>
  <c r="CK714" i="33" s="1"/>
  <c r="V713" i="33"/>
  <c r="V714" i="33" s="1"/>
  <c r="Q714" i="33" l="1"/>
  <c r="O713" i="33"/>
  <c r="O714" i="33" l="1"/>
  <c r="Q715" i="33" s="1"/>
  <c r="BV715" i="33" l="1"/>
  <c r="AT715" i="33"/>
  <c r="CI715" i="33"/>
  <c r="AD715" i="33"/>
  <c r="CQ715" i="33"/>
  <c r="CA715" i="33"/>
  <c r="CN715" i="33"/>
  <c r="AZ715" i="33"/>
  <c r="BT715" i="33"/>
  <c r="BD715" i="33"/>
  <c r="AI715" i="33"/>
  <c r="Y715" i="33"/>
  <c r="AY715" i="33"/>
  <c r="AW715" i="33"/>
  <c r="CB715" i="33"/>
  <c r="BF715" i="33"/>
  <c r="CH715" i="33"/>
  <c r="BQ715" i="33"/>
  <c r="BS715" i="33"/>
  <c r="CP715" i="33"/>
  <c r="BE715" i="33"/>
  <c r="AE715" i="33"/>
  <c r="CK715" i="33"/>
  <c r="AG715" i="33"/>
  <c r="BC715" i="33"/>
  <c r="AN715" i="33"/>
  <c r="CM715" i="33"/>
  <c r="AV715" i="33"/>
  <c r="CJ715" i="33"/>
  <c r="BA715" i="33"/>
  <c r="Z715" i="33"/>
  <c r="X715" i="33"/>
  <c r="BU715" i="33"/>
  <c r="AF715" i="33"/>
  <c r="CR715" i="33"/>
  <c r="S715" i="33"/>
  <c r="CC715" i="33"/>
  <c r="AQ715" i="33"/>
  <c r="AM715" i="33"/>
  <c r="BG715" i="33"/>
  <c r="CE715" i="33"/>
  <c r="AL715" i="33"/>
  <c r="BB715" i="33"/>
  <c r="BH715" i="33"/>
  <c r="R715" i="33"/>
  <c r="CD715" i="33"/>
  <c r="BY715" i="33"/>
  <c r="AR715" i="33"/>
  <c r="AX715" i="33"/>
  <c r="AU715" i="33"/>
  <c r="BO715" i="33"/>
  <c r="BR715" i="33"/>
  <c r="BX715" i="33"/>
  <c r="BK715" i="33"/>
  <c r="AA715" i="33"/>
  <c r="T715" i="33"/>
  <c r="AP715" i="33"/>
  <c r="W715" i="33"/>
  <c r="CO715" i="33"/>
  <c r="AS715" i="33"/>
  <c r="CL715" i="33"/>
  <c r="AO715" i="33"/>
  <c r="BM715" i="33"/>
  <c r="AH715" i="33"/>
  <c r="BN715" i="33"/>
  <c r="CF715" i="33"/>
  <c r="BL715" i="33"/>
  <c r="BZ715" i="33"/>
  <c r="AB715" i="33"/>
  <c r="V715" i="33"/>
  <c r="AC715" i="33"/>
  <c r="AK715" i="33"/>
  <c r="CS715" i="33"/>
  <c r="BI715" i="33"/>
  <c r="AJ715" i="33"/>
  <c r="U715" i="33"/>
  <c r="BP715" i="33"/>
  <c r="CG715" i="33"/>
  <c r="BJ715" i="33"/>
  <c r="BW715" i="33"/>
  <c r="L716" i="33" l="1"/>
  <c r="O715" i="33"/>
  <c r="L715" i="33"/>
  <c r="L713" i="33"/>
  <c r="L714" i="33"/>
  <c r="M715" i="33"/>
  <c r="M713" i="33" l="1"/>
  <c r="F713" i="33" s="1"/>
  <c r="E713" i="33" l="1"/>
  <c r="D713" i="33"/>
  <c r="H718" i="33" l="1"/>
  <c r="H719" i="33" s="1"/>
  <c r="K718" i="33" l="1"/>
  <c r="H720" i="33"/>
  <c r="K719" i="33"/>
  <c r="H721" i="33" l="1"/>
  <c r="K721" i="33" s="1"/>
  <c r="K720" i="33"/>
  <c r="AT718" i="33" l="1"/>
  <c r="AT719" i="33" s="1"/>
  <c r="AW718" i="33"/>
  <c r="AW719" i="33" s="1"/>
  <c r="CG718" i="33"/>
  <c r="CG719" i="33" s="1"/>
  <c r="CF718" i="33"/>
  <c r="CF719" i="33" s="1"/>
  <c r="U718" i="33"/>
  <c r="U719" i="33" s="1"/>
  <c r="CJ718" i="33"/>
  <c r="CJ719" i="33" s="1"/>
  <c r="BI718" i="33"/>
  <c r="BI719" i="33" s="1"/>
  <c r="CC718" i="33"/>
  <c r="CC719" i="33" s="1"/>
  <c r="AM718" i="33"/>
  <c r="AM719" i="33" s="1"/>
  <c r="AE718" i="33"/>
  <c r="AE719" i="33" s="1"/>
  <c r="BS718" i="33"/>
  <c r="BS719" i="33" s="1"/>
  <c r="AQ718" i="33"/>
  <c r="AQ719" i="33" s="1"/>
  <c r="BA718" i="33"/>
  <c r="BA719" i="33" s="1"/>
  <c r="CK718" i="33"/>
  <c r="CK719" i="33" s="1"/>
  <c r="BK718" i="33"/>
  <c r="BK719" i="33" s="1"/>
  <c r="AC718" i="33"/>
  <c r="AC719" i="33" s="1"/>
  <c r="BF718" i="33"/>
  <c r="BF719" i="33" s="1"/>
  <c r="BJ718" i="33"/>
  <c r="BJ719" i="33" s="1"/>
  <c r="AF718" i="33"/>
  <c r="AF719" i="33" s="1"/>
  <c r="CL718" i="33"/>
  <c r="CL719" i="33" s="1"/>
  <c r="AN718" i="33"/>
  <c r="AN719" i="33" s="1"/>
  <c r="CO718" i="33"/>
  <c r="CO719" i="33" s="1"/>
  <c r="BW718" i="33"/>
  <c r="BW719" i="33" s="1"/>
  <c r="CQ718" i="33"/>
  <c r="CQ719" i="33" s="1"/>
  <c r="AI718" i="33"/>
  <c r="AI719" i="33" s="1"/>
  <c r="AP718" i="33"/>
  <c r="AP719" i="33" s="1"/>
  <c r="AX718" i="33"/>
  <c r="AX719" i="33" s="1"/>
  <c r="AG718" i="33"/>
  <c r="AG719" i="33" s="1"/>
  <c r="CA718" i="33"/>
  <c r="CA719" i="33" s="1"/>
  <c r="BH718" i="33"/>
  <c r="BH719" i="33" s="1"/>
  <c r="S718" i="33"/>
  <c r="S719" i="33" s="1"/>
  <c r="T718" i="33"/>
  <c r="T719" i="33" s="1"/>
  <c r="AO718" i="33"/>
  <c r="AO719" i="33" s="1"/>
  <c r="CI718" i="33"/>
  <c r="CI719" i="33" s="1"/>
  <c r="CN718" i="33"/>
  <c r="CN719" i="33" s="1"/>
  <c r="BY718" i="33"/>
  <c r="BY719" i="33" s="1"/>
  <c r="BT718" i="33"/>
  <c r="BT719" i="33" s="1"/>
  <c r="AR718" i="33"/>
  <c r="AR719" i="33" s="1"/>
  <c r="CS718" i="33"/>
  <c r="CS719" i="33" s="1"/>
  <c r="AL718" i="33"/>
  <c r="AL719" i="33" s="1"/>
  <c r="AK718" i="33"/>
  <c r="AK719" i="33" s="1"/>
  <c r="CE718" i="33"/>
  <c r="CE719" i="33" s="1"/>
  <c r="BX718" i="33"/>
  <c r="BX719" i="33" s="1"/>
  <c r="W718" i="33"/>
  <c r="W719" i="33" s="1"/>
  <c r="AJ718" i="33"/>
  <c r="AJ719" i="33" s="1"/>
  <c r="AS718" i="33"/>
  <c r="AS719" i="33" s="1"/>
  <c r="CM718" i="33"/>
  <c r="CM719" i="33" s="1"/>
  <c r="AD718" i="33"/>
  <c r="AD719" i="33" s="1"/>
  <c r="CP718" i="33"/>
  <c r="CP719" i="33" s="1"/>
  <c r="AU718" i="33"/>
  <c r="AU719" i="33" s="1"/>
  <c r="BV718" i="33"/>
  <c r="BV719" i="33" s="1"/>
  <c r="BQ718" i="33"/>
  <c r="BQ719" i="33" s="1"/>
  <c r="BD718" i="33"/>
  <c r="BD719" i="33" s="1"/>
  <c r="CD718" i="33"/>
  <c r="CD719" i="33" s="1"/>
  <c r="BU718" i="33"/>
  <c r="BU719" i="33" s="1"/>
  <c r="BR718" i="33"/>
  <c r="BR719" i="33" s="1"/>
  <c r="AA718" i="33"/>
  <c r="AA719" i="33" s="1"/>
  <c r="AZ718" i="33"/>
  <c r="AZ719" i="33" s="1"/>
  <c r="BN718" i="33"/>
  <c r="BN719" i="33" s="1"/>
  <c r="V718" i="33"/>
  <c r="V719" i="33" s="1"/>
  <c r="BM718" i="33"/>
  <c r="BM719" i="33" s="1"/>
  <c r="AV718" i="33"/>
  <c r="AV719" i="33" s="1"/>
  <c r="R718" i="33"/>
  <c r="R719" i="33" s="1"/>
  <c r="AY718" i="33"/>
  <c r="AY719" i="33" s="1"/>
  <c r="BB718" i="33"/>
  <c r="BB719" i="33" s="1"/>
  <c r="BC718" i="33"/>
  <c r="BC719" i="33" s="1"/>
  <c r="BL718" i="33"/>
  <c r="BL719" i="33" s="1"/>
  <c r="AH718" i="33"/>
  <c r="AH719" i="33" s="1"/>
  <c r="BG718" i="33"/>
  <c r="BG719" i="33" s="1"/>
  <c r="CH718" i="33"/>
  <c r="CH719" i="33" s="1"/>
  <c r="CB718" i="33"/>
  <c r="CB719" i="33" s="1"/>
  <c r="BO718" i="33"/>
  <c r="BO719" i="33" s="1"/>
  <c r="Y718" i="33"/>
  <c r="Y719" i="33" s="1"/>
  <c r="AB718" i="33"/>
  <c r="AB719" i="33" s="1"/>
  <c r="Z718" i="33"/>
  <c r="Z719" i="33" s="1"/>
  <c r="CR718" i="33"/>
  <c r="CR719" i="33" s="1"/>
  <c r="BP718" i="33"/>
  <c r="BP719" i="33" s="1"/>
  <c r="X718" i="33"/>
  <c r="X719" i="33" s="1"/>
  <c r="BE718" i="33"/>
  <c r="BE719" i="33" s="1"/>
  <c r="BZ718" i="33"/>
  <c r="BZ719" i="33" s="1"/>
  <c r="Q718" i="33"/>
  <c r="O718" i="33" l="1"/>
  <c r="Q719" i="33"/>
  <c r="O719" i="33" l="1"/>
  <c r="Q720" i="33" s="1"/>
  <c r="AN720" i="33" l="1"/>
  <c r="CF720" i="33"/>
  <c r="AM720" i="33"/>
  <c r="CL720" i="33"/>
  <c r="CG720" i="33"/>
  <c r="BF720" i="33"/>
  <c r="CK720" i="33"/>
  <c r="AC720" i="33"/>
  <c r="CJ720" i="33"/>
  <c r="U720" i="33"/>
  <c r="BS720" i="33"/>
  <c r="AE720" i="33"/>
  <c r="CC720" i="33"/>
  <c r="AT720" i="33"/>
  <c r="BA720" i="33"/>
  <c r="BJ720" i="33"/>
  <c r="AQ720" i="33"/>
  <c r="BK720" i="33"/>
  <c r="AF720" i="33"/>
  <c r="AW720" i="33"/>
  <c r="CO720" i="33"/>
  <c r="BI720" i="33"/>
  <c r="AR720" i="33"/>
  <c r="BN720" i="33"/>
  <c r="BM720" i="33"/>
  <c r="AA720" i="33"/>
  <c r="CA720" i="33"/>
  <c r="BR720" i="33"/>
  <c r="W720" i="33"/>
  <c r="BU720" i="33"/>
  <c r="X720" i="33"/>
  <c r="BY720" i="33"/>
  <c r="T720" i="33"/>
  <c r="BQ720" i="33"/>
  <c r="BZ720" i="33"/>
  <c r="AV720" i="33"/>
  <c r="CQ720" i="33"/>
  <c r="CD720" i="33"/>
  <c r="BH720" i="33"/>
  <c r="Z720" i="33"/>
  <c r="Y720" i="33"/>
  <c r="AJ720" i="33"/>
  <c r="BG720" i="33"/>
  <c r="BV720" i="33"/>
  <c r="AP720" i="33"/>
  <c r="CP720" i="33"/>
  <c r="AH720" i="33"/>
  <c r="AD720" i="33"/>
  <c r="BP720" i="33"/>
  <c r="CM720" i="33"/>
  <c r="AB720" i="33"/>
  <c r="CN720" i="33"/>
  <c r="CR720" i="33"/>
  <c r="S720" i="33"/>
  <c r="BC720" i="33"/>
  <c r="AI720" i="33"/>
  <c r="CE720" i="33"/>
  <c r="CI720" i="33"/>
  <c r="BO720" i="33"/>
  <c r="BT720" i="33"/>
  <c r="BX720" i="33"/>
  <c r="V720" i="33"/>
  <c r="AK720" i="33"/>
  <c r="AG720" i="33"/>
  <c r="AL720" i="33"/>
  <c r="CS720" i="33"/>
  <c r="AO720" i="33"/>
  <c r="AU720" i="33"/>
  <c r="AX720" i="33"/>
  <c r="AZ720" i="33"/>
  <c r="CH720" i="33"/>
  <c r="BE720" i="33"/>
  <c r="CB720" i="33"/>
  <c r="BL720" i="33"/>
  <c r="AS720" i="33"/>
  <c r="BB720" i="33"/>
  <c r="BD720" i="33"/>
  <c r="AY720" i="33"/>
  <c r="BW720" i="33"/>
  <c r="R720" i="33"/>
  <c r="O720" i="33" l="1"/>
  <c r="L718" i="33"/>
  <c r="L719" i="33"/>
  <c r="L721" i="33"/>
  <c r="M720" i="33"/>
  <c r="L720" i="33"/>
  <c r="M718" i="33" l="1"/>
  <c r="F718" i="33" s="1"/>
  <c r="E718" i="33" l="1"/>
  <c r="D718" i="33"/>
  <c r="H723" i="33" l="1"/>
  <c r="H724" i="33" s="1"/>
  <c r="K723" i="33" l="1"/>
  <c r="B730" i="33" s="1"/>
  <c r="R672" i="33"/>
  <c r="H741" i="33"/>
  <c r="H742" i="33" s="1"/>
  <c r="H743" i="33" s="1"/>
  <c r="H744" i="33" s="1"/>
  <c r="G23" i="33"/>
  <c r="R673" i="33"/>
  <c r="H725" i="33"/>
  <c r="K724" i="33"/>
  <c r="B731" i="33" s="1"/>
  <c r="E741" i="33" l="1"/>
  <c r="C24" i="33"/>
  <c r="I737" i="33"/>
  <c r="B24" i="33"/>
  <c r="I736" i="33"/>
  <c r="R674" i="33"/>
  <c r="H726" i="33"/>
  <c r="K725" i="33"/>
  <c r="R675" i="33" l="1"/>
  <c r="K726" i="33"/>
  <c r="BS723" i="33" s="1"/>
  <c r="BS724" i="33" s="1"/>
  <c r="I741" i="33"/>
  <c r="I742" i="33"/>
  <c r="B732" i="33"/>
  <c r="AG723" i="33" l="1"/>
  <c r="AG724" i="33" s="1"/>
  <c r="R723" i="33"/>
  <c r="R724" i="33" s="1"/>
  <c r="B733" i="33"/>
  <c r="AH730" i="33" s="1"/>
  <c r="AH731" i="33" s="1"/>
  <c r="AP723" i="33"/>
  <c r="AP724" i="33" s="1"/>
  <c r="AW723" i="33"/>
  <c r="AW724" i="33" s="1"/>
  <c r="BU723" i="33"/>
  <c r="BU724" i="33" s="1"/>
  <c r="BQ723" i="33"/>
  <c r="BQ724" i="33" s="1"/>
  <c r="CC723" i="33"/>
  <c r="CC724" i="33" s="1"/>
  <c r="CP723" i="33"/>
  <c r="CP724" i="33" s="1"/>
  <c r="CR723" i="33"/>
  <c r="CR724" i="33" s="1"/>
  <c r="CD723" i="33"/>
  <c r="CD724" i="33" s="1"/>
  <c r="Q723" i="33"/>
  <c r="AI723" i="33"/>
  <c r="AI724" i="33" s="1"/>
  <c r="BF723" i="33"/>
  <c r="BF724" i="33" s="1"/>
  <c r="BC723" i="33"/>
  <c r="BC724" i="33" s="1"/>
  <c r="AJ723" i="33"/>
  <c r="AJ724" i="33" s="1"/>
  <c r="AU723" i="33"/>
  <c r="AU724" i="33" s="1"/>
  <c r="BA723" i="33"/>
  <c r="BA724" i="33" s="1"/>
  <c r="BB723" i="33"/>
  <c r="BB724" i="33" s="1"/>
  <c r="AA723" i="33"/>
  <c r="AA724" i="33" s="1"/>
  <c r="X723" i="33"/>
  <c r="X724" i="33" s="1"/>
  <c r="BD723" i="33"/>
  <c r="BD724" i="33" s="1"/>
  <c r="BZ723" i="33"/>
  <c r="BZ724" i="33" s="1"/>
  <c r="BM723" i="33"/>
  <c r="BM724" i="33" s="1"/>
  <c r="BV723" i="33"/>
  <c r="BV724" i="33" s="1"/>
  <c r="CJ723" i="33"/>
  <c r="CJ724" i="33" s="1"/>
  <c r="U723" i="33"/>
  <c r="U724" i="33" s="1"/>
  <c r="AO723" i="33"/>
  <c r="AO724" i="33" s="1"/>
  <c r="AF723" i="33"/>
  <c r="AF724" i="33" s="1"/>
  <c r="CN723" i="33"/>
  <c r="CN724" i="33" s="1"/>
  <c r="CH723" i="33"/>
  <c r="CH724" i="33" s="1"/>
  <c r="AQ723" i="33"/>
  <c r="AQ724" i="33" s="1"/>
  <c r="AR723" i="33"/>
  <c r="AR724" i="33" s="1"/>
  <c r="BH723" i="33"/>
  <c r="BH724" i="33" s="1"/>
  <c r="AD723" i="33"/>
  <c r="AD724" i="33" s="1"/>
  <c r="Z723" i="33"/>
  <c r="Z724" i="33" s="1"/>
  <c r="S723" i="33"/>
  <c r="S724" i="33" s="1"/>
  <c r="BI723" i="33"/>
  <c r="BI724" i="33" s="1"/>
  <c r="T723" i="33"/>
  <c r="T724" i="33" s="1"/>
  <c r="AC723" i="33"/>
  <c r="AC724" i="33" s="1"/>
  <c r="BN723" i="33"/>
  <c r="BN724" i="33" s="1"/>
  <c r="BR723" i="33"/>
  <c r="BR724" i="33" s="1"/>
  <c r="AT723" i="33"/>
  <c r="AT724" i="33" s="1"/>
  <c r="AS723" i="33"/>
  <c r="AS724" i="33" s="1"/>
  <c r="AK723" i="33"/>
  <c r="AK724" i="33" s="1"/>
  <c r="BP723" i="33"/>
  <c r="BP724" i="33" s="1"/>
  <c r="Y723" i="33"/>
  <c r="Y724" i="33" s="1"/>
  <c r="CI723" i="33"/>
  <c r="CI724" i="33" s="1"/>
  <c r="AZ723" i="33"/>
  <c r="AZ724" i="33" s="1"/>
  <c r="CF723" i="33"/>
  <c r="CF724" i="33" s="1"/>
  <c r="BG723" i="33"/>
  <c r="BG724" i="33" s="1"/>
  <c r="AX723" i="33"/>
  <c r="AX724" i="33" s="1"/>
  <c r="BW723" i="33"/>
  <c r="BW724" i="33" s="1"/>
  <c r="V723" i="33"/>
  <c r="V724" i="33" s="1"/>
  <c r="AY723" i="33"/>
  <c r="AY724" i="33" s="1"/>
  <c r="AB723" i="33"/>
  <c r="AB724" i="33" s="1"/>
  <c r="CL723" i="33"/>
  <c r="CL724" i="33" s="1"/>
  <c r="AM723" i="33"/>
  <c r="AM724" i="33" s="1"/>
  <c r="AL723" i="33"/>
  <c r="AL724" i="33" s="1"/>
  <c r="CQ723" i="33"/>
  <c r="CQ724" i="33" s="1"/>
  <c r="BT723" i="33"/>
  <c r="BT724" i="33" s="1"/>
  <c r="BL723" i="33"/>
  <c r="BL724" i="33" s="1"/>
  <c r="BJ723" i="33"/>
  <c r="BJ724" i="33" s="1"/>
  <c r="CM723" i="33"/>
  <c r="CM724" i="33" s="1"/>
  <c r="AE723" i="33"/>
  <c r="AE724" i="33" s="1"/>
  <c r="AN723" i="33"/>
  <c r="AN724" i="33" s="1"/>
  <c r="I738" i="33"/>
  <c r="D24" i="33"/>
  <c r="AJ730" i="33"/>
  <c r="AJ731" i="33" s="1"/>
  <c r="CV730" i="33"/>
  <c r="CV731" i="33" s="1"/>
  <c r="CG730" i="33"/>
  <c r="CG731" i="33" s="1"/>
  <c r="BR730" i="33"/>
  <c r="BR731" i="33" s="1"/>
  <c r="AO730" i="33"/>
  <c r="AO731" i="33" s="1"/>
  <c r="DA730" i="33"/>
  <c r="DA731" i="33" s="1"/>
  <c r="BV730" i="33"/>
  <c r="BV731" i="33" s="1"/>
  <c r="CA730" i="33"/>
  <c r="CA731" i="33" s="1"/>
  <c r="CY730" i="33"/>
  <c r="CY731" i="33" s="1"/>
  <c r="BK730" i="33"/>
  <c r="BK731" i="33" s="1"/>
  <c r="CX730" i="33"/>
  <c r="CX731" i="33" s="1"/>
  <c r="CT730" i="33"/>
  <c r="CT731" i="33" s="1"/>
  <c r="BW730" i="33"/>
  <c r="BW731" i="33" s="1"/>
  <c r="CM730" i="33"/>
  <c r="CM731" i="33" s="1"/>
  <c r="BY730" i="33"/>
  <c r="BY731" i="33" s="1"/>
  <c r="BF730" i="33"/>
  <c r="BF731" i="33" s="1"/>
  <c r="AV730" i="33"/>
  <c r="AV731" i="33" s="1"/>
  <c r="AR730" i="33"/>
  <c r="AR731" i="33" s="1"/>
  <c r="DD730" i="33"/>
  <c r="DD731" i="33" s="1"/>
  <c r="CO730" i="33"/>
  <c r="CO731" i="33" s="1"/>
  <c r="AW730" i="33"/>
  <c r="AW731" i="33" s="1"/>
  <c r="AN730" i="33"/>
  <c r="AN731" i="33" s="1"/>
  <c r="CL730" i="33"/>
  <c r="CL731" i="33" s="1"/>
  <c r="AX730" i="33"/>
  <c r="AX731" i="33" s="1"/>
  <c r="AI730" i="33"/>
  <c r="AI731" i="33" s="1"/>
  <c r="AY730" i="33"/>
  <c r="AY731" i="33" s="1"/>
  <c r="CB730" i="33"/>
  <c r="CB731" i="33" s="1"/>
  <c r="BG730" i="33"/>
  <c r="BG731" i="33" s="1"/>
  <c r="BI730" i="33"/>
  <c r="BI731" i="33" s="1"/>
  <c r="CZ730" i="33"/>
  <c r="CZ731" i="33" s="1"/>
  <c r="CF730" i="33"/>
  <c r="CF731" i="33" s="1"/>
  <c r="CK730" i="33"/>
  <c r="CK731" i="33" s="1"/>
  <c r="AM730" i="33"/>
  <c r="AM731" i="33" s="1"/>
  <c r="AG730" i="33"/>
  <c r="AG731" i="33" s="1"/>
  <c r="AZ730" i="33"/>
  <c r="AZ731" i="33" s="1"/>
  <c r="AK730" i="33"/>
  <c r="AK731" i="33" s="1"/>
  <c r="CW730" i="33"/>
  <c r="CW731" i="33" s="1"/>
  <c r="CH730" i="33"/>
  <c r="CH731" i="33" s="1"/>
  <c r="BE730" i="33"/>
  <c r="BE731" i="33" s="1"/>
  <c r="BD730" i="33"/>
  <c r="BD731" i="33" s="1"/>
  <c r="DB730" i="33"/>
  <c r="DB731" i="33" s="1"/>
  <c r="BO730" i="33"/>
  <c r="BO731" i="33" s="1"/>
  <c r="CE730" i="33"/>
  <c r="CE731" i="33" s="1"/>
  <c r="CQ730" i="33"/>
  <c r="CQ731" i="33" s="1"/>
  <c r="BP730" i="33"/>
  <c r="BP731" i="33" s="1"/>
  <c r="BU730" i="33"/>
  <c r="BU731" i="33" s="1"/>
  <c r="AU730" i="33"/>
  <c r="AU731" i="33" s="1"/>
  <c r="BX730" i="33"/>
  <c r="BX731" i="33" s="1"/>
  <c r="DG730" i="33"/>
  <c r="DG731" i="33" s="1"/>
  <c r="BQ730" i="33"/>
  <c r="BQ731" i="33" s="1"/>
  <c r="AP730" i="33"/>
  <c r="AP731" i="33" s="1"/>
  <c r="AE730" i="33"/>
  <c r="BJ730" i="33"/>
  <c r="BJ731" i="33" s="1"/>
  <c r="DC730" i="33"/>
  <c r="DC731" i="33" s="1"/>
  <c r="BH730" i="33"/>
  <c r="BH731" i="33" s="1"/>
  <c r="DE730" i="33"/>
  <c r="DE731" i="33" s="1"/>
  <c r="CP730" i="33"/>
  <c r="CP731" i="33" s="1"/>
  <c r="BM730" i="33"/>
  <c r="BM731" i="33" s="1"/>
  <c r="BT730" i="33"/>
  <c r="BT731" i="33" s="1"/>
  <c r="AQ730" i="33"/>
  <c r="AQ731" i="33" s="1"/>
  <c r="CD730" i="33"/>
  <c r="CD731" i="33" s="1"/>
  <c r="CU730" i="33"/>
  <c r="CU731" i="33" s="1"/>
  <c r="BA730" i="33"/>
  <c r="BA731" i="33" s="1"/>
  <c r="CJ730" i="33"/>
  <c r="CJ731" i="33" s="1"/>
  <c r="CI730" i="33"/>
  <c r="CI731" i="33" s="1"/>
  <c r="DF730" i="33"/>
  <c r="DF731" i="33" s="1"/>
  <c r="AF730" i="33"/>
  <c r="AF731" i="33" s="1"/>
  <c r="BL730" i="33"/>
  <c r="BL731" i="33" s="1"/>
  <c r="CN730" i="33"/>
  <c r="CN731" i="33" s="1"/>
  <c r="BS730" i="33"/>
  <c r="BS731" i="33" s="1"/>
  <c r="CS723" i="33"/>
  <c r="CS724" i="33" s="1"/>
  <c r="I746" i="33"/>
  <c r="CE723" i="33"/>
  <c r="CE724" i="33" s="1"/>
  <c r="BK723" i="33"/>
  <c r="BK724" i="33" s="1"/>
  <c r="BY723" i="33"/>
  <c r="BY724" i="33" s="1"/>
  <c r="CK723" i="33"/>
  <c r="CK724" i="33" s="1"/>
  <c r="BO723" i="33"/>
  <c r="BO724" i="33" s="1"/>
  <c r="CA723" i="33"/>
  <c r="CA724" i="33" s="1"/>
  <c r="BX723" i="33"/>
  <c r="BX724" i="33" s="1"/>
  <c r="AH723" i="33"/>
  <c r="AH724" i="33" s="1"/>
  <c r="W723" i="33"/>
  <c r="W724" i="33" s="1"/>
  <c r="I747" i="33"/>
  <c r="BE723" i="33"/>
  <c r="BE724" i="33" s="1"/>
  <c r="CB723" i="33"/>
  <c r="CB724" i="33" s="1"/>
  <c r="CO723" i="33"/>
  <c r="CO724" i="33" s="1"/>
  <c r="AV723" i="33"/>
  <c r="AV724" i="33" s="1"/>
  <c r="CG723" i="33"/>
  <c r="CG724" i="33" s="1"/>
  <c r="AT730" i="33" l="1"/>
  <c r="AT731" i="33" s="1"/>
  <c r="CS730" i="33"/>
  <c r="CS731" i="33" s="1"/>
  <c r="BC730" i="33"/>
  <c r="BC731" i="33" s="1"/>
  <c r="AS730" i="33"/>
  <c r="AS731" i="33" s="1"/>
  <c r="CC730" i="33"/>
  <c r="CC731" i="33" s="1"/>
  <c r="BN730" i="33"/>
  <c r="BN731" i="33" s="1"/>
  <c r="CR730" i="33"/>
  <c r="CR731" i="33" s="1"/>
  <c r="AL730" i="33"/>
  <c r="AL731" i="33" s="1"/>
  <c r="BZ730" i="33"/>
  <c r="BZ731" i="33" s="1"/>
  <c r="BB730" i="33"/>
  <c r="BB731" i="33" s="1"/>
  <c r="I751" i="33"/>
  <c r="I743" i="33"/>
  <c r="I752" i="33"/>
  <c r="O723" i="33"/>
  <c r="Q724" i="33"/>
  <c r="I739" i="33"/>
  <c r="E24" i="33"/>
  <c r="AE731" i="33"/>
  <c r="AC730" i="33" l="1"/>
  <c r="O724" i="33"/>
  <c r="I748" i="33"/>
  <c r="I756" i="33"/>
  <c r="I744" i="33"/>
  <c r="I757" i="33"/>
  <c r="AC731" i="33"/>
  <c r="BQ732" i="33" l="1"/>
  <c r="CU732" i="33"/>
  <c r="BV732" i="33"/>
  <c r="AW732" i="33"/>
  <c r="AM732" i="33"/>
  <c r="CW732" i="33"/>
  <c r="BZ732" i="33"/>
  <c r="BU732" i="33"/>
  <c r="BM732" i="33"/>
  <c r="AL732" i="33"/>
  <c r="BR732" i="33"/>
  <c r="AP732" i="33"/>
  <c r="DA732" i="33"/>
  <c r="CO732" i="33"/>
  <c r="CC732" i="33"/>
  <c r="BY732" i="33"/>
  <c r="BW732" i="33"/>
  <c r="AH732" i="33"/>
  <c r="CI732" i="33"/>
  <c r="BT732" i="33"/>
  <c r="AN732" i="33"/>
  <c r="CS732" i="33"/>
  <c r="BH732" i="33"/>
  <c r="CP732" i="33"/>
  <c r="AY732" i="33"/>
  <c r="BK732" i="33"/>
  <c r="BA732" i="33"/>
  <c r="BE732" i="33"/>
  <c r="CZ732" i="33"/>
  <c r="AI732" i="33"/>
  <c r="BS732" i="33"/>
  <c r="CB732" i="33"/>
  <c r="DC732" i="33"/>
  <c r="CE732" i="33"/>
  <c r="CT732" i="33"/>
  <c r="AO732" i="33"/>
  <c r="DF732" i="33"/>
  <c r="BD732" i="33"/>
  <c r="BN732" i="33"/>
  <c r="CY732" i="33"/>
  <c r="CX732" i="33"/>
  <c r="CR732" i="33"/>
  <c r="BX732" i="33"/>
  <c r="BI732" i="33"/>
  <c r="DD732" i="33"/>
  <c r="AZ732" i="33"/>
  <c r="CK732" i="33"/>
  <c r="CG732" i="33"/>
  <c r="BP732" i="33"/>
  <c r="DE732" i="33"/>
  <c r="CH732" i="33"/>
  <c r="BF732" i="33"/>
  <c r="CD732" i="33"/>
  <c r="AR732" i="33"/>
  <c r="BG732" i="33"/>
  <c r="AJ732" i="33"/>
  <c r="CM732" i="33"/>
  <c r="AU732" i="33"/>
  <c r="BC732" i="33"/>
  <c r="AK732" i="33"/>
  <c r="AV732" i="33"/>
  <c r="CN732" i="33"/>
  <c r="BJ732" i="33"/>
  <c r="AS732" i="33"/>
  <c r="CQ732" i="33"/>
  <c r="BB732" i="33"/>
  <c r="DB732" i="33"/>
  <c r="CV732" i="33"/>
  <c r="BL732" i="33"/>
  <c r="AT732" i="33"/>
  <c r="CA732" i="33"/>
  <c r="AG732" i="33"/>
  <c r="CF732" i="33"/>
  <c r="BO732" i="33"/>
  <c r="CL732" i="33"/>
  <c r="AF732" i="33"/>
  <c r="CJ732" i="33"/>
  <c r="AX732" i="33"/>
  <c r="AQ732" i="33"/>
  <c r="DG732" i="33"/>
  <c r="I749" i="33"/>
  <c r="I761" i="33"/>
  <c r="AE732" i="33"/>
  <c r="R725" i="33"/>
  <c r="BS725" i="33"/>
  <c r="AG725" i="33"/>
  <c r="CO725" i="33"/>
  <c r="BC725" i="33"/>
  <c r="X725" i="33"/>
  <c r="CB725" i="33"/>
  <c r="BI725" i="33"/>
  <c r="AS725" i="33"/>
  <c r="AJ725" i="33"/>
  <c r="CF725" i="33"/>
  <c r="AY725" i="33"/>
  <c r="CR725" i="33"/>
  <c r="CL725" i="33"/>
  <c r="U725" i="33"/>
  <c r="W725" i="33"/>
  <c r="CQ725" i="33"/>
  <c r="BP725" i="33"/>
  <c r="BB725" i="33"/>
  <c r="AV725" i="33"/>
  <c r="AB725" i="33"/>
  <c r="AK725" i="33"/>
  <c r="CD725" i="33"/>
  <c r="BH725" i="33"/>
  <c r="CJ725" i="33"/>
  <c r="AE725" i="33"/>
  <c r="AI725" i="33"/>
  <c r="BT725" i="33"/>
  <c r="BU725" i="33"/>
  <c r="Z725" i="33"/>
  <c r="BF725" i="33"/>
  <c r="AT725" i="33"/>
  <c r="BM725" i="33"/>
  <c r="BW725" i="33"/>
  <c r="CM725" i="33"/>
  <c r="AZ725" i="33"/>
  <c r="AC725" i="33"/>
  <c r="BX725" i="33"/>
  <c r="BV725" i="33"/>
  <c r="CK725" i="33"/>
  <c r="AP725" i="33"/>
  <c r="V725" i="33"/>
  <c r="AF725" i="33"/>
  <c r="BL725" i="33"/>
  <c r="AW725" i="33"/>
  <c r="T725" i="33"/>
  <c r="BK725" i="33"/>
  <c r="AO725" i="33"/>
  <c r="CI725" i="33"/>
  <c r="CG725" i="33"/>
  <c r="AD725" i="33"/>
  <c r="BE725" i="33"/>
  <c r="BD725" i="33"/>
  <c r="AX725" i="33"/>
  <c r="CS725" i="33"/>
  <c r="BR725" i="33"/>
  <c r="CN725" i="33"/>
  <c r="AQ725" i="33"/>
  <c r="S725" i="33"/>
  <c r="AR725" i="33"/>
  <c r="BG725" i="33"/>
  <c r="BA725" i="33"/>
  <c r="CC725" i="33"/>
  <c r="AL725" i="33"/>
  <c r="CA725" i="33"/>
  <c r="BQ725" i="33"/>
  <c r="AA725" i="33"/>
  <c r="AU725" i="33"/>
  <c r="AH725" i="33"/>
  <c r="BN725" i="33"/>
  <c r="CE725" i="33"/>
  <c r="CP725" i="33"/>
  <c r="AN725" i="33"/>
  <c r="BZ725" i="33"/>
  <c r="BY725" i="33"/>
  <c r="BJ725" i="33"/>
  <c r="AM725" i="33"/>
  <c r="CH725" i="33"/>
  <c r="BO725" i="33"/>
  <c r="Y725" i="33"/>
  <c r="I753" i="33"/>
  <c r="I762" i="33"/>
  <c r="Q725" i="33"/>
  <c r="I766" i="33" l="1"/>
  <c r="I758" i="33"/>
  <c r="I767" i="33"/>
  <c r="M725" i="33"/>
  <c r="O725" i="33"/>
  <c r="L725" i="33"/>
  <c r="P674" i="33" s="1"/>
  <c r="T674" i="33" s="1"/>
  <c r="L723" i="33"/>
  <c r="L726" i="33"/>
  <c r="P675" i="33" s="1"/>
  <c r="T675" i="33" s="1"/>
  <c r="L724" i="33"/>
  <c r="P673" i="33" s="1"/>
  <c r="T673" i="33" s="1"/>
  <c r="I754" i="33"/>
  <c r="AC732" i="33"/>
  <c r="F732" i="33"/>
  <c r="D733" i="33"/>
  <c r="L739" i="33" s="1"/>
  <c r="D731" i="33"/>
  <c r="L737" i="33" s="1"/>
  <c r="D732" i="33"/>
  <c r="L738" i="33" s="1"/>
  <c r="D730" i="33"/>
  <c r="L736" i="33" l="1"/>
  <c r="F730" i="33"/>
  <c r="H24" i="33" s="1"/>
  <c r="I763" i="33"/>
  <c r="F24" i="33"/>
  <c r="M738" i="33"/>
  <c r="I772" i="33"/>
  <c r="P672" i="33"/>
  <c r="T672" i="33" s="1"/>
  <c r="M723" i="33"/>
  <c r="I771" i="33"/>
  <c r="I759" i="33"/>
  <c r="I777" i="33" l="1"/>
  <c r="I768" i="33"/>
  <c r="I776" i="33"/>
  <c r="I764" i="33"/>
  <c r="F723" i="33"/>
  <c r="E723" i="33"/>
  <c r="D723" i="33"/>
  <c r="V672" i="33" a="1"/>
  <c r="I769" i="33" l="1"/>
  <c r="I781" i="33"/>
  <c r="I773" i="33"/>
  <c r="V672" i="33"/>
  <c r="V675" i="33"/>
  <c r="V674" i="33"/>
  <c r="V673" i="33"/>
  <c r="I782" i="33"/>
  <c r="X672" i="33" l="1" a="1"/>
  <c r="Y674" i="33" s="1"/>
  <c r="I732" i="33" s="1"/>
  <c r="I778" i="33"/>
  <c r="I774" i="33"/>
  <c r="X674" i="33" l="1"/>
  <c r="H732" i="33" s="1"/>
  <c r="Y673" i="33"/>
  <c r="I731" i="33" s="1"/>
  <c r="Z673" i="33"/>
  <c r="J731" i="33" s="1"/>
  <c r="Y672" i="33"/>
  <c r="I730" i="33" s="1"/>
  <c r="X673" i="33"/>
  <c r="H731" i="33" s="1"/>
  <c r="AA675" i="33"/>
  <c r="K733" i="33" s="1"/>
  <c r="X672" i="33"/>
  <c r="H730" i="33" s="1"/>
  <c r="AA674" i="33"/>
  <c r="K732" i="33" s="1"/>
  <c r="X675" i="33"/>
  <c r="H733" i="33" s="1"/>
  <c r="AA673" i="33"/>
  <c r="K731" i="33" s="1"/>
  <c r="Z675" i="33"/>
  <c r="J733" i="33" s="1"/>
  <c r="AA672" i="33"/>
  <c r="K730" i="33" s="1"/>
  <c r="Z672" i="33"/>
  <c r="J730" i="33" s="1"/>
  <c r="Y675" i="33"/>
  <c r="I733" i="33" s="1"/>
  <c r="Z674" i="33"/>
  <c r="J732" i="33" s="1"/>
  <c r="I779" i="33"/>
  <c r="I783" i="33"/>
  <c r="M730" i="33" l="1" a="1"/>
  <c r="M731" i="33" s="1"/>
  <c r="I784" i="33"/>
  <c r="M733" i="33" l="1"/>
  <c r="M730" i="33"/>
  <c r="M732" i="33"/>
  <c r="N733" i="33" l="1"/>
  <c r="N732" i="33"/>
  <c r="N731" i="33"/>
  <c r="N730" i="33"/>
  <c r="J736" i="33" l="1"/>
  <c r="K736" i="33" s="1"/>
  <c r="J739" i="33"/>
  <c r="J744" i="33" s="1"/>
  <c r="J738" i="33"/>
  <c r="K738" i="33" s="1"/>
  <c r="J737" i="33"/>
  <c r="J742" i="33" s="1"/>
  <c r="J741" i="33" l="1"/>
  <c r="K739" i="33"/>
  <c r="M736" i="33"/>
  <c r="J743" i="33"/>
  <c r="K737" i="33"/>
  <c r="J746" i="33"/>
  <c r="K741" i="33"/>
  <c r="J749" i="33"/>
  <c r="K744" i="33"/>
  <c r="J748" i="33"/>
  <c r="K743" i="33"/>
  <c r="J747" i="33"/>
  <c r="K742" i="33"/>
  <c r="J752" i="33" l="1"/>
  <c r="J753" i="33"/>
  <c r="T741" i="33"/>
  <c r="T742" i="33" s="1"/>
  <c r="AB741" i="33"/>
  <c r="AB742" i="33" s="1"/>
  <c r="AJ741" i="33"/>
  <c r="AJ742" i="33" s="1"/>
  <c r="AR741" i="33"/>
  <c r="AR742" i="33" s="1"/>
  <c r="AZ741" i="33"/>
  <c r="AZ742" i="33" s="1"/>
  <c r="BH741" i="33"/>
  <c r="BH742" i="33" s="1"/>
  <c r="BP741" i="33"/>
  <c r="BP742" i="33" s="1"/>
  <c r="BX741" i="33"/>
  <c r="BX742" i="33" s="1"/>
  <c r="CF741" i="33"/>
  <c r="CF742" i="33" s="1"/>
  <c r="CN741" i="33"/>
  <c r="CN742" i="33" s="1"/>
  <c r="U741" i="33"/>
  <c r="U742" i="33" s="1"/>
  <c r="AC741" i="33"/>
  <c r="AC742" i="33" s="1"/>
  <c r="AK741" i="33"/>
  <c r="AK742" i="33" s="1"/>
  <c r="AS741" i="33"/>
  <c r="AS742" i="33" s="1"/>
  <c r="BA741" i="33"/>
  <c r="BA742" i="33" s="1"/>
  <c r="BI741" i="33"/>
  <c r="BI742" i="33" s="1"/>
  <c r="BQ741" i="33"/>
  <c r="BQ742" i="33" s="1"/>
  <c r="BY741" i="33"/>
  <c r="BY742" i="33" s="1"/>
  <c r="CG741" i="33"/>
  <c r="CG742" i="33" s="1"/>
  <c r="CO741" i="33"/>
  <c r="CO742" i="33" s="1"/>
  <c r="V741" i="33"/>
  <c r="V742" i="33" s="1"/>
  <c r="AD741" i="33"/>
  <c r="AD742" i="33" s="1"/>
  <c r="AL741" i="33"/>
  <c r="AL742" i="33" s="1"/>
  <c r="AT741" i="33"/>
  <c r="AT742" i="33" s="1"/>
  <c r="BB741" i="33"/>
  <c r="BB742" i="33" s="1"/>
  <c r="BJ741" i="33"/>
  <c r="BJ742" i="33" s="1"/>
  <c r="BR741" i="33"/>
  <c r="BR742" i="33" s="1"/>
  <c r="BZ741" i="33"/>
  <c r="BZ742" i="33" s="1"/>
  <c r="CH741" i="33"/>
  <c r="CH742" i="33" s="1"/>
  <c r="CP741" i="33"/>
  <c r="CP742" i="33" s="1"/>
  <c r="Q741" i="33"/>
  <c r="Y741" i="33"/>
  <c r="Y742" i="33" s="1"/>
  <c r="AG741" i="33"/>
  <c r="AG742" i="33" s="1"/>
  <c r="AO741" i="33"/>
  <c r="AO742" i="33" s="1"/>
  <c r="AW741" i="33"/>
  <c r="AW742" i="33" s="1"/>
  <c r="BE741" i="33"/>
  <c r="BE742" i="33" s="1"/>
  <c r="BM741" i="33"/>
  <c r="BM742" i="33" s="1"/>
  <c r="BU741" i="33"/>
  <c r="BU742" i="33" s="1"/>
  <c r="CC741" i="33"/>
  <c r="CC742" i="33" s="1"/>
  <c r="CK741" i="33"/>
  <c r="CK742" i="33" s="1"/>
  <c r="CS741" i="33"/>
  <c r="CS742" i="33" s="1"/>
  <c r="X741" i="33"/>
  <c r="X742" i="33" s="1"/>
  <c r="AN741" i="33"/>
  <c r="AN742" i="33" s="1"/>
  <c r="BD741" i="33"/>
  <c r="BD742" i="33" s="1"/>
  <c r="BT741" i="33"/>
  <c r="BT742" i="33" s="1"/>
  <c r="CJ741" i="33"/>
  <c r="CJ742" i="33" s="1"/>
  <c r="Z741" i="33"/>
  <c r="Z742" i="33" s="1"/>
  <c r="AP741" i="33"/>
  <c r="AP742" i="33" s="1"/>
  <c r="BF741" i="33"/>
  <c r="BF742" i="33" s="1"/>
  <c r="BV741" i="33"/>
  <c r="BV742" i="33" s="1"/>
  <c r="CL741" i="33"/>
  <c r="CL742" i="33" s="1"/>
  <c r="R741" i="33"/>
  <c r="R742" i="33" s="1"/>
  <c r="AH741" i="33"/>
  <c r="AH742" i="33" s="1"/>
  <c r="AX741" i="33"/>
  <c r="AX742" i="33" s="1"/>
  <c r="BN741" i="33"/>
  <c r="BN742" i="33" s="1"/>
  <c r="CD741" i="33"/>
  <c r="CD742" i="33" s="1"/>
  <c r="AI741" i="33"/>
  <c r="AI742" i="33" s="1"/>
  <c r="BK741" i="33"/>
  <c r="BK742" i="33" s="1"/>
  <c r="CI741" i="33"/>
  <c r="CI742" i="33" s="1"/>
  <c r="AU741" i="33"/>
  <c r="AU742" i="33" s="1"/>
  <c r="AM741" i="33"/>
  <c r="AM742" i="33" s="1"/>
  <c r="BL741" i="33"/>
  <c r="BL742" i="33" s="1"/>
  <c r="CM741" i="33"/>
  <c r="CM742" i="33" s="1"/>
  <c r="BS741" i="33"/>
  <c r="BS742" i="33" s="1"/>
  <c r="AQ741" i="33"/>
  <c r="AQ742" i="33" s="1"/>
  <c r="BO741" i="33"/>
  <c r="BO742" i="33" s="1"/>
  <c r="CQ741" i="33"/>
  <c r="CQ742" i="33" s="1"/>
  <c r="S741" i="33"/>
  <c r="S742" i="33" s="1"/>
  <c r="CR741" i="33"/>
  <c r="CR742" i="33" s="1"/>
  <c r="AA741" i="33"/>
  <c r="AA742" i="33" s="1"/>
  <c r="AY741" i="33"/>
  <c r="AY742" i="33" s="1"/>
  <c r="CA741" i="33"/>
  <c r="CA742" i="33" s="1"/>
  <c r="AE741" i="33"/>
  <c r="AE742" i="33" s="1"/>
  <c r="BC741" i="33"/>
  <c r="BC742" i="33" s="1"/>
  <c r="CB741" i="33"/>
  <c r="CB742" i="33" s="1"/>
  <c r="W741" i="33"/>
  <c r="W742" i="33" s="1"/>
  <c r="AF741" i="33"/>
  <c r="AF742" i="33" s="1"/>
  <c r="CE741" i="33"/>
  <c r="CE742" i="33" s="1"/>
  <c r="AV741" i="33"/>
  <c r="AV742" i="33" s="1"/>
  <c r="BG741" i="33"/>
  <c r="BG742" i="33" s="1"/>
  <c r="BW741" i="33"/>
  <c r="BW742" i="33" s="1"/>
  <c r="J754" i="33"/>
  <c r="J751" i="33"/>
  <c r="O741" i="33" l="1"/>
  <c r="Q742" i="33"/>
  <c r="J758" i="33"/>
  <c r="J756" i="33"/>
  <c r="J759" i="33"/>
  <c r="J757" i="33"/>
  <c r="J761" i="33" l="1"/>
  <c r="J764" i="33"/>
  <c r="J763" i="33"/>
  <c r="O742" i="33"/>
  <c r="Q743" i="33" s="1"/>
  <c r="J762" i="33"/>
  <c r="J769" i="33" l="1"/>
  <c r="AU743" i="33"/>
  <c r="BF743" i="33"/>
  <c r="AT743" i="33"/>
  <c r="BC743" i="33"/>
  <c r="CM743" i="33"/>
  <c r="BP743" i="33"/>
  <c r="AW743" i="33"/>
  <c r="T743" i="33"/>
  <c r="AD743" i="33"/>
  <c r="BO743" i="33"/>
  <c r="AM743" i="33"/>
  <c r="BT743" i="33"/>
  <c r="CC743" i="33"/>
  <c r="W743" i="33"/>
  <c r="U743" i="33"/>
  <c r="BB743" i="33"/>
  <c r="BV743" i="33"/>
  <c r="BD743" i="33"/>
  <c r="AP743" i="33"/>
  <c r="CI743" i="33"/>
  <c r="BU743" i="33"/>
  <c r="BW743" i="33"/>
  <c r="BA743" i="33"/>
  <c r="CG743" i="33"/>
  <c r="BZ743" i="33"/>
  <c r="BQ743" i="33"/>
  <c r="BI743" i="33"/>
  <c r="X743" i="33"/>
  <c r="BN743" i="33"/>
  <c r="AJ743" i="33"/>
  <c r="CE743" i="33"/>
  <c r="AS743" i="33"/>
  <c r="AO743" i="33"/>
  <c r="AH743" i="33"/>
  <c r="BH743" i="33"/>
  <c r="AI743" i="33"/>
  <c r="BL743" i="33"/>
  <c r="BM743" i="33"/>
  <c r="BE743" i="33"/>
  <c r="AX743" i="33"/>
  <c r="AG743" i="33"/>
  <c r="BK743" i="33"/>
  <c r="BG743" i="33"/>
  <c r="CJ743" i="33"/>
  <c r="CF743" i="33"/>
  <c r="CK743" i="33"/>
  <c r="CO743" i="33"/>
  <c r="AF743" i="33"/>
  <c r="Y743" i="33"/>
  <c r="CQ743" i="33"/>
  <c r="CR743" i="33"/>
  <c r="CB743" i="33"/>
  <c r="CA743" i="33"/>
  <c r="BX743" i="33"/>
  <c r="AB743" i="33"/>
  <c r="Z743" i="33"/>
  <c r="AA743" i="33"/>
  <c r="CN743" i="33"/>
  <c r="AQ743" i="33"/>
  <c r="CD743" i="33"/>
  <c r="BJ743" i="33"/>
  <c r="V743" i="33"/>
  <c r="AV743" i="33"/>
  <c r="AE743" i="33"/>
  <c r="AK743" i="33"/>
  <c r="AY743" i="33"/>
  <c r="CS743" i="33"/>
  <c r="AZ743" i="33"/>
  <c r="AN743" i="33"/>
  <c r="BS743" i="33"/>
  <c r="S743" i="33"/>
  <c r="CH743" i="33"/>
  <c r="AR743" i="33"/>
  <c r="R743" i="33"/>
  <c r="AC743" i="33"/>
  <c r="BY743" i="33"/>
  <c r="AL743" i="33"/>
  <c r="CL743" i="33"/>
  <c r="BR743" i="33"/>
  <c r="CP743" i="33"/>
  <c r="J768" i="33"/>
  <c r="J767" i="33"/>
  <c r="J766" i="33"/>
  <c r="L741" i="33" l="1"/>
  <c r="O743" i="33"/>
  <c r="L744" i="33"/>
  <c r="J774" i="33"/>
  <c r="L743" i="33"/>
  <c r="J771" i="33"/>
  <c r="L742" i="33"/>
  <c r="M743" i="33"/>
  <c r="J772" i="33"/>
  <c r="J773" i="33"/>
  <c r="M741" i="33" l="1"/>
  <c r="F741" i="33" s="1"/>
  <c r="H746" i="33" s="1"/>
  <c r="J776" i="33"/>
  <c r="J778" i="33"/>
  <c r="J779" i="33"/>
  <c r="J777" i="33"/>
  <c r="J784" i="33" l="1"/>
  <c r="J783" i="33"/>
  <c r="J781" i="33"/>
  <c r="J782" i="33"/>
  <c r="H747" i="33"/>
  <c r="K746" i="33"/>
  <c r="H748" i="33" l="1"/>
  <c r="K747" i="33"/>
  <c r="H749" i="33" l="1"/>
  <c r="K749" i="33" s="1"/>
  <c r="K748" i="33"/>
  <c r="BC746" i="33" l="1"/>
  <c r="BC747" i="33" s="1"/>
  <c r="R746" i="33"/>
  <c r="R747" i="33" s="1"/>
  <c r="AD746" i="33"/>
  <c r="AD747" i="33" s="1"/>
  <c r="CM746" i="33"/>
  <c r="CM747" i="33" s="1"/>
  <c r="AQ746" i="33"/>
  <c r="AQ747" i="33" s="1"/>
  <c r="AW746" i="33"/>
  <c r="AW747" i="33" s="1"/>
  <c r="BS746" i="33"/>
  <c r="BS747" i="33" s="1"/>
  <c r="CK746" i="33"/>
  <c r="CK747" i="33" s="1"/>
  <c r="U746" i="33"/>
  <c r="U747" i="33" s="1"/>
  <c r="AM746" i="33"/>
  <c r="AM747" i="33" s="1"/>
  <c r="BD746" i="33"/>
  <c r="BD747" i="33" s="1"/>
  <c r="BY746" i="33"/>
  <c r="BY747" i="33" s="1"/>
  <c r="BV746" i="33"/>
  <c r="BV747" i="33" s="1"/>
  <c r="AV746" i="33"/>
  <c r="AV747" i="33" s="1"/>
  <c r="AL746" i="33"/>
  <c r="AL747" i="33" s="1"/>
  <c r="BA746" i="33"/>
  <c r="BA747" i="33" s="1"/>
  <c r="BR746" i="33"/>
  <c r="BR747" i="33" s="1"/>
  <c r="BZ746" i="33"/>
  <c r="BZ747" i="33" s="1"/>
  <c r="BG746" i="33"/>
  <c r="BG747" i="33" s="1"/>
  <c r="X746" i="33"/>
  <c r="X747" i="33" s="1"/>
  <c r="AU746" i="33"/>
  <c r="AU747" i="33" s="1"/>
  <c r="Y746" i="33"/>
  <c r="Y747" i="33" s="1"/>
  <c r="BL746" i="33"/>
  <c r="BL747" i="33" s="1"/>
  <c r="AY746" i="33"/>
  <c r="AY747" i="33" s="1"/>
  <c r="CR746" i="33"/>
  <c r="CR747" i="33" s="1"/>
  <c r="V746" i="33"/>
  <c r="V747" i="33" s="1"/>
  <c r="CH746" i="33"/>
  <c r="CH747" i="33" s="1"/>
  <c r="AT746" i="33"/>
  <c r="AT747" i="33" s="1"/>
  <c r="BE746" i="33"/>
  <c r="BE747" i="33" s="1"/>
  <c r="CG746" i="33"/>
  <c r="CG747" i="33" s="1"/>
  <c r="AX746" i="33"/>
  <c r="AX747" i="33" s="1"/>
  <c r="CN746" i="33"/>
  <c r="CN747" i="33" s="1"/>
  <c r="BB746" i="33"/>
  <c r="BB747" i="33" s="1"/>
  <c r="AA746" i="33"/>
  <c r="AA747" i="33" s="1"/>
  <c r="AJ746" i="33"/>
  <c r="AJ747" i="33" s="1"/>
  <c r="AZ746" i="33"/>
  <c r="AZ747" i="33" s="1"/>
  <c r="Q746" i="33"/>
  <c r="Q747" i="33" s="1"/>
  <c r="CC746" i="33"/>
  <c r="CC747" i="33" s="1"/>
  <c r="AF746" i="33"/>
  <c r="AF747" i="33" s="1"/>
  <c r="AC746" i="33"/>
  <c r="AC747" i="33" s="1"/>
  <c r="S746" i="33"/>
  <c r="S747" i="33" s="1"/>
  <c r="BP746" i="33"/>
  <c r="BP747" i="33" s="1"/>
  <c r="BW746" i="33"/>
  <c r="BW747" i="33" s="1"/>
  <c r="W746" i="33"/>
  <c r="W747" i="33" s="1"/>
  <c r="CA746" i="33"/>
  <c r="CA747" i="33" s="1"/>
  <c r="CI746" i="33"/>
  <c r="CI747" i="33" s="1"/>
  <c r="CE746" i="33"/>
  <c r="CE747" i="33" s="1"/>
  <c r="AR746" i="33"/>
  <c r="AR747" i="33" s="1"/>
  <c r="CQ746" i="33"/>
  <c r="CQ747" i="33" s="1"/>
  <c r="BF746" i="33"/>
  <c r="BF747" i="33" s="1"/>
  <c r="CJ746" i="33"/>
  <c r="CJ747" i="33" s="1"/>
  <c r="BI746" i="33"/>
  <c r="BI747" i="33" s="1"/>
  <c r="AP746" i="33"/>
  <c r="AP747" i="33" s="1"/>
  <c r="BK746" i="33"/>
  <c r="BK747" i="33" s="1"/>
  <c r="CL746" i="33"/>
  <c r="CL747" i="33" s="1"/>
  <c r="AI746" i="33"/>
  <c r="AI747" i="33" s="1"/>
  <c r="BQ746" i="33"/>
  <c r="BQ747" i="33" s="1"/>
  <c r="BU746" i="33"/>
  <c r="BU747" i="33" s="1"/>
  <c r="AE746" i="33"/>
  <c r="AE747" i="33" s="1"/>
  <c r="AB746" i="33"/>
  <c r="AB747" i="33" s="1"/>
  <c r="AO746" i="33"/>
  <c r="AO747" i="33" s="1"/>
  <c r="BM746" i="33"/>
  <c r="BM747" i="33" s="1"/>
  <c r="BX746" i="33"/>
  <c r="BX747" i="33" s="1"/>
  <c r="AK746" i="33"/>
  <c r="AK747" i="33" s="1"/>
  <c r="CP746" i="33"/>
  <c r="CP747" i="33" s="1"/>
  <c r="BN746" i="33"/>
  <c r="BN747" i="33" s="1"/>
  <c r="BO746" i="33"/>
  <c r="BO747" i="33" s="1"/>
  <c r="Z746" i="33"/>
  <c r="Z747" i="33" s="1"/>
  <c r="CB746" i="33"/>
  <c r="CB747" i="33" s="1"/>
  <c r="BH746" i="33"/>
  <c r="BH747" i="33" s="1"/>
  <c r="CO746" i="33"/>
  <c r="CO747" i="33" s="1"/>
  <c r="AH746" i="33"/>
  <c r="AH747" i="33" s="1"/>
  <c r="BJ746" i="33"/>
  <c r="BJ747" i="33" s="1"/>
  <c r="CD746" i="33"/>
  <c r="CD747" i="33" s="1"/>
  <c r="BT746" i="33"/>
  <c r="BT747" i="33" s="1"/>
  <c r="CF746" i="33"/>
  <c r="CF747" i="33" s="1"/>
  <c r="AG746" i="33"/>
  <c r="AG747" i="33" s="1"/>
  <c r="CS746" i="33"/>
  <c r="CS747" i="33" s="1"/>
  <c r="AN746" i="33"/>
  <c r="AN747" i="33" s="1"/>
  <c r="T746" i="33"/>
  <c r="T747" i="33" s="1"/>
  <c r="AS746" i="33"/>
  <c r="AS747" i="33" s="1"/>
  <c r="O747" i="33" l="1"/>
  <c r="AK748" i="33" s="1"/>
  <c r="O746" i="33"/>
  <c r="BN748" i="33" l="1"/>
  <c r="BQ748" i="33"/>
  <c r="S748" i="33"/>
  <c r="AR748" i="33"/>
  <c r="Q748" i="33"/>
  <c r="CL748" i="33"/>
  <c r="CD748" i="33"/>
  <c r="AO748" i="33"/>
  <c r="T748" i="33"/>
  <c r="BT748" i="33"/>
  <c r="CJ748" i="33"/>
  <c r="W748" i="33"/>
  <c r="AE748" i="33"/>
  <c r="BX748" i="33"/>
  <c r="AG748" i="33"/>
  <c r="CI748" i="33"/>
  <c r="AH748" i="33"/>
  <c r="CO748" i="33"/>
  <c r="Z748" i="33"/>
  <c r="AN748" i="33"/>
  <c r="CE748" i="33"/>
  <c r="CA748" i="33"/>
  <c r="BP748" i="33"/>
  <c r="CF748" i="33"/>
  <c r="CB748" i="33"/>
  <c r="BH748" i="33"/>
  <c r="CP748" i="33"/>
  <c r="BM748" i="33"/>
  <c r="AI748" i="33"/>
  <c r="BI748" i="33"/>
  <c r="BW748" i="33"/>
  <c r="BG748" i="33"/>
  <c r="CR748" i="33"/>
  <c r="AX748" i="33"/>
  <c r="AQ748" i="33"/>
  <c r="CK748" i="33"/>
  <c r="AZ748" i="33"/>
  <c r="BR748" i="33"/>
  <c r="AL748" i="33"/>
  <c r="BA748" i="33"/>
  <c r="BL748" i="33"/>
  <c r="CG748" i="33"/>
  <c r="BB748" i="33"/>
  <c r="R748" i="33"/>
  <c r="CH748" i="33"/>
  <c r="AM748" i="33"/>
  <c r="AU748" i="33"/>
  <c r="CC748" i="33"/>
  <c r="U748" i="33"/>
  <c r="AT748" i="33"/>
  <c r="BS748" i="33"/>
  <c r="Y748" i="33"/>
  <c r="AW748" i="33"/>
  <c r="V748" i="33"/>
  <c r="AF748" i="33"/>
  <c r="AC748" i="33"/>
  <c r="BV748" i="33"/>
  <c r="CN748" i="33"/>
  <c r="BZ748" i="33"/>
  <c r="AY748" i="33"/>
  <c r="AJ748" i="33"/>
  <c r="AD748" i="33"/>
  <c r="AV748" i="33"/>
  <c r="BD748" i="33"/>
  <c r="BC748" i="33"/>
  <c r="BE748" i="33"/>
  <c r="AA748" i="33"/>
  <c r="CM748" i="33"/>
  <c r="X748" i="33"/>
  <c r="BY748" i="33"/>
  <c r="AP748" i="33"/>
  <c r="BO748" i="33"/>
  <c r="BF748" i="33"/>
  <c r="AS748" i="33"/>
  <c r="BU748" i="33"/>
  <c r="CS748" i="33"/>
  <c r="BK748" i="33"/>
  <c r="AB748" i="33"/>
  <c r="BJ748" i="33"/>
  <c r="CQ748" i="33"/>
  <c r="O748" i="33" l="1"/>
  <c r="M748" i="33"/>
  <c r="L749" i="33"/>
  <c r="L748" i="33"/>
  <c r="L746" i="33"/>
  <c r="L747" i="33"/>
  <c r="M746" i="33" l="1"/>
  <c r="F746" i="33" l="1"/>
  <c r="E746" i="33"/>
  <c r="D746" i="33"/>
  <c r="H751" i="33" l="1"/>
  <c r="H752" i="33" l="1"/>
  <c r="K751" i="33"/>
  <c r="H753" i="33" l="1"/>
  <c r="K752" i="33"/>
  <c r="H754" i="33" l="1"/>
  <c r="K754" i="33" s="1"/>
  <c r="K753" i="33"/>
  <c r="AD751" i="33" l="1"/>
  <c r="AD752" i="33" s="1"/>
  <c r="V751" i="33"/>
  <c r="V752" i="33" s="1"/>
  <c r="BB751" i="33"/>
  <c r="BB752" i="33" s="1"/>
  <c r="AF751" i="33"/>
  <c r="AF752" i="33" s="1"/>
  <c r="CL751" i="33"/>
  <c r="CL752" i="33" s="1"/>
  <c r="BY751" i="33"/>
  <c r="BY752" i="33" s="1"/>
  <c r="CR751" i="33"/>
  <c r="CR752" i="33" s="1"/>
  <c r="BQ751" i="33"/>
  <c r="BQ752" i="33" s="1"/>
  <c r="BN751" i="33"/>
  <c r="BN752" i="33" s="1"/>
  <c r="BV751" i="33"/>
  <c r="BV752" i="33" s="1"/>
  <c r="AA751" i="33"/>
  <c r="AA752" i="33" s="1"/>
  <c r="BA751" i="33"/>
  <c r="BA752" i="33" s="1"/>
  <c r="AT751" i="33"/>
  <c r="AT752" i="33" s="1"/>
  <c r="BX751" i="33"/>
  <c r="BX752" i="33" s="1"/>
  <c r="BH751" i="33"/>
  <c r="BH752" i="33" s="1"/>
  <c r="Z751" i="33"/>
  <c r="Z752" i="33" s="1"/>
  <c r="BI751" i="33"/>
  <c r="BI752" i="33" s="1"/>
  <c r="T751" i="33"/>
  <c r="T752" i="33" s="1"/>
  <c r="W751" i="33"/>
  <c r="W752" i="33" s="1"/>
  <c r="BD751" i="33"/>
  <c r="BD752" i="33" s="1"/>
  <c r="BS751" i="33"/>
  <c r="BS752" i="33" s="1"/>
  <c r="CE751" i="33"/>
  <c r="CE752" i="33" s="1"/>
  <c r="AL751" i="33"/>
  <c r="AL752" i="33" s="1"/>
  <c r="AI751" i="33"/>
  <c r="AI752" i="33" s="1"/>
  <c r="BT751" i="33"/>
  <c r="BT752" i="33" s="1"/>
  <c r="CP751" i="33"/>
  <c r="CP752" i="33" s="1"/>
  <c r="BJ751" i="33"/>
  <c r="BJ752" i="33" s="1"/>
  <c r="BK751" i="33"/>
  <c r="BK752" i="33" s="1"/>
  <c r="AO751" i="33"/>
  <c r="AO752" i="33" s="1"/>
  <c r="BO751" i="33"/>
  <c r="BO752" i="33" s="1"/>
  <c r="U751" i="33"/>
  <c r="U752" i="33" s="1"/>
  <c r="CS751" i="33"/>
  <c r="CS752" i="33" s="1"/>
  <c r="AP751" i="33"/>
  <c r="AP752" i="33" s="1"/>
  <c r="CF751" i="33"/>
  <c r="CF752" i="33" s="1"/>
  <c r="CM751" i="33"/>
  <c r="CM752" i="33" s="1"/>
  <c r="AK751" i="33"/>
  <c r="AK752" i="33" s="1"/>
  <c r="CQ751" i="33"/>
  <c r="CQ752" i="33" s="1"/>
  <c r="CB751" i="33"/>
  <c r="CB752" i="33" s="1"/>
  <c r="AE751" i="33"/>
  <c r="AE752" i="33" s="1"/>
  <c r="BR751" i="33"/>
  <c r="BR752" i="33" s="1"/>
  <c r="AW751" i="33"/>
  <c r="AW752" i="33" s="1"/>
  <c r="Y751" i="33"/>
  <c r="Y752" i="33" s="1"/>
  <c r="BE751" i="33"/>
  <c r="BE752" i="33" s="1"/>
  <c r="BL751" i="33"/>
  <c r="BL752" i="33" s="1"/>
  <c r="BM751" i="33"/>
  <c r="BM752" i="33" s="1"/>
  <c r="AB751" i="33"/>
  <c r="AB752" i="33" s="1"/>
  <c r="AY751" i="33"/>
  <c r="AY752" i="33" s="1"/>
  <c r="BC751" i="33"/>
  <c r="BC752" i="33" s="1"/>
  <c r="BF751" i="33"/>
  <c r="BF752" i="33" s="1"/>
  <c r="CK751" i="33"/>
  <c r="CK752" i="33" s="1"/>
  <c r="BP751" i="33"/>
  <c r="BP752" i="33" s="1"/>
  <c r="AH751" i="33"/>
  <c r="AH752" i="33" s="1"/>
  <c r="AZ751" i="33"/>
  <c r="AZ752" i="33" s="1"/>
  <c r="CG751" i="33"/>
  <c r="CG752" i="33" s="1"/>
  <c r="AC751" i="33"/>
  <c r="AC752" i="33" s="1"/>
  <c r="CA751" i="33"/>
  <c r="CA752" i="33" s="1"/>
  <c r="AX751" i="33"/>
  <c r="AX752" i="33" s="1"/>
  <c r="BZ751" i="33"/>
  <c r="BZ752" i="33" s="1"/>
  <c r="AU751" i="33"/>
  <c r="AU752" i="33" s="1"/>
  <c r="AS751" i="33"/>
  <c r="AS752" i="33" s="1"/>
  <c r="BW751" i="33"/>
  <c r="BW752" i="33" s="1"/>
  <c r="CN751" i="33"/>
  <c r="CN752" i="33" s="1"/>
  <c r="AM751" i="33"/>
  <c r="AM752" i="33" s="1"/>
  <c r="CO751" i="33"/>
  <c r="CO752" i="33" s="1"/>
  <c r="CI751" i="33"/>
  <c r="CI752" i="33" s="1"/>
  <c r="AN751" i="33"/>
  <c r="AN752" i="33" s="1"/>
  <c r="AR751" i="33"/>
  <c r="AR752" i="33" s="1"/>
  <c r="S751" i="33"/>
  <c r="S752" i="33" s="1"/>
  <c r="BG751" i="33"/>
  <c r="BG752" i="33" s="1"/>
  <c r="CC751" i="33"/>
  <c r="CC752" i="33" s="1"/>
  <c r="AG751" i="33"/>
  <c r="AG752" i="33" s="1"/>
  <c r="R751" i="33"/>
  <c r="R752" i="33" s="1"/>
  <c r="AQ751" i="33"/>
  <c r="AQ752" i="33" s="1"/>
  <c r="AJ751" i="33"/>
  <c r="AJ752" i="33" s="1"/>
  <c r="Q751" i="33"/>
  <c r="CJ751" i="33"/>
  <c r="CJ752" i="33" s="1"/>
  <c r="CH751" i="33"/>
  <c r="CH752" i="33" s="1"/>
  <c r="BU751" i="33"/>
  <c r="BU752" i="33" s="1"/>
  <c r="CD751" i="33"/>
  <c r="CD752" i="33" s="1"/>
  <c r="AV751" i="33"/>
  <c r="AV752" i="33" s="1"/>
  <c r="X751" i="33"/>
  <c r="X752" i="33" s="1"/>
  <c r="O751" i="33" l="1"/>
  <c r="Q752" i="33"/>
  <c r="O752" i="33" l="1"/>
  <c r="Q753" i="33" s="1"/>
  <c r="V753" i="33" l="1"/>
  <c r="AT753" i="33"/>
  <c r="BY753" i="33"/>
  <c r="Z753" i="33"/>
  <c r="BH753" i="33"/>
  <c r="BB753" i="33"/>
  <c r="BV753" i="33"/>
  <c r="AA753" i="33"/>
  <c r="AF753" i="33"/>
  <c r="BA753" i="33"/>
  <c r="CR753" i="33"/>
  <c r="BI753" i="33"/>
  <c r="AD753" i="33"/>
  <c r="BX753" i="33"/>
  <c r="BN753" i="33"/>
  <c r="T753" i="33"/>
  <c r="CL753" i="33"/>
  <c r="BQ753" i="33"/>
  <c r="W753" i="33"/>
  <c r="CG753" i="33"/>
  <c r="CK753" i="33"/>
  <c r="AJ753" i="33"/>
  <c r="BF753" i="33"/>
  <c r="BU753" i="33"/>
  <c r="AR753" i="33"/>
  <c r="BW753" i="33"/>
  <c r="AN753" i="33"/>
  <c r="CA753" i="33"/>
  <c r="AM753" i="33"/>
  <c r="BC753" i="33"/>
  <c r="AS753" i="33"/>
  <c r="BS753" i="33"/>
  <c r="BT753" i="33"/>
  <c r="BL753" i="33"/>
  <c r="BK753" i="33"/>
  <c r="R753" i="33"/>
  <c r="AE753" i="33"/>
  <c r="AG753" i="33"/>
  <c r="AI753" i="33"/>
  <c r="U753" i="33"/>
  <c r="S753" i="33"/>
  <c r="X753" i="33"/>
  <c r="BM753" i="33"/>
  <c r="BO753" i="33"/>
  <c r="CE753" i="33"/>
  <c r="Y753" i="33"/>
  <c r="AH753" i="33"/>
  <c r="AW753" i="33"/>
  <c r="AK753" i="33"/>
  <c r="AO753" i="33"/>
  <c r="AC753" i="33"/>
  <c r="CP753" i="33"/>
  <c r="BE753" i="33"/>
  <c r="AV753" i="33"/>
  <c r="CS753" i="33"/>
  <c r="AU753" i="33"/>
  <c r="CB753" i="33"/>
  <c r="BJ753" i="33"/>
  <c r="CM753" i="33"/>
  <c r="CO753" i="33"/>
  <c r="CN753" i="33"/>
  <c r="BZ753" i="33"/>
  <c r="CQ753" i="33"/>
  <c r="AZ753" i="33"/>
  <c r="CF753" i="33"/>
  <c r="BD753" i="33"/>
  <c r="AP753" i="33"/>
  <c r="AQ753" i="33"/>
  <c r="BP753" i="33"/>
  <c r="BR753" i="33"/>
  <c r="AY753" i="33"/>
  <c r="CI753" i="33"/>
  <c r="CH753" i="33"/>
  <c r="AB753" i="33"/>
  <c r="AL753" i="33"/>
  <c r="AX753" i="33"/>
  <c r="CC753" i="33"/>
  <c r="CJ753" i="33"/>
  <c r="CD753" i="33"/>
  <c r="BG753" i="33"/>
  <c r="M753" i="33" l="1"/>
  <c r="O753" i="33"/>
  <c r="L754" i="33"/>
  <c r="L751" i="33"/>
  <c r="L752" i="33"/>
  <c r="L753" i="33"/>
  <c r="M751" i="33" l="1"/>
  <c r="F751" i="33" l="1"/>
  <c r="E751" i="33"/>
  <c r="D751" i="33"/>
  <c r="H756" i="33" l="1"/>
  <c r="H757" i="33" l="1"/>
  <c r="K756" i="33"/>
  <c r="H758" i="33" l="1"/>
  <c r="K757" i="33"/>
  <c r="H759" i="33" l="1"/>
  <c r="K759" i="33" s="1"/>
  <c r="K758" i="33"/>
  <c r="CH756" i="33" l="1"/>
  <c r="CH757" i="33" s="1"/>
  <c r="BH756" i="33"/>
  <c r="BH757" i="33" s="1"/>
  <c r="Y756" i="33"/>
  <c r="Y757" i="33" s="1"/>
  <c r="CQ756" i="33"/>
  <c r="CQ757" i="33" s="1"/>
  <c r="AM756" i="33"/>
  <c r="AM757" i="33" s="1"/>
  <c r="CD756" i="33"/>
  <c r="CD757" i="33" s="1"/>
  <c r="CA756" i="33"/>
  <c r="CA757" i="33" s="1"/>
  <c r="X756" i="33"/>
  <c r="X757" i="33" s="1"/>
  <c r="BO756" i="33"/>
  <c r="BO757" i="33" s="1"/>
  <c r="BJ756" i="33"/>
  <c r="BJ757" i="33" s="1"/>
  <c r="AT756" i="33"/>
  <c r="AT757" i="33" s="1"/>
  <c r="AR756" i="33"/>
  <c r="AR757" i="33" s="1"/>
  <c r="BY756" i="33"/>
  <c r="BY757" i="33" s="1"/>
  <c r="AE756" i="33"/>
  <c r="AE757" i="33" s="1"/>
  <c r="BX756" i="33"/>
  <c r="BX757" i="33" s="1"/>
  <c r="AP756" i="33"/>
  <c r="AP757" i="33" s="1"/>
  <c r="BS756" i="33"/>
  <c r="BS757" i="33" s="1"/>
  <c r="CP756" i="33"/>
  <c r="CP757" i="33" s="1"/>
  <c r="CF756" i="33"/>
  <c r="CF757" i="33" s="1"/>
  <c r="BQ756" i="33"/>
  <c r="BQ757" i="33" s="1"/>
  <c r="BP756" i="33"/>
  <c r="BP757" i="33" s="1"/>
  <c r="BN756" i="33"/>
  <c r="BN757" i="33" s="1"/>
  <c r="AJ756" i="33"/>
  <c r="AJ757" i="33" s="1"/>
  <c r="AX756" i="33"/>
  <c r="AX757" i="33" s="1"/>
  <c r="AC756" i="33"/>
  <c r="AC757" i="33" s="1"/>
  <c r="CR756" i="33"/>
  <c r="CR757" i="33" s="1"/>
  <c r="CN756" i="33"/>
  <c r="CN757" i="33" s="1"/>
  <c r="W756" i="33"/>
  <c r="W757" i="33" s="1"/>
  <c r="BK756" i="33"/>
  <c r="BK757" i="33" s="1"/>
  <c r="CM756" i="33"/>
  <c r="CM757" i="33" s="1"/>
  <c r="BT756" i="33"/>
  <c r="BT757" i="33" s="1"/>
  <c r="AQ756" i="33"/>
  <c r="AQ757" i="33" s="1"/>
  <c r="CE756" i="33"/>
  <c r="CE757" i="33" s="1"/>
  <c r="AF756" i="33"/>
  <c r="AF757" i="33" s="1"/>
  <c r="CB756" i="33"/>
  <c r="CB757" i="33" s="1"/>
  <c r="BU756" i="33"/>
  <c r="BU757" i="33" s="1"/>
  <c r="T756" i="33"/>
  <c r="T757" i="33" s="1"/>
  <c r="AY756" i="33"/>
  <c r="AY757" i="33" s="1"/>
  <c r="BM756" i="33"/>
  <c r="BM757" i="33" s="1"/>
  <c r="AZ756" i="33"/>
  <c r="AZ757" i="33" s="1"/>
  <c r="CL756" i="33"/>
  <c r="CL757" i="33" s="1"/>
  <c r="AA756" i="33"/>
  <c r="AA757" i="33" s="1"/>
  <c r="CS756" i="33"/>
  <c r="CS757" i="33" s="1"/>
  <c r="V756" i="33"/>
  <c r="V757" i="33" s="1"/>
  <c r="CI756" i="33"/>
  <c r="CI757" i="33" s="1"/>
  <c r="CJ756" i="33"/>
  <c r="CJ757" i="33" s="1"/>
  <c r="AO756" i="33"/>
  <c r="AO757" i="33" s="1"/>
  <c r="Q756" i="33"/>
  <c r="CC756" i="33"/>
  <c r="CC757" i="33" s="1"/>
  <c r="AB756" i="33"/>
  <c r="AB757" i="33" s="1"/>
  <c r="AD756" i="33"/>
  <c r="AD757" i="33" s="1"/>
  <c r="BV756" i="33"/>
  <c r="BV757" i="33" s="1"/>
  <c r="BC756" i="33"/>
  <c r="BC757" i="33" s="1"/>
  <c r="AU756" i="33"/>
  <c r="AU757" i="33" s="1"/>
  <c r="BL756" i="33"/>
  <c r="BL757" i="33" s="1"/>
  <c r="AG756" i="33"/>
  <c r="AG757" i="33" s="1"/>
  <c r="AS756" i="33"/>
  <c r="AS757" i="33" s="1"/>
  <c r="BE756" i="33"/>
  <c r="BE757" i="33" s="1"/>
  <c r="AK756" i="33"/>
  <c r="AK757" i="33" s="1"/>
  <c r="BB756" i="33"/>
  <c r="BB757" i="33" s="1"/>
  <c r="AW756" i="33"/>
  <c r="AW757" i="33" s="1"/>
  <c r="CG756" i="33"/>
  <c r="CG757" i="33" s="1"/>
  <c r="BR756" i="33"/>
  <c r="BR757" i="33" s="1"/>
  <c r="BA756" i="33"/>
  <c r="BA757" i="33" s="1"/>
  <c r="AN756" i="33"/>
  <c r="AN757" i="33" s="1"/>
  <c r="AV756" i="33"/>
  <c r="AV757" i="33" s="1"/>
  <c r="AH756" i="33"/>
  <c r="AH757" i="33" s="1"/>
  <c r="AL756" i="33"/>
  <c r="AL757" i="33" s="1"/>
  <c r="BG756" i="33"/>
  <c r="BG757" i="33" s="1"/>
  <c r="CO756" i="33"/>
  <c r="CO757" i="33" s="1"/>
  <c r="R756" i="33"/>
  <c r="R757" i="33" s="1"/>
  <c r="BD756" i="33"/>
  <c r="BD757" i="33" s="1"/>
  <c r="BF756" i="33"/>
  <c r="BF757" i="33" s="1"/>
  <c r="CK756" i="33"/>
  <c r="CK757" i="33" s="1"/>
  <c r="U756" i="33"/>
  <c r="U757" i="33" s="1"/>
  <c r="BI756" i="33"/>
  <c r="BI757" i="33" s="1"/>
  <c r="Z756" i="33"/>
  <c r="Z757" i="33" s="1"/>
  <c r="BW756" i="33"/>
  <c r="BW757" i="33" s="1"/>
  <c r="BZ756" i="33"/>
  <c r="BZ757" i="33" s="1"/>
  <c r="AI756" i="33"/>
  <c r="AI757" i="33" s="1"/>
  <c r="S756" i="33"/>
  <c r="S757" i="33" s="1"/>
  <c r="Q757" i="33" l="1"/>
  <c r="O756" i="33"/>
  <c r="O757" i="33" l="1"/>
  <c r="CA758" i="33" l="1"/>
  <c r="AT758" i="33"/>
  <c r="CQ758" i="33"/>
  <c r="AR758" i="33"/>
  <c r="BY758" i="33"/>
  <c r="CP758" i="33"/>
  <c r="CH758" i="33"/>
  <c r="BS758" i="33"/>
  <c r="BH758" i="33"/>
  <c r="CD758" i="33"/>
  <c r="AP758" i="33"/>
  <c r="BJ758" i="33"/>
  <c r="BX758" i="33"/>
  <c r="AE758" i="33"/>
  <c r="BO758" i="33"/>
  <c r="X758" i="33"/>
  <c r="Y758" i="33"/>
  <c r="AM758" i="33"/>
  <c r="AG758" i="33"/>
  <c r="BG758" i="33"/>
  <c r="BR758" i="33"/>
  <c r="AD758" i="33"/>
  <c r="BL758" i="33"/>
  <c r="BE758" i="33"/>
  <c r="BF758" i="33"/>
  <c r="BP758" i="33"/>
  <c r="CO758" i="33"/>
  <c r="BT758" i="33"/>
  <c r="AF758" i="33"/>
  <c r="T758" i="33"/>
  <c r="BV758" i="33"/>
  <c r="BN758" i="33"/>
  <c r="AI758" i="33"/>
  <c r="AL758" i="33"/>
  <c r="W758" i="33"/>
  <c r="BD758" i="33"/>
  <c r="AK758" i="33"/>
  <c r="S758" i="33"/>
  <c r="R758" i="33"/>
  <c r="AW758" i="33"/>
  <c r="BW758" i="33"/>
  <c r="CS758" i="33"/>
  <c r="AJ758" i="33"/>
  <c r="AB758" i="33"/>
  <c r="AN758" i="33"/>
  <c r="BB758" i="33"/>
  <c r="BQ758" i="33"/>
  <c r="BU758" i="33"/>
  <c r="CM758" i="33"/>
  <c r="BA758" i="33"/>
  <c r="AQ758" i="33"/>
  <c r="CF758" i="33"/>
  <c r="CK758" i="33"/>
  <c r="Z758" i="33"/>
  <c r="AV758" i="33"/>
  <c r="BM758" i="33"/>
  <c r="BC758" i="33"/>
  <c r="AU758" i="33"/>
  <c r="CB758" i="33"/>
  <c r="CG758" i="33"/>
  <c r="AA758" i="33"/>
  <c r="AO758" i="33"/>
  <c r="AS758" i="33"/>
  <c r="CI758" i="33"/>
  <c r="BI758" i="33"/>
  <c r="CC758" i="33"/>
  <c r="CN758" i="33"/>
  <c r="CL758" i="33"/>
  <c r="U758" i="33"/>
  <c r="CR758" i="33"/>
  <c r="CE758" i="33"/>
  <c r="AH758" i="33"/>
  <c r="V758" i="33"/>
  <c r="BZ758" i="33"/>
  <c r="AY758" i="33"/>
  <c r="CJ758" i="33"/>
  <c r="AZ758" i="33"/>
  <c r="BK758" i="33"/>
  <c r="AX758" i="33"/>
  <c r="AC758" i="33"/>
  <c r="Q758" i="33"/>
  <c r="M758" i="33" l="1"/>
  <c r="O758" i="33"/>
  <c r="L757" i="33"/>
  <c r="L759" i="33"/>
  <c r="L756" i="33"/>
  <c r="L758" i="33"/>
  <c r="M756" i="33" l="1"/>
  <c r="F756" i="33" l="1"/>
  <c r="E756" i="33"/>
  <c r="D756" i="33"/>
  <c r="H761" i="33" l="1"/>
  <c r="H762" i="33" l="1"/>
  <c r="K761" i="33"/>
  <c r="H763" i="33" l="1"/>
  <c r="K762" i="33"/>
  <c r="H764" i="33" l="1"/>
  <c r="K764" i="33" s="1"/>
  <c r="K763" i="33"/>
  <c r="S761" i="33" l="1"/>
  <c r="S762" i="33" s="1"/>
  <c r="BP761" i="33"/>
  <c r="BP762" i="33" s="1"/>
  <c r="BQ761" i="33"/>
  <c r="BQ762" i="33" s="1"/>
  <c r="W761" i="33"/>
  <c r="W762" i="33" s="1"/>
  <c r="AA761" i="33"/>
  <c r="AA762" i="33" s="1"/>
  <c r="CB761" i="33"/>
  <c r="CB762" i="33" s="1"/>
  <c r="AF761" i="33"/>
  <c r="AF762" i="33" s="1"/>
  <c r="CK761" i="33"/>
  <c r="CK762" i="33" s="1"/>
  <c r="CL761" i="33"/>
  <c r="CL762" i="33" s="1"/>
  <c r="AC761" i="33"/>
  <c r="AC762" i="33" s="1"/>
  <c r="CD761" i="33"/>
  <c r="CD762" i="33" s="1"/>
  <c r="BM761" i="33"/>
  <c r="BM762" i="33" s="1"/>
  <c r="AB761" i="33"/>
  <c r="AB762" i="33" s="1"/>
  <c r="Z761" i="33"/>
  <c r="Z762" i="33" s="1"/>
  <c r="V761" i="33"/>
  <c r="V762" i="33" s="1"/>
  <c r="BX761" i="33"/>
  <c r="BX762" i="33" s="1"/>
  <c r="CJ761" i="33"/>
  <c r="CJ762" i="33" s="1"/>
  <c r="CN761" i="33"/>
  <c r="CN762" i="33" s="1"/>
  <c r="AT761" i="33"/>
  <c r="AT762" i="33" s="1"/>
  <c r="X761" i="33"/>
  <c r="X762" i="33" s="1"/>
  <c r="AJ761" i="33"/>
  <c r="AJ762" i="33" s="1"/>
  <c r="BJ761" i="33"/>
  <c r="BJ762" i="33" s="1"/>
  <c r="CP761" i="33"/>
  <c r="CP762" i="33" s="1"/>
  <c r="AV761" i="33"/>
  <c r="AV762" i="33" s="1"/>
  <c r="CS761" i="33"/>
  <c r="CS762" i="33" s="1"/>
  <c r="AZ761" i="33"/>
  <c r="AZ762" i="33" s="1"/>
  <c r="CQ761" i="33"/>
  <c r="CQ762" i="33" s="1"/>
  <c r="BI761" i="33"/>
  <c r="BI762" i="33" s="1"/>
  <c r="BR761" i="33"/>
  <c r="BR762" i="33" s="1"/>
  <c r="BC761" i="33"/>
  <c r="BC762" i="33" s="1"/>
  <c r="BY761" i="33"/>
  <c r="BY762" i="33" s="1"/>
  <c r="Y761" i="33"/>
  <c r="Y762" i="33" s="1"/>
  <c r="CC761" i="33"/>
  <c r="CC762" i="33" s="1"/>
  <c r="AR761" i="33"/>
  <c r="AR762" i="33" s="1"/>
  <c r="BB761" i="33"/>
  <c r="BB762" i="33" s="1"/>
  <c r="CI761" i="33"/>
  <c r="CI762" i="33" s="1"/>
  <c r="AU761" i="33"/>
  <c r="AU762" i="33" s="1"/>
  <c r="BL761" i="33"/>
  <c r="BL762" i="33" s="1"/>
  <c r="AO761" i="33"/>
  <c r="AO762" i="33" s="1"/>
  <c r="BE761" i="33"/>
  <c r="BE762" i="33" s="1"/>
  <c r="AE761" i="33"/>
  <c r="AE762" i="33" s="1"/>
  <c r="BA761" i="33"/>
  <c r="BA762" i="33" s="1"/>
  <c r="AL761" i="33"/>
  <c r="AL762" i="33" s="1"/>
  <c r="BO761" i="33"/>
  <c r="BO762" i="33" s="1"/>
  <c r="BF761" i="33"/>
  <c r="BF762" i="33" s="1"/>
  <c r="BZ761" i="33"/>
  <c r="BZ762" i="33" s="1"/>
  <c r="BD761" i="33"/>
  <c r="BD762" i="33" s="1"/>
  <c r="BG761" i="33"/>
  <c r="BG762" i="33" s="1"/>
  <c r="AM761" i="33"/>
  <c r="AM762" i="33" s="1"/>
  <c r="BV761" i="33"/>
  <c r="BV762" i="33" s="1"/>
  <c r="AG761" i="33"/>
  <c r="AG762" i="33" s="1"/>
  <c r="BS761" i="33"/>
  <c r="BS762" i="33" s="1"/>
  <c r="AX761" i="33"/>
  <c r="AX762" i="33" s="1"/>
  <c r="AQ761" i="33"/>
  <c r="AQ762" i="33" s="1"/>
  <c r="AN761" i="33"/>
  <c r="AN762" i="33" s="1"/>
  <c r="AK761" i="33"/>
  <c r="AK762" i="33" s="1"/>
  <c r="U761" i="33"/>
  <c r="U762" i="33" s="1"/>
  <c r="BN761" i="33"/>
  <c r="BN762" i="33" s="1"/>
  <c r="AY761" i="33"/>
  <c r="AY762" i="33" s="1"/>
  <c r="BH761" i="33"/>
  <c r="BH762" i="33" s="1"/>
  <c r="BW761" i="33"/>
  <c r="BW762" i="33" s="1"/>
  <c r="CO761" i="33"/>
  <c r="CO762" i="33" s="1"/>
  <c r="CG761" i="33"/>
  <c r="CG762" i="33" s="1"/>
  <c r="CM761" i="33"/>
  <c r="CM762" i="33" s="1"/>
  <c r="AH761" i="33"/>
  <c r="AH762" i="33" s="1"/>
  <c r="AI761" i="33"/>
  <c r="AI762" i="33" s="1"/>
  <c r="BK761" i="33"/>
  <c r="BK762" i="33" s="1"/>
  <c r="CH761" i="33"/>
  <c r="CH762" i="33" s="1"/>
  <c r="CE761" i="33"/>
  <c r="CE762" i="33" s="1"/>
  <c r="AW761" i="33"/>
  <c r="AW762" i="33" s="1"/>
  <c r="CR761" i="33"/>
  <c r="CR762" i="33" s="1"/>
  <c r="T761" i="33"/>
  <c r="T762" i="33" s="1"/>
  <c r="BU761" i="33"/>
  <c r="BU762" i="33" s="1"/>
  <c r="Q761" i="33"/>
  <c r="CA761" i="33"/>
  <c r="CA762" i="33" s="1"/>
  <c r="AS761" i="33"/>
  <c r="AS762" i="33" s="1"/>
  <c r="BT761" i="33"/>
  <c r="BT762" i="33" s="1"/>
  <c r="AD761" i="33"/>
  <c r="AD762" i="33" s="1"/>
  <c r="CF761" i="33"/>
  <c r="CF762" i="33" s="1"/>
  <c r="AP761" i="33"/>
  <c r="AP762" i="33" s="1"/>
  <c r="R761" i="33"/>
  <c r="R762" i="33" s="1"/>
  <c r="O761" i="33" l="1"/>
  <c r="Q762" i="33"/>
  <c r="O762" i="33" l="1"/>
  <c r="Q763" i="33" s="1"/>
  <c r="AF763" i="33" l="1"/>
  <c r="V763" i="33"/>
  <c r="CN763" i="33"/>
  <c r="BQ763" i="33"/>
  <c r="AC763" i="33"/>
  <c r="BP763" i="33"/>
  <c r="CK763" i="33"/>
  <c r="CL763" i="33"/>
  <c r="AA763" i="33"/>
  <c r="BX763" i="33"/>
  <c r="CJ763" i="33"/>
  <c r="CB763" i="33"/>
  <c r="BM763" i="33"/>
  <c r="W763" i="33"/>
  <c r="Z763" i="33"/>
  <c r="CD763" i="33"/>
  <c r="S763" i="33"/>
  <c r="AB763" i="33"/>
  <c r="AK763" i="33"/>
  <c r="BS763" i="33"/>
  <c r="CP763" i="33"/>
  <c r="AY763" i="33"/>
  <c r="BY763" i="33"/>
  <c r="AW763" i="33"/>
  <c r="BG763" i="33"/>
  <c r="R763" i="33"/>
  <c r="BI763" i="33"/>
  <c r="BZ763" i="33"/>
  <c r="U763" i="33"/>
  <c r="AT763" i="33"/>
  <c r="BT763" i="33"/>
  <c r="AX763" i="33"/>
  <c r="AE763" i="33"/>
  <c r="AV763" i="33"/>
  <c r="CC763" i="33"/>
  <c r="CG763" i="33"/>
  <c r="CS763" i="33"/>
  <c r="BE763" i="33"/>
  <c r="BO763" i="33"/>
  <c r="CO763" i="33"/>
  <c r="AG763" i="33"/>
  <c r="AI763" i="33"/>
  <c r="CF763" i="33"/>
  <c r="CE763" i="33"/>
  <c r="AO763" i="33"/>
  <c r="AQ763" i="33"/>
  <c r="BB763" i="33"/>
  <c r="AD763" i="33"/>
  <c r="CQ763" i="33"/>
  <c r="AM763" i="33"/>
  <c r="T763" i="33"/>
  <c r="BU763" i="33"/>
  <c r="CR763" i="33"/>
  <c r="BF763" i="33"/>
  <c r="AN763" i="33"/>
  <c r="AP763" i="33"/>
  <c r="BD763" i="33"/>
  <c r="CI763" i="33"/>
  <c r="BC763" i="33"/>
  <c r="AL763" i="33"/>
  <c r="BN763" i="33"/>
  <c r="AH763" i="33"/>
  <c r="BW763" i="33"/>
  <c r="BV763" i="33"/>
  <c r="BR763" i="33"/>
  <c r="BA763" i="33"/>
  <c r="CH763" i="33"/>
  <c r="CM763" i="33"/>
  <c r="AR763" i="33"/>
  <c r="Y763" i="33"/>
  <c r="AZ763" i="33"/>
  <c r="BK763" i="33"/>
  <c r="AS763" i="33"/>
  <c r="BL763" i="33"/>
  <c r="X763" i="33"/>
  <c r="BJ763" i="33"/>
  <c r="AJ763" i="33"/>
  <c r="AU763" i="33"/>
  <c r="BH763" i="33"/>
  <c r="CA763" i="33"/>
  <c r="M763" i="33" l="1"/>
  <c r="L764" i="33"/>
  <c r="L762" i="33"/>
  <c r="L763" i="33"/>
  <c r="L761" i="33"/>
  <c r="O763" i="33"/>
  <c r="M761" i="33" l="1"/>
  <c r="F761" i="33" s="1"/>
  <c r="E761" i="33" l="1"/>
  <c r="D761" i="33"/>
  <c r="H766" i="33" l="1"/>
  <c r="H767" i="33" s="1"/>
  <c r="K766" i="33" l="1"/>
  <c r="H768" i="33"/>
  <c r="K767" i="33"/>
  <c r="H769" i="33" l="1"/>
  <c r="K769" i="33" s="1"/>
  <c r="K768" i="33"/>
  <c r="Y766" i="33" l="1"/>
  <c r="Y767" i="33" s="1"/>
  <c r="CQ766" i="33"/>
  <c r="CQ767" i="33" s="1"/>
  <c r="AA766" i="33"/>
  <c r="AA767" i="33" s="1"/>
  <c r="BX766" i="33"/>
  <c r="BX767" i="33" s="1"/>
  <c r="CC766" i="33"/>
  <c r="CC767" i="33" s="1"/>
  <c r="BF766" i="33"/>
  <c r="BF767" i="33" s="1"/>
  <c r="AK766" i="33"/>
  <c r="AK767" i="33" s="1"/>
  <c r="AW766" i="33"/>
  <c r="AW767" i="33" s="1"/>
  <c r="BJ766" i="33"/>
  <c r="BJ767" i="33" s="1"/>
  <c r="AU766" i="33"/>
  <c r="AU767" i="33" s="1"/>
  <c r="CO766" i="33"/>
  <c r="CO767" i="33" s="1"/>
  <c r="CI766" i="33"/>
  <c r="CI767" i="33" s="1"/>
  <c r="AC766" i="33"/>
  <c r="AC767" i="33" s="1"/>
  <c r="BZ766" i="33"/>
  <c r="BZ767" i="33" s="1"/>
  <c r="BP766" i="33"/>
  <c r="BP767" i="33" s="1"/>
  <c r="BK766" i="33"/>
  <c r="BK767" i="33" s="1"/>
  <c r="CH766" i="33"/>
  <c r="CH767" i="33" s="1"/>
  <c r="X766" i="33"/>
  <c r="X767" i="33" s="1"/>
  <c r="BD766" i="33"/>
  <c r="BD767" i="33" s="1"/>
  <c r="CM766" i="33"/>
  <c r="CM767" i="33" s="1"/>
  <c r="CF766" i="33"/>
  <c r="CF767" i="33" s="1"/>
  <c r="BI766" i="33"/>
  <c r="BI767" i="33" s="1"/>
  <c r="AN766" i="33"/>
  <c r="AN767" i="33" s="1"/>
  <c r="BW766" i="33"/>
  <c r="BW767" i="33" s="1"/>
  <c r="CS766" i="33"/>
  <c r="CS767" i="33" s="1"/>
  <c r="CP766" i="33"/>
  <c r="CP767" i="33" s="1"/>
  <c r="Q766" i="33"/>
  <c r="BM766" i="33"/>
  <c r="BM767" i="33" s="1"/>
  <c r="CN766" i="33"/>
  <c r="CN767" i="33" s="1"/>
  <c r="BV766" i="33"/>
  <c r="BV767" i="33" s="1"/>
  <c r="S766" i="33"/>
  <c r="S767" i="33" s="1"/>
  <c r="W766" i="33"/>
  <c r="W767" i="33" s="1"/>
  <c r="BQ766" i="33"/>
  <c r="BQ767" i="33" s="1"/>
  <c r="AT766" i="33"/>
  <c r="AT767" i="33" s="1"/>
  <c r="AX766" i="33"/>
  <c r="AX767" i="33" s="1"/>
  <c r="CL766" i="33"/>
  <c r="CL767" i="33" s="1"/>
  <c r="CE766" i="33"/>
  <c r="CE767" i="33" s="1"/>
  <c r="AI766" i="33"/>
  <c r="AI767" i="33" s="1"/>
  <c r="BE766" i="33"/>
  <c r="BE767" i="33" s="1"/>
  <c r="BA766" i="33"/>
  <c r="BA767" i="33" s="1"/>
  <c r="AO766" i="33"/>
  <c r="AO767" i="33" s="1"/>
  <c r="AP766" i="33"/>
  <c r="AP767" i="33" s="1"/>
  <c r="AS766" i="33"/>
  <c r="AS767" i="33" s="1"/>
  <c r="AM766" i="33"/>
  <c r="AM767" i="33" s="1"/>
  <c r="BY766" i="33"/>
  <c r="BY767" i="33" s="1"/>
  <c r="AZ766" i="33"/>
  <c r="AZ767" i="33" s="1"/>
  <c r="BG766" i="33"/>
  <c r="BG767" i="33" s="1"/>
  <c r="V766" i="33"/>
  <c r="V767" i="33" s="1"/>
  <c r="AE766" i="33"/>
  <c r="AE767" i="33" s="1"/>
  <c r="Z766" i="33"/>
  <c r="Z767" i="33" s="1"/>
  <c r="AV766" i="33"/>
  <c r="AV767" i="33" s="1"/>
  <c r="CD766" i="33"/>
  <c r="CD767" i="33" s="1"/>
  <c r="BN766" i="33"/>
  <c r="BN767" i="33" s="1"/>
  <c r="BT766" i="33"/>
  <c r="BT767" i="33" s="1"/>
  <c r="CK766" i="33"/>
  <c r="CK767" i="33" s="1"/>
  <c r="CR766" i="33"/>
  <c r="CR767" i="33" s="1"/>
  <c r="CJ766" i="33"/>
  <c r="CJ767" i="33" s="1"/>
  <c r="BC766" i="33"/>
  <c r="BC767" i="33" s="1"/>
  <c r="AB766" i="33"/>
  <c r="AB767" i="33" s="1"/>
  <c r="BS766" i="33"/>
  <c r="BS767" i="33" s="1"/>
  <c r="BO766" i="33"/>
  <c r="BO767" i="33" s="1"/>
  <c r="BR766" i="33"/>
  <c r="BR767" i="33" s="1"/>
  <c r="AY766" i="33"/>
  <c r="AY767" i="33" s="1"/>
  <c r="AG766" i="33"/>
  <c r="AG767" i="33" s="1"/>
  <c r="R766" i="33"/>
  <c r="R767" i="33" s="1"/>
  <c r="AR766" i="33"/>
  <c r="AR767" i="33" s="1"/>
  <c r="AD766" i="33"/>
  <c r="AD767" i="33" s="1"/>
  <c r="CB766" i="33"/>
  <c r="CB767" i="33" s="1"/>
  <c r="BH766" i="33"/>
  <c r="BH767" i="33" s="1"/>
  <c r="U766" i="33"/>
  <c r="U767" i="33" s="1"/>
  <c r="CG766" i="33"/>
  <c r="CG767" i="33" s="1"/>
  <c r="BU766" i="33"/>
  <c r="BU767" i="33" s="1"/>
  <c r="AL766" i="33"/>
  <c r="AL767" i="33" s="1"/>
  <c r="BL766" i="33"/>
  <c r="BL767" i="33" s="1"/>
  <c r="BB766" i="33"/>
  <c r="BB767" i="33" s="1"/>
  <c r="AH766" i="33"/>
  <c r="AH767" i="33" s="1"/>
  <c r="AF766" i="33"/>
  <c r="AF767" i="33" s="1"/>
  <c r="AQ766" i="33"/>
  <c r="AQ767" i="33" s="1"/>
  <c r="CA766" i="33"/>
  <c r="CA767" i="33" s="1"/>
  <c r="AJ766" i="33"/>
  <c r="AJ767" i="33" s="1"/>
  <c r="T766" i="33"/>
  <c r="T767" i="33" s="1"/>
  <c r="Q767" i="33" l="1"/>
  <c r="O766" i="33"/>
  <c r="O767" i="33" l="1"/>
  <c r="AK768" i="33" l="1"/>
  <c r="BX768" i="33"/>
  <c r="CC768" i="33"/>
  <c r="BK768" i="33"/>
  <c r="BJ768" i="33"/>
  <c r="BD768" i="33"/>
  <c r="BZ768" i="33"/>
  <c r="AA768" i="33"/>
  <c r="CI768" i="33"/>
  <c r="BF768" i="33"/>
  <c r="CQ768" i="33"/>
  <c r="CH768" i="33"/>
  <c r="AC768" i="33"/>
  <c r="AW768" i="33"/>
  <c r="X768" i="33"/>
  <c r="AU768" i="33"/>
  <c r="CO768" i="33"/>
  <c r="Y768" i="33"/>
  <c r="BP768" i="33"/>
  <c r="BR768" i="33"/>
  <c r="BH768" i="33"/>
  <c r="CE768" i="33"/>
  <c r="CB768" i="33"/>
  <c r="BO768" i="33"/>
  <c r="AD768" i="33"/>
  <c r="AZ768" i="33"/>
  <c r="AR768" i="33"/>
  <c r="BY768" i="33"/>
  <c r="AG768" i="33"/>
  <c r="AY768" i="33"/>
  <c r="CR768" i="33"/>
  <c r="CK768" i="33"/>
  <c r="CF768" i="33"/>
  <c r="AO768" i="33"/>
  <c r="BS768" i="33"/>
  <c r="AV768" i="33"/>
  <c r="BA768" i="33"/>
  <c r="CP768" i="33"/>
  <c r="AX768" i="33"/>
  <c r="S768" i="33"/>
  <c r="AJ768" i="33"/>
  <c r="BW768" i="33"/>
  <c r="BV768" i="33"/>
  <c r="BC768" i="33"/>
  <c r="AQ768" i="33"/>
  <c r="CJ768" i="33"/>
  <c r="CA768" i="33"/>
  <c r="AL768" i="33"/>
  <c r="V768" i="33"/>
  <c r="AT768" i="33"/>
  <c r="CM768" i="33"/>
  <c r="AB768" i="33"/>
  <c r="CS768" i="33"/>
  <c r="AF768" i="33"/>
  <c r="CG768" i="33"/>
  <c r="T768" i="33"/>
  <c r="BN768" i="33"/>
  <c r="Z768" i="33"/>
  <c r="AM768" i="33"/>
  <c r="AE768" i="33"/>
  <c r="BL768" i="33"/>
  <c r="CN768" i="33"/>
  <c r="AP768" i="33"/>
  <c r="CD768" i="33"/>
  <c r="BG768" i="33"/>
  <c r="BQ768" i="33"/>
  <c r="CL768" i="33"/>
  <c r="AH768" i="33"/>
  <c r="W768" i="33"/>
  <c r="BT768" i="33"/>
  <c r="BU768" i="33"/>
  <c r="AN768" i="33"/>
  <c r="AI768" i="33"/>
  <c r="R768" i="33"/>
  <c r="BM768" i="33"/>
  <c r="BE768" i="33"/>
  <c r="BB768" i="33"/>
  <c r="AS768" i="33"/>
  <c r="BI768" i="33"/>
  <c r="U768" i="33"/>
  <c r="Q768" i="33"/>
  <c r="M768" i="33" l="1"/>
  <c r="O768" i="33"/>
  <c r="L767" i="33"/>
  <c r="L768" i="33"/>
  <c r="L769" i="33"/>
  <c r="L766" i="33"/>
  <c r="M766" i="33" l="1"/>
  <c r="F766" i="33" s="1"/>
  <c r="D766" i="33" l="1"/>
  <c r="E766" i="33"/>
  <c r="H771" i="33" l="1"/>
  <c r="H772" i="33" s="1"/>
  <c r="K771" i="33" l="1"/>
  <c r="H773" i="33"/>
  <c r="K772" i="33"/>
  <c r="H774" i="33" l="1"/>
  <c r="K774" i="33" s="1"/>
  <c r="K773" i="33"/>
  <c r="AT771" i="33" l="1"/>
  <c r="AT772" i="33" s="1"/>
  <c r="AK771" i="33"/>
  <c r="AK772" i="33" s="1"/>
  <c r="Z771" i="33"/>
  <c r="Z772" i="33" s="1"/>
  <c r="AU771" i="33"/>
  <c r="AU772" i="33" s="1"/>
  <c r="BI771" i="33"/>
  <c r="BI772" i="33" s="1"/>
  <c r="AB771" i="33"/>
  <c r="AB772" i="33" s="1"/>
  <c r="BA771" i="33"/>
  <c r="BA772" i="33" s="1"/>
  <c r="CB771" i="33"/>
  <c r="CB772" i="33" s="1"/>
  <c r="AZ771" i="33"/>
  <c r="AZ772" i="33" s="1"/>
  <c r="Y771" i="33"/>
  <c r="Y772" i="33" s="1"/>
  <c r="BM771" i="33"/>
  <c r="BM772" i="33" s="1"/>
  <c r="BT771" i="33"/>
  <c r="BT772" i="33" s="1"/>
  <c r="U771" i="33"/>
  <c r="U772" i="33" s="1"/>
  <c r="CR771" i="33"/>
  <c r="CR772" i="33" s="1"/>
  <c r="BB771" i="33"/>
  <c r="BB772" i="33" s="1"/>
  <c r="BE771" i="33"/>
  <c r="BE772" i="33" s="1"/>
  <c r="AJ771" i="33"/>
  <c r="AJ772" i="33" s="1"/>
  <c r="CC771" i="33"/>
  <c r="CC772" i="33" s="1"/>
  <c r="BN771" i="33"/>
  <c r="BN772" i="33" s="1"/>
  <c r="BO771" i="33"/>
  <c r="BO772" i="33" s="1"/>
  <c r="BC771" i="33"/>
  <c r="BC772" i="33" s="1"/>
  <c r="AI771" i="33"/>
  <c r="AI772" i="33" s="1"/>
  <c r="AM771" i="33"/>
  <c r="AM772" i="33" s="1"/>
  <c r="W771" i="33"/>
  <c r="W772" i="33" s="1"/>
  <c r="BS771" i="33"/>
  <c r="BS772" i="33" s="1"/>
  <c r="BP771" i="33"/>
  <c r="BP772" i="33" s="1"/>
  <c r="AA771" i="33"/>
  <c r="AA772" i="33" s="1"/>
  <c r="CQ771" i="33"/>
  <c r="CQ772" i="33" s="1"/>
  <c r="AP771" i="33"/>
  <c r="AP772" i="33" s="1"/>
  <c r="CJ771" i="33"/>
  <c r="CJ772" i="33" s="1"/>
  <c r="BX771" i="33"/>
  <c r="BX772" i="33" s="1"/>
  <c r="BJ771" i="33"/>
  <c r="BJ772" i="33" s="1"/>
  <c r="X771" i="33"/>
  <c r="X772" i="33" s="1"/>
  <c r="CA771" i="33"/>
  <c r="CA772" i="33" s="1"/>
  <c r="CF771" i="33"/>
  <c r="CF772" i="33" s="1"/>
  <c r="BY771" i="33"/>
  <c r="BY772" i="33" s="1"/>
  <c r="CP771" i="33"/>
  <c r="CP772" i="33" s="1"/>
  <c r="BD771" i="33"/>
  <c r="BD772" i="33" s="1"/>
  <c r="AE771" i="33"/>
  <c r="AE772" i="33" s="1"/>
  <c r="CI771" i="33"/>
  <c r="CI772" i="33" s="1"/>
  <c r="AC771" i="33"/>
  <c r="AC772" i="33" s="1"/>
  <c r="BF771" i="33"/>
  <c r="BF772" i="33" s="1"/>
  <c r="AL771" i="33"/>
  <c r="AL772" i="33" s="1"/>
  <c r="BQ771" i="33"/>
  <c r="BQ772" i="33" s="1"/>
  <c r="CD771" i="33"/>
  <c r="CD772" i="33" s="1"/>
  <c r="AV771" i="33"/>
  <c r="AV772" i="33" s="1"/>
  <c r="CM771" i="33"/>
  <c r="CM772" i="33" s="1"/>
  <c r="R771" i="33"/>
  <c r="R772" i="33" s="1"/>
  <c r="S771" i="33"/>
  <c r="S772" i="33" s="1"/>
  <c r="Q771" i="33"/>
  <c r="BL771" i="33"/>
  <c r="BL772" i="33" s="1"/>
  <c r="CE771" i="33"/>
  <c r="CE772" i="33" s="1"/>
  <c r="CL771" i="33"/>
  <c r="CL772" i="33" s="1"/>
  <c r="AX771" i="33"/>
  <c r="AX772" i="33" s="1"/>
  <c r="CK771" i="33"/>
  <c r="CK772" i="33" s="1"/>
  <c r="BH771" i="33"/>
  <c r="BH772" i="33" s="1"/>
  <c r="AG771" i="33"/>
  <c r="AG772" i="33" s="1"/>
  <c r="CN771" i="33"/>
  <c r="CN772" i="33" s="1"/>
  <c r="AY771" i="33"/>
  <c r="AY772" i="33" s="1"/>
  <c r="CG771" i="33"/>
  <c r="CG772" i="33" s="1"/>
  <c r="CH771" i="33"/>
  <c r="CH772" i="33" s="1"/>
  <c r="AW771" i="33"/>
  <c r="AW772" i="33" s="1"/>
  <c r="BR771" i="33"/>
  <c r="BR772" i="33" s="1"/>
  <c r="BG771" i="33"/>
  <c r="BG772" i="33" s="1"/>
  <c r="AN771" i="33"/>
  <c r="AN772" i="33" s="1"/>
  <c r="BZ771" i="33"/>
  <c r="BZ772" i="33" s="1"/>
  <c r="BW771" i="33"/>
  <c r="BW772" i="33" s="1"/>
  <c r="CS771" i="33"/>
  <c r="CS772" i="33" s="1"/>
  <c r="BV771" i="33"/>
  <c r="BV772" i="33" s="1"/>
  <c r="AO771" i="33"/>
  <c r="AO772" i="33" s="1"/>
  <c r="AR771" i="33"/>
  <c r="AR772" i="33" s="1"/>
  <c r="V771" i="33"/>
  <c r="V772" i="33" s="1"/>
  <c r="CO771" i="33"/>
  <c r="CO772" i="33" s="1"/>
  <c r="AH771" i="33"/>
  <c r="AH772" i="33" s="1"/>
  <c r="AS771" i="33"/>
  <c r="AS772" i="33" s="1"/>
  <c r="AD771" i="33"/>
  <c r="AD772" i="33" s="1"/>
  <c r="BK771" i="33"/>
  <c r="BK772" i="33" s="1"/>
  <c r="AQ771" i="33"/>
  <c r="AQ772" i="33" s="1"/>
  <c r="BU771" i="33"/>
  <c r="BU772" i="33" s="1"/>
  <c r="AF771" i="33"/>
  <c r="AF772" i="33" s="1"/>
  <c r="T771" i="33"/>
  <c r="T772" i="33" s="1"/>
  <c r="Q772" i="33" l="1"/>
  <c r="O771" i="33"/>
  <c r="O772" i="33" l="1"/>
  <c r="AU773" i="33" l="1"/>
  <c r="BA773" i="33"/>
  <c r="AK773" i="33"/>
  <c r="Y773" i="33"/>
  <c r="AZ773" i="33"/>
  <c r="BB773" i="33"/>
  <c r="BE773" i="33"/>
  <c r="BM773" i="33"/>
  <c r="Z773" i="33"/>
  <c r="AB773" i="33"/>
  <c r="CB773" i="33"/>
  <c r="CR773" i="33"/>
  <c r="AT773" i="33"/>
  <c r="CC773" i="33"/>
  <c r="BI773" i="33"/>
  <c r="AJ773" i="33"/>
  <c r="U773" i="33"/>
  <c r="BT773" i="33"/>
  <c r="V773" i="33"/>
  <c r="CS773" i="33"/>
  <c r="AA773" i="33"/>
  <c r="AY773" i="33"/>
  <c r="AR773" i="33"/>
  <c r="CN773" i="33"/>
  <c r="CQ773" i="33"/>
  <c r="CO773" i="33"/>
  <c r="BL773" i="33"/>
  <c r="AN773" i="33"/>
  <c r="AE773" i="33"/>
  <c r="AM773" i="33"/>
  <c r="BK773" i="33"/>
  <c r="BD773" i="33"/>
  <c r="BO773" i="33"/>
  <c r="AW773" i="33"/>
  <c r="BX773" i="33"/>
  <c r="CA773" i="33"/>
  <c r="BN773" i="33"/>
  <c r="AS773" i="33"/>
  <c r="CH773" i="33"/>
  <c r="BR773" i="33"/>
  <c r="BG773" i="33"/>
  <c r="CI773" i="33"/>
  <c r="CG773" i="33"/>
  <c r="AQ773" i="33"/>
  <c r="CM773" i="33"/>
  <c r="BU773" i="33"/>
  <c r="AG773" i="33"/>
  <c r="BQ773" i="33"/>
  <c r="CF773" i="33"/>
  <c r="BF773" i="33"/>
  <c r="S773" i="33"/>
  <c r="BY773" i="33"/>
  <c r="BV773" i="33"/>
  <c r="AC773" i="33"/>
  <c r="BJ773" i="33"/>
  <c r="AH773" i="33"/>
  <c r="BC773" i="33"/>
  <c r="BZ773" i="33"/>
  <c r="CK773" i="33"/>
  <c r="CE773" i="33"/>
  <c r="AV773" i="33"/>
  <c r="AL773" i="33"/>
  <c r="AO773" i="33"/>
  <c r="CP773" i="33"/>
  <c r="AX773" i="33"/>
  <c r="CL773" i="33"/>
  <c r="R773" i="33"/>
  <c r="AP773" i="33"/>
  <c r="W773" i="33"/>
  <c r="BS773" i="33"/>
  <c r="AI773" i="33"/>
  <c r="BH773" i="33"/>
  <c r="AD773" i="33"/>
  <c r="AF773" i="33"/>
  <c r="CD773" i="33"/>
  <c r="CJ773" i="33"/>
  <c r="X773" i="33"/>
  <c r="BP773" i="33"/>
  <c r="BW773" i="33"/>
  <c r="T773" i="33"/>
  <c r="Q773" i="33"/>
  <c r="M773" i="33" l="1"/>
  <c r="O773" i="33"/>
  <c r="L772" i="33"/>
  <c r="L774" i="33"/>
  <c r="L773" i="33"/>
  <c r="L771" i="33"/>
  <c r="M771" i="33" l="1"/>
  <c r="F771" i="33" s="1"/>
  <c r="D771" i="33" l="1"/>
  <c r="E771" i="33"/>
  <c r="H776" i="33" l="1"/>
  <c r="H777" i="33" s="1"/>
  <c r="K776" i="33" l="1"/>
  <c r="H778" i="33"/>
  <c r="K777" i="33"/>
  <c r="H779" i="33" l="1"/>
  <c r="K779" i="33" s="1"/>
  <c r="K778" i="33"/>
  <c r="CS776" i="33" l="1"/>
  <c r="CS777" i="33" s="1"/>
  <c r="BP776" i="33"/>
  <c r="BP777" i="33" s="1"/>
  <c r="U776" i="33"/>
  <c r="U777" i="33" s="1"/>
  <c r="CA776" i="33"/>
  <c r="CA777" i="33" s="1"/>
  <c r="AV776" i="33"/>
  <c r="AV777" i="33" s="1"/>
  <c r="V776" i="33"/>
  <c r="V777" i="33" s="1"/>
  <c r="AR776" i="33"/>
  <c r="AR777" i="33" s="1"/>
  <c r="BB776" i="33"/>
  <c r="BB777" i="33" s="1"/>
  <c r="BX776" i="33"/>
  <c r="BX777" i="33" s="1"/>
  <c r="CM776" i="33"/>
  <c r="CM777" i="33" s="1"/>
  <c r="CH776" i="33"/>
  <c r="CH777" i="33" s="1"/>
  <c r="CD776" i="33"/>
  <c r="CD777" i="33" s="1"/>
  <c r="CO776" i="33"/>
  <c r="CO777" i="33" s="1"/>
  <c r="BJ776" i="33"/>
  <c r="BJ777" i="33" s="1"/>
  <c r="BA776" i="33"/>
  <c r="BA777" i="33" s="1"/>
  <c r="AJ776" i="33"/>
  <c r="AJ777" i="33" s="1"/>
  <c r="CK776" i="33"/>
  <c r="CK777" i="33" s="1"/>
  <c r="CP776" i="33"/>
  <c r="CP777" i="33" s="1"/>
  <c r="Q776" i="33"/>
  <c r="AQ776" i="33"/>
  <c r="AQ777" i="33" s="1"/>
  <c r="AH776" i="33"/>
  <c r="AH777" i="33" s="1"/>
  <c r="CG776" i="33"/>
  <c r="CG777" i="33" s="1"/>
  <c r="CQ776" i="33"/>
  <c r="CQ777" i="33" s="1"/>
  <c r="BR776" i="33"/>
  <c r="BR777" i="33" s="1"/>
  <c r="CJ776" i="33"/>
  <c r="CJ777" i="33" s="1"/>
  <c r="AA776" i="33"/>
  <c r="AA777" i="33" s="1"/>
  <c r="AB776" i="33"/>
  <c r="AB777" i="33" s="1"/>
  <c r="BC776" i="33"/>
  <c r="BC777" i="33" s="1"/>
  <c r="BZ776" i="33"/>
  <c r="BZ777" i="33" s="1"/>
  <c r="CR776" i="33"/>
  <c r="CR777" i="33" s="1"/>
  <c r="BS776" i="33"/>
  <c r="BS777" i="33" s="1"/>
  <c r="AM776" i="33"/>
  <c r="AM777" i="33" s="1"/>
  <c r="T776" i="33"/>
  <c r="T777" i="33" s="1"/>
  <c r="S776" i="33"/>
  <c r="S777" i="33" s="1"/>
  <c r="AL776" i="33"/>
  <c r="AL777" i="33" s="1"/>
  <c r="AW776" i="33"/>
  <c r="AW777" i="33" s="1"/>
  <c r="AG776" i="33"/>
  <c r="AG777" i="33" s="1"/>
  <c r="BH776" i="33"/>
  <c r="BH777" i="33" s="1"/>
  <c r="AY776" i="33"/>
  <c r="AY777" i="33" s="1"/>
  <c r="AT776" i="33"/>
  <c r="AT777" i="33" s="1"/>
  <c r="AO776" i="33"/>
  <c r="AO777" i="33" s="1"/>
  <c r="BY776" i="33"/>
  <c r="BY777" i="33" s="1"/>
  <c r="AZ776" i="33"/>
  <c r="AZ777" i="33" s="1"/>
  <c r="W776" i="33"/>
  <c r="W777" i="33" s="1"/>
  <c r="X776" i="33"/>
  <c r="X777" i="33" s="1"/>
  <c r="AC776" i="33"/>
  <c r="AC777" i="33" s="1"/>
  <c r="AP776" i="33"/>
  <c r="AP777" i="33" s="1"/>
  <c r="AI776" i="33"/>
  <c r="AI777" i="33" s="1"/>
  <c r="BQ776" i="33"/>
  <c r="BQ777" i="33" s="1"/>
  <c r="BL776" i="33"/>
  <c r="BL777" i="33" s="1"/>
  <c r="BE776" i="33"/>
  <c r="BE777" i="33" s="1"/>
  <c r="BN776" i="33"/>
  <c r="BN777" i="33" s="1"/>
  <c r="CF776" i="33"/>
  <c r="CF777" i="33" s="1"/>
  <c r="BM776" i="33"/>
  <c r="BM777" i="33" s="1"/>
  <c r="BD776" i="33"/>
  <c r="BD777" i="33" s="1"/>
  <c r="Y776" i="33"/>
  <c r="Y777" i="33" s="1"/>
  <c r="BV776" i="33"/>
  <c r="BV777" i="33" s="1"/>
  <c r="CN776" i="33"/>
  <c r="CN777" i="33" s="1"/>
  <c r="AS776" i="33"/>
  <c r="AS777" i="33" s="1"/>
  <c r="AF776" i="33"/>
  <c r="AF777" i="33" s="1"/>
  <c r="BI776" i="33"/>
  <c r="BI777" i="33" s="1"/>
  <c r="BK776" i="33"/>
  <c r="BK777" i="33" s="1"/>
  <c r="BO776" i="33"/>
  <c r="BO777" i="33" s="1"/>
  <c r="CI776" i="33"/>
  <c r="CI777" i="33" s="1"/>
  <c r="BT776" i="33"/>
  <c r="BT777" i="33" s="1"/>
  <c r="Z776" i="33"/>
  <c r="Z777" i="33" s="1"/>
  <c r="BG776" i="33"/>
  <c r="BG777" i="33" s="1"/>
  <c r="BW776" i="33"/>
  <c r="BW777" i="33" s="1"/>
  <c r="AN776" i="33"/>
  <c r="AN777" i="33" s="1"/>
  <c r="CE776" i="33"/>
  <c r="CE777" i="33" s="1"/>
  <c r="AU776" i="33"/>
  <c r="AU777" i="33" s="1"/>
  <c r="BF776" i="33"/>
  <c r="BF777" i="33" s="1"/>
  <c r="AK776" i="33"/>
  <c r="AK777" i="33" s="1"/>
  <c r="CC776" i="33"/>
  <c r="CC777" i="33" s="1"/>
  <c r="CB776" i="33"/>
  <c r="CB777" i="33" s="1"/>
  <c r="AX776" i="33"/>
  <c r="AX777" i="33" s="1"/>
  <c r="AE776" i="33"/>
  <c r="AE777" i="33" s="1"/>
  <c r="BU776" i="33"/>
  <c r="BU777" i="33" s="1"/>
  <c r="CL776" i="33"/>
  <c r="CL777" i="33" s="1"/>
  <c r="AD776" i="33"/>
  <c r="AD777" i="33" s="1"/>
  <c r="R776" i="33"/>
  <c r="R777" i="33" s="1"/>
  <c r="Q777" i="33" l="1"/>
  <c r="O776" i="33"/>
  <c r="O777" i="33" l="1"/>
  <c r="Q778" i="33" s="1"/>
  <c r="CA778" i="33" l="1"/>
  <c r="V778" i="33"/>
  <c r="CS778" i="33"/>
  <c r="BJ778" i="33"/>
  <c r="AR778" i="33"/>
  <c r="CM778" i="33"/>
  <c r="BP778" i="33"/>
  <c r="U778" i="33"/>
  <c r="BA778" i="33"/>
  <c r="AJ778" i="33"/>
  <c r="AV778" i="33"/>
  <c r="CD778" i="33"/>
  <c r="BX778" i="33"/>
  <c r="BB778" i="33"/>
  <c r="CK778" i="33"/>
  <c r="CP778" i="33"/>
  <c r="CO778" i="33"/>
  <c r="CH778" i="33"/>
  <c r="AD778" i="33"/>
  <c r="BF778" i="33"/>
  <c r="CL778" i="33"/>
  <c r="AF778" i="33"/>
  <c r="AT778" i="33"/>
  <c r="CE778" i="33"/>
  <c r="T778" i="33"/>
  <c r="R778" i="33"/>
  <c r="BG778" i="33"/>
  <c r="AI778" i="33"/>
  <c r="AQ778" i="33"/>
  <c r="BR778" i="33"/>
  <c r="BS778" i="33"/>
  <c r="BO778" i="33"/>
  <c r="BD778" i="33"/>
  <c r="BM778" i="33"/>
  <c r="BY778" i="33"/>
  <c r="AU778" i="33"/>
  <c r="CR778" i="33"/>
  <c r="BQ778" i="33"/>
  <c r="BI778" i="33"/>
  <c r="AM778" i="33"/>
  <c r="BN778" i="33"/>
  <c r="CC778" i="33"/>
  <c r="AN778" i="33"/>
  <c r="X778" i="33"/>
  <c r="AZ778" i="33"/>
  <c r="BL778" i="33"/>
  <c r="BZ778" i="33"/>
  <c r="BT778" i="33"/>
  <c r="AL778" i="33"/>
  <c r="AH778" i="33"/>
  <c r="AB778" i="33"/>
  <c r="Y778" i="33"/>
  <c r="CF778" i="33"/>
  <c r="BU778" i="33"/>
  <c r="W778" i="33"/>
  <c r="AP778" i="33"/>
  <c r="AS778" i="33"/>
  <c r="Z778" i="33"/>
  <c r="AW778" i="33"/>
  <c r="BE778" i="33"/>
  <c r="CN778" i="33"/>
  <c r="AG778" i="33"/>
  <c r="BC778" i="33"/>
  <c r="AY778" i="33"/>
  <c r="CQ778" i="33"/>
  <c r="CG778" i="33"/>
  <c r="BK778" i="33"/>
  <c r="AE778" i="33"/>
  <c r="AK778" i="33"/>
  <c r="CJ778" i="33"/>
  <c r="S778" i="33"/>
  <c r="AC778" i="33"/>
  <c r="AO778" i="33"/>
  <c r="BW778" i="33"/>
  <c r="CI778" i="33"/>
  <c r="CB778" i="33"/>
  <c r="BV778" i="33"/>
  <c r="AX778" i="33"/>
  <c r="AA778" i="33"/>
  <c r="BH778" i="33"/>
  <c r="O778" i="33" l="1"/>
  <c r="L776" i="33"/>
  <c r="L779" i="33"/>
  <c r="L777" i="33"/>
  <c r="M778" i="33"/>
  <c r="L778" i="33"/>
  <c r="M776" i="33" l="1"/>
  <c r="F776" i="33" l="1"/>
  <c r="E776" i="33"/>
  <c r="D776" i="33"/>
  <c r="H781" i="33" l="1"/>
  <c r="H782" i="33" l="1"/>
  <c r="R730" i="33"/>
  <c r="H799" i="33"/>
  <c r="G24" i="33"/>
  <c r="K781" i="33"/>
  <c r="B788" i="33" l="1"/>
  <c r="H800" i="33"/>
  <c r="H801" i="33" s="1"/>
  <c r="H802" i="33" s="1"/>
  <c r="E799" i="33"/>
  <c r="R731" i="33"/>
  <c r="H783" i="33"/>
  <c r="K782" i="33"/>
  <c r="B789" i="33" s="1"/>
  <c r="H784" i="33" l="1"/>
  <c r="R732" i="33"/>
  <c r="K783" i="33"/>
  <c r="B25" i="33"/>
  <c r="I794" i="33"/>
  <c r="I795" i="33"/>
  <c r="C25" i="33"/>
  <c r="B790" i="33" l="1"/>
  <c r="I799" i="33"/>
  <c r="R733" i="33"/>
  <c r="K784" i="33"/>
  <c r="BL781" i="33" s="1"/>
  <c r="BL782" i="33" s="1"/>
  <c r="I800" i="33"/>
  <c r="CF781" i="33" l="1"/>
  <c r="CF782" i="33" s="1"/>
  <c r="AV781" i="33"/>
  <c r="AV782" i="33" s="1"/>
  <c r="AK781" i="33"/>
  <c r="AK782" i="33" s="1"/>
  <c r="BR781" i="33"/>
  <c r="BR782" i="33" s="1"/>
  <c r="AT781" i="33"/>
  <c r="AT782" i="33" s="1"/>
  <c r="AS781" i="33"/>
  <c r="AS782" i="33" s="1"/>
  <c r="AX781" i="33"/>
  <c r="AX782" i="33" s="1"/>
  <c r="Q781" i="33"/>
  <c r="Q782" i="33" s="1"/>
  <c r="AB781" i="33"/>
  <c r="AB782" i="33" s="1"/>
  <c r="BH781" i="33"/>
  <c r="BH782" i="33" s="1"/>
  <c r="BZ781" i="33"/>
  <c r="BZ782" i="33" s="1"/>
  <c r="CI781" i="33"/>
  <c r="CI782" i="33" s="1"/>
  <c r="BS781" i="33"/>
  <c r="BS782" i="33" s="1"/>
  <c r="S781" i="33"/>
  <c r="S782" i="33" s="1"/>
  <c r="CL781" i="33"/>
  <c r="CL782" i="33" s="1"/>
  <c r="CO781" i="33"/>
  <c r="CO782" i="33" s="1"/>
  <c r="V781" i="33"/>
  <c r="V782" i="33" s="1"/>
  <c r="AZ781" i="33"/>
  <c r="AZ782" i="33" s="1"/>
  <c r="AG781" i="33"/>
  <c r="AG782" i="33" s="1"/>
  <c r="CB781" i="33"/>
  <c r="CB782" i="33" s="1"/>
  <c r="BK781" i="33"/>
  <c r="BK782" i="33" s="1"/>
  <c r="CP781" i="33"/>
  <c r="CP782" i="33" s="1"/>
  <c r="CQ781" i="33"/>
  <c r="CQ782" i="33" s="1"/>
  <c r="BN781" i="33"/>
  <c r="BN782" i="33" s="1"/>
  <c r="CM781" i="33"/>
  <c r="CM782" i="33" s="1"/>
  <c r="AY781" i="33"/>
  <c r="AY782" i="33" s="1"/>
  <c r="BD781" i="33"/>
  <c r="BD782" i="33" s="1"/>
  <c r="BB781" i="33"/>
  <c r="BB782" i="33" s="1"/>
  <c r="BX781" i="33"/>
  <c r="BX782" i="33" s="1"/>
  <c r="BV781" i="33"/>
  <c r="BV782" i="33" s="1"/>
  <c r="BJ781" i="33"/>
  <c r="BJ782" i="33" s="1"/>
  <c r="BE781" i="33"/>
  <c r="BE782" i="33" s="1"/>
  <c r="AU781" i="33"/>
  <c r="AU782" i="33" s="1"/>
  <c r="CA781" i="33"/>
  <c r="CA782" i="33" s="1"/>
  <c r="BW781" i="33"/>
  <c r="BW782" i="33" s="1"/>
  <c r="CR781" i="33"/>
  <c r="CR782" i="33" s="1"/>
  <c r="BG781" i="33"/>
  <c r="BG782" i="33" s="1"/>
  <c r="CN781" i="33"/>
  <c r="CN782" i="33" s="1"/>
  <c r="AQ781" i="33"/>
  <c r="AQ782" i="33" s="1"/>
  <c r="AE781" i="33"/>
  <c r="AE782" i="33" s="1"/>
  <c r="BC781" i="33"/>
  <c r="BC782" i="33" s="1"/>
  <c r="U781" i="33"/>
  <c r="U782" i="33" s="1"/>
  <c r="BU781" i="33"/>
  <c r="BU782" i="33" s="1"/>
  <c r="CD781" i="33"/>
  <c r="CD782" i="33" s="1"/>
  <c r="BM781" i="33"/>
  <c r="BM782" i="33" s="1"/>
  <c r="X781" i="33"/>
  <c r="X782" i="33" s="1"/>
  <c r="AI781" i="33"/>
  <c r="AI782" i="33" s="1"/>
  <c r="AR781" i="33"/>
  <c r="AR782" i="33" s="1"/>
  <c r="W781" i="33"/>
  <c r="W782" i="33" s="1"/>
  <c r="AP781" i="33"/>
  <c r="AP782" i="33" s="1"/>
  <c r="AO781" i="33"/>
  <c r="AO782" i="33" s="1"/>
  <c r="CG781" i="33"/>
  <c r="CG782" i="33" s="1"/>
  <c r="BA781" i="33"/>
  <c r="BA782" i="33" s="1"/>
  <c r="AL781" i="33"/>
  <c r="AL782" i="33" s="1"/>
  <c r="AC781" i="33"/>
  <c r="AC782" i="33" s="1"/>
  <c r="AJ781" i="33"/>
  <c r="AJ782" i="33" s="1"/>
  <c r="I805" i="33"/>
  <c r="CE781" i="33"/>
  <c r="CE782" i="33" s="1"/>
  <c r="AA781" i="33"/>
  <c r="AA782" i="33" s="1"/>
  <c r="BF781" i="33"/>
  <c r="BF782" i="33" s="1"/>
  <c r="BO781" i="33"/>
  <c r="BO782" i="33" s="1"/>
  <c r="CJ781" i="33"/>
  <c r="CJ782" i="33" s="1"/>
  <c r="AN781" i="33"/>
  <c r="AN782" i="33" s="1"/>
  <c r="AF781" i="33"/>
  <c r="AF782" i="33" s="1"/>
  <c r="CC781" i="33"/>
  <c r="CC782" i="33" s="1"/>
  <c r="I804" i="33"/>
  <c r="B791" i="33"/>
  <c r="BS788" i="33" s="1"/>
  <c r="BS789" i="33" s="1"/>
  <c r="BY781" i="33"/>
  <c r="BY782" i="33" s="1"/>
  <c r="AH781" i="33"/>
  <c r="AH782" i="33" s="1"/>
  <c r="AW781" i="33"/>
  <c r="AW782" i="33" s="1"/>
  <c r="R781" i="33"/>
  <c r="R782" i="33" s="1"/>
  <c r="CS781" i="33"/>
  <c r="CS782" i="33" s="1"/>
  <c r="Z781" i="33"/>
  <c r="Z782" i="33" s="1"/>
  <c r="CH781" i="33"/>
  <c r="CH782" i="33" s="1"/>
  <c r="T781" i="33"/>
  <c r="T782" i="33" s="1"/>
  <c r="BT781" i="33"/>
  <c r="BT782" i="33" s="1"/>
  <c r="AM781" i="33"/>
  <c r="AM782" i="33" s="1"/>
  <c r="AD781" i="33"/>
  <c r="AD782" i="33" s="1"/>
  <c r="CK781" i="33"/>
  <c r="CK782" i="33" s="1"/>
  <c r="BP781" i="33"/>
  <c r="BP782" i="33" s="1"/>
  <c r="BQ781" i="33"/>
  <c r="BQ782" i="33" s="1"/>
  <c r="BI781" i="33"/>
  <c r="BI782" i="33" s="1"/>
  <c r="Y781" i="33"/>
  <c r="Y782" i="33" s="1"/>
  <c r="D25" i="33"/>
  <c r="I796" i="33"/>
  <c r="CG788" i="33" l="1"/>
  <c r="CG789" i="33" s="1"/>
  <c r="AR788" i="33"/>
  <c r="AR789" i="33" s="1"/>
  <c r="BZ788" i="33"/>
  <c r="BZ789" i="33" s="1"/>
  <c r="AK788" i="33"/>
  <c r="AK789" i="33" s="1"/>
  <c r="DF788" i="33"/>
  <c r="DF789" i="33" s="1"/>
  <c r="BW788" i="33"/>
  <c r="BW789" i="33" s="1"/>
  <c r="BA788" i="33"/>
  <c r="BA789" i="33" s="1"/>
  <c r="BD788" i="33"/>
  <c r="BD789" i="33" s="1"/>
  <c r="BT788" i="33"/>
  <c r="BT789" i="33" s="1"/>
  <c r="I797" i="33"/>
  <c r="E25" i="33"/>
  <c r="CP788" i="33"/>
  <c r="CP789" i="33" s="1"/>
  <c r="AO788" i="33"/>
  <c r="AO789" i="33" s="1"/>
  <c r="CO788" i="33"/>
  <c r="CO789" i="33" s="1"/>
  <c r="O781" i="33"/>
  <c r="BN788" i="33"/>
  <c r="BN789" i="33" s="1"/>
  <c r="BF788" i="33"/>
  <c r="BF789" i="33" s="1"/>
  <c r="AF788" i="33"/>
  <c r="AF789" i="33" s="1"/>
  <c r="AM788" i="33"/>
  <c r="AM789" i="33" s="1"/>
  <c r="DG788" i="33"/>
  <c r="DG789" i="33" s="1"/>
  <c r="DE788" i="33"/>
  <c r="DE789" i="33" s="1"/>
  <c r="CF788" i="33"/>
  <c r="CF789" i="33" s="1"/>
  <c r="CC788" i="33"/>
  <c r="CC789" i="33" s="1"/>
  <c r="AU788" i="33"/>
  <c r="AU789" i="33" s="1"/>
  <c r="BE788" i="33"/>
  <c r="BE789" i="33" s="1"/>
  <c r="CS788" i="33"/>
  <c r="CS789" i="33" s="1"/>
  <c r="CD788" i="33"/>
  <c r="CD789" i="33" s="1"/>
  <c r="BB788" i="33"/>
  <c r="BB789" i="33" s="1"/>
  <c r="DD788" i="33"/>
  <c r="DD789" i="33" s="1"/>
  <c r="CY788" i="33"/>
  <c r="CY789" i="33" s="1"/>
  <c r="BU788" i="33"/>
  <c r="BU789" i="33" s="1"/>
  <c r="CI788" i="33"/>
  <c r="CI789" i="33" s="1"/>
  <c r="AI788" i="33"/>
  <c r="AI789" i="33" s="1"/>
  <c r="BP788" i="33"/>
  <c r="BP789" i="33" s="1"/>
  <c r="CN788" i="33"/>
  <c r="CN789" i="33" s="1"/>
  <c r="AJ788" i="33"/>
  <c r="AJ789" i="33" s="1"/>
  <c r="AS788" i="33"/>
  <c r="AS789" i="33" s="1"/>
  <c r="CK788" i="33"/>
  <c r="CK789" i="33" s="1"/>
  <c r="BK788" i="33"/>
  <c r="BK789" i="33" s="1"/>
  <c r="BG788" i="33"/>
  <c r="BG789" i="33" s="1"/>
  <c r="CR788" i="33"/>
  <c r="CR789" i="33" s="1"/>
  <c r="CQ788" i="33"/>
  <c r="CQ789" i="33" s="1"/>
  <c r="DA788" i="33"/>
  <c r="DA789" i="33" s="1"/>
  <c r="BR788" i="33"/>
  <c r="BR789" i="33" s="1"/>
  <c r="I809" i="33"/>
  <c r="I810" i="33"/>
  <c r="O782" i="33"/>
  <c r="Z783" i="33" s="1"/>
  <c r="AT788" i="33"/>
  <c r="AT789" i="33" s="1"/>
  <c r="AX788" i="33"/>
  <c r="AX789" i="33" s="1"/>
  <c r="CZ788" i="33"/>
  <c r="CZ789" i="33" s="1"/>
  <c r="BO788" i="33"/>
  <c r="BO789" i="33" s="1"/>
  <c r="BV788" i="33"/>
  <c r="BV789" i="33" s="1"/>
  <c r="CT788" i="33"/>
  <c r="CT789" i="33" s="1"/>
  <c r="BL788" i="33"/>
  <c r="BL789" i="33" s="1"/>
  <c r="CX788" i="33"/>
  <c r="CX789" i="33" s="1"/>
  <c r="AL788" i="33"/>
  <c r="AL789" i="33" s="1"/>
  <c r="AH788" i="33"/>
  <c r="AH789" i="33" s="1"/>
  <c r="AW788" i="33"/>
  <c r="AW789" i="33" s="1"/>
  <c r="DC788" i="33"/>
  <c r="DC789" i="33" s="1"/>
  <c r="AE788" i="33"/>
  <c r="BX788" i="33"/>
  <c r="BX789" i="33" s="1"/>
  <c r="CH788" i="33"/>
  <c r="CH789" i="33" s="1"/>
  <c r="BI788" i="33"/>
  <c r="BI789" i="33" s="1"/>
  <c r="CM788" i="33"/>
  <c r="CM789" i="33" s="1"/>
  <c r="AP788" i="33"/>
  <c r="AP789" i="33" s="1"/>
  <c r="BM788" i="33"/>
  <c r="BM789" i="33" s="1"/>
  <c r="I801" i="33"/>
  <c r="DB788" i="33"/>
  <c r="DB789" i="33" s="1"/>
  <c r="AN788" i="33"/>
  <c r="AN789" i="33" s="1"/>
  <c r="AV788" i="33"/>
  <c r="AV789" i="33" s="1"/>
  <c r="BY788" i="33"/>
  <c r="BY789" i="33" s="1"/>
  <c r="CE788" i="33"/>
  <c r="CE789" i="33" s="1"/>
  <c r="CV788" i="33"/>
  <c r="CV789" i="33" s="1"/>
  <c r="CU788" i="33"/>
  <c r="CU789" i="33" s="1"/>
  <c r="CB788" i="33"/>
  <c r="CB789" i="33" s="1"/>
  <c r="CJ788" i="33"/>
  <c r="CJ789" i="33" s="1"/>
  <c r="BQ788" i="33"/>
  <c r="BQ789" i="33" s="1"/>
  <c r="BJ788" i="33"/>
  <c r="BJ789" i="33" s="1"/>
  <c r="CA788" i="33"/>
  <c r="CA789" i="33" s="1"/>
  <c r="AQ788" i="33"/>
  <c r="AQ789" i="33" s="1"/>
  <c r="CW788" i="33"/>
  <c r="CW789" i="33" s="1"/>
  <c r="CL788" i="33"/>
  <c r="CL789" i="33" s="1"/>
  <c r="AZ788" i="33"/>
  <c r="AZ789" i="33" s="1"/>
  <c r="AY788" i="33"/>
  <c r="AY789" i="33" s="1"/>
  <c r="BC788" i="33"/>
  <c r="BC789" i="33" s="1"/>
  <c r="AG788" i="33"/>
  <c r="AG789" i="33" s="1"/>
  <c r="BH788" i="33"/>
  <c r="BH789" i="33" s="1"/>
  <c r="BM783" i="33" l="1"/>
  <c r="BA783" i="33"/>
  <c r="AM783" i="33"/>
  <c r="AJ783" i="33"/>
  <c r="T783" i="33"/>
  <c r="CC783" i="33"/>
  <c r="AO783" i="33"/>
  <c r="AA783" i="33"/>
  <c r="CH783" i="33"/>
  <c r="AC783" i="33"/>
  <c r="CK783" i="33"/>
  <c r="BF783" i="33"/>
  <c r="Q783" i="33"/>
  <c r="AP783" i="33"/>
  <c r="BT783" i="33"/>
  <c r="AR783" i="33"/>
  <c r="AF783" i="33"/>
  <c r="AD783" i="33"/>
  <c r="U783" i="33"/>
  <c r="Y783" i="33"/>
  <c r="AH783" i="33"/>
  <c r="BQ783" i="33"/>
  <c r="R783" i="33"/>
  <c r="CD783" i="33"/>
  <c r="AE789" i="33"/>
  <c r="AC788" i="33"/>
  <c r="BL783" i="33"/>
  <c r="CR783" i="33"/>
  <c r="BB783" i="33"/>
  <c r="AU783" i="33"/>
  <c r="AV783" i="33"/>
  <c r="BS783" i="33"/>
  <c r="CQ783" i="33"/>
  <c r="AX783" i="33"/>
  <c r="AT783" i="33"/>
  <c r="BE783" i="33"/>
  <c r="BV783" i="33"/>
  <c r="BD783" i="33"/>
  <c r="BN783" i="33"/>
  <c r="BH783" i="33"/>
  <c r="BX783" i="33"/>
  <c r="AQ783" i="33"/>
  <c r="AB783" i="33"/>
  <c r="AS783" i="33"/>
  <c r="CA783" i="33"/>
  <c r="BK783" i="33"/>
  <c r="CO783" i="33"/>
  <c r="S783" i="33"/>
  <c r="CN783" i="33"/>
  <c r="CL783" i="33"/>
  <c r="CF783" i="33"/>
  <c r="AK783" i="33"/>
  <c r="CI783" i="33"/>
  <c r="AZ783" i="33"/>
  <c r="BJ783" i="33"/>
  <c r="V783" i="33"/>
  <c r="AG783" i="33"/>
  <c r="BZ783" i="33"/>
  <c r="CM783" i="33"/>
  <c r="BW783" i="33"/>
  <c r="CP783" i="33"/>
  <c r="BG783" i="33"/>
  <c r="CB783" i="33"/>
  <c r="BR783" i="33"/>
  <c r="AY783" i="33"/>
  <c r="CJ783" i="33"/>
  <c r="I814" i="33"/>
  <c r="W783" i="33"/>
  <c r="AE783" i="33"/>
  <c r="I806" i="33"/>
  <c r="AN783" i="33"/>
  <c r="BC783" i="33"/>
  <c r="BU783" i="33"/>
  <c r="X783" i="33"/>
  <c r="CS783" i="33"/>
  <c r="AL783" i="33"/>
  <c r="AI783" i="33"/>
  <c r="BO783" i="33"/>
  <c r="I815" i="33"/>
  <c r="I802" i="33"/>
  <c r="BY783" i="33"/>
  <c r="BP783" i="33"/>
  <c r="BI783" i="33"/>
  <c r="CG783" i="33"/>
  <c r="AW783" i="33"/>
  <c r="CE783" i="33"/>
  <c r="L781" i="33" l="1"/>
  <c r="P730" i="33" s="1"/>
  <c r="T730" i="33" s="1"/>
  <c r="O783" i="33"/>
  <c r="L783" i="33"/>
  <c r="P732" i="33" s="1"/>
  <c r="T732" i="33" s="1"/>
  <c r="M783" i="33"/>
  <c r="L782" i="33"/>
  <c r="P731" i="33" s="1"/>
  <c r="T731" i="33" s="1"/>
  <c r="I811" i="33"/>
  <c r="I819" i="33"/>
  <c r="AC789" i="33"/>
  <c r="AE790" i="33" s="1"/>
  <c r="L784" i="33"/>
  <c r="P733" i="33" s="1"/>
  <c r="T733" i="33" s="1"/>
  <c r="I820" i="33"/>
  <c r="I807" i="33"/>
  <c r="I824" i="33" l="1"/>
  <c r="I812" i="33"/>
  <c r="I825" i="33"/>
  <c r="I816" i="33"/>
  <c r="M781" i="33"/>
  <c r="BD790" i="33"/>
  <c r="CG790" i="33"/>
  <c r="AK790" i="33"/>
  <c r="BW790" i="33"/>
  <c r="BT790" i="33"/>
  <c r="DF790" i="33"/>
  <c r="AR790" i="33"/>
  <c r="BS790" i="33"/>
  <c r="BZ790" i="33"/>
  <c r="BA790" i="33"/>
  <c r="AN790" i="33"/>
  <c r="BQ790" i="33"/>
  <c r="BF790" i="33"/>
  <c r="AU790" i="33"/>
  <c r="BV790" i="33"/>
  <c r="DE790" i="33"/>
  <c r="BY790" i="33"/>
  <c r="BL790" i="33"/>
  <c r="CW790" i="33"/>
  <c r="CK790" i="33"/>
  <c r="BB790" i="33"/>
  <c r="BH790" i="33"/>
  <c r="AH790" i="33"/>
  <c r="AY790" i="33"/>
  <c r="AL790" i="33"/>
  <c r="CN790" i="33"/>
  <c r="AF790" i="33"/>
  <c r="AG790" i="33"/>
  <c r="CX790" i="33"/>
  <c r="CC790" i="33"/>
  <c r="BJ790" i="33"/>
  <c r="CY790" i="33"/>
  <c r="CE790" i="33"/>
  <c r="AQ790" i="33"/>
  <c r="CJ790" i="33"/>
  <c r="BI790" i="33"/>
  <c r="BU790" i="33"/>
  <c r="CS790" i="33"/>
  <c r="CO790" i="33"/>
  <c r="BM790" i="33"/>
  <c r="CL790" i="33"/>
  <c r="AT790" i="33"/>
  <c r="CD790" i="33"/>
  <c r="DB790" i="33"/>
  <c r="AS790" i="33"/>
  <c r="CR790" i="33"/>
  <c r="BE790" i="33"/>
  <c r="AP790" i="33"/>
  <c r="BR790" i="33"/>
  <c r="AM790" i="33"/>
  <c r="BN790" i="33"/>
  <c r="CU790" i="33"/>
  <c r="AI790" i="33"/>
  <c r="DD790" i="33"/>
  <c r="CZ790" i="33"/>
  <c r="BC790" i="33"/>
  <c r="AW790" i="33"/>
  <c r="DA790" i="33"/>
  <c r="CP790" i="33"/>
  <c r="CT790" i="33"/>
  <c r="CQ790" i="33"/>
  <c r="CV790" i="33"/>
  <c r="CB790" i="33"/>
  <c r="BG790" i="33"/>
  <c r="CH790" i="33"/>
  <c r="AZ790" i="33"/>
  <c r="BO790" i="33"/>
  <c r="AO790" i="33"/>
  <c r="DC790" i="33"/>
  <c r="CF790" i="33"/>
  <c r="CM790" i="33"/>
  <c r="DG790" i="33"/>
  <c r="BX790" i="33"/>
  <c r="BP790" i="33"/>
  <c r="AX790" i="33"/>
  <c r="AV790" i="33"/>
  <c r="CI790" i="33"/>
  <c r="AJ790" i="33"/>
  <c r="BK790" i="33"/>
  <c r="CA790" i="33"/>
  <c r="V730" i="33" a="1"/>
  <c r="F790" i="33" l="1"/>
  <c r="M796" i="33" s="1"/>
  <c r="AC790" i="33"/>
  <c r="D791" i="33"/>
  <c r="L797" i="33" s="1"/>
  <c r="I829" i="33"/>
  <c r="I821" i="33"/>
  <c r="D788" i="33"/>
  <c r="D789" i="33"/>
  <c r="L795" i="33" s="1"/>
  <c r="V732" i="33"/>
  <c r="V731" i="33"/>
  <c r="V730" i="33"/>
  <c r="V733" i="33"/>
  <c r="F781" i="33"/>
  <c r="D781" i="33"/>
  <c r="E781" i="33"/>
  <c r="D790" i="33"/>
  <c r="L796" i="33" s="1"/>
  <c r="I830" i="33"/>
  <c r="I817" i="33"/>
  <c r="X730" i="33" l="1" a="1"/>
  <c r="X733" i="33" s="1"/>
  <c r="H791" i="33" s="1"/>
  <c r="F25" i="33"/>
  <c r="F788" i="33"/>
  <c r="H25" i="33" s="1"/>
  <c r="L794" i="33"/>
  <c r="I826" i="33"/>
  <c r="I822" i="33"/>
  <c r="I834" i="33"/>
  <c r="I835" i="33"/>
  <c r="Y732" i="33" l="1"/>
  <c r="I790" i="33" s="1"/>
  <c r="X732" i="33"/>
  <c r="H790" i="33" s="1"/>
  <c r="X731" i="33"/>
  <c r="H789" i="33" s="1"/>
  <c r="Z733" i="33"/>
  <c r="J791" i="33" s="1"/>
  <c r="AA730" i="33"/>
  <c r="K788" i="33" s="1"/>
  <c r="Y733" i="33"/>
  <c r="I791" i="33" s="1"/>
  <c r="AA733" i="33"/>
  <c r="K791" i="33" s="1"/>
  <c r="Y731" i="33"/>
  <c r="I789" i="33" s="1"/>
  <c r="Y730" i="33"/>
  <c r="I788" i="33" s="1"/>
  <c r="Z732" i="33"/>
  <c r="J790" i="33" s="1"/>
  <c r="X730" i="33"/>
  <c r="H788" i="33" s="1"/>
  <c r="AA731" i="33"/>
  <c r="K789" i="33" s="1"/>
  <c r="Z731" i="33"/>
  <c r="J789" i="33" s="1"/>
  <c r="AA732" i="33"/>
  <c r="K790" i="33" s="1"/>
  <c r="Z730" i="33"/>
  <c r="J788" i="33" s="1"/>
  <c r="I839" i="33"/>
  <c r="I827" i="33"/>
  <c r="I831" i="33"/>
  <c r="I840" i="33"/>
  <c r="M788" i="33" l="1" a="1"/>
  <c r="M791" i="33" s="1"/>
  <c r="I832" i="33"/>
  <c r="I836" i="33"/>
  <c r="M789" i="33" l="1"/>
  <c r="M790" i="33"/>
  <c r="M788" i="33"/>
  <c r="I837" i="33"/>
  <c r="I841" i="33"/>
  <c r="N790" i="33" l="1"/>
  <c r="N791" i="33"/>
  <c r="N789" i="33"/>
  <c r="N788" i="33"/>
  <c r="I842" i="33"/>
  <c r="J797" i="33" l="1"/>
  <c r="K797" i="33" s="1"/>
  <c r="J794" i="33"/>
  <c r="K794" i="33" s="1"/>
  <c r="J795" i="33"/>
  <c r="J800" i="33" s="1"/>
  <c r="J796" i="33"/>
  <c r="J801" i="33" s="1"/>
  <c r="J806" i="33" s="1"/>
  <c r="K801" i="33" l="1"/>
  <c r="K795" i="33"/>
  <c r="J802" i="33"/>
  <c r="J807" i="33" s="1"/>
  <c r="K796" i="33"/>
  <c r="M794" i="33"/>
  <c r="J799" i="33"/>
  <c r="J811" i="33"/>
  <c r="J805" i="33"/>
  <c r="K800" i="33"/>
  <c r="K802" i="33" l="1"/>
  <c r="K799" i="33"/>
  <c r="J804" i="33"/>
  <c r="J809" i="33" s="1"/>
  <c r="J814" i="33" s="1"/>
  <c r="J810" i="33"/>
  <c r="J816" i="33"/>
  <c r="J812" i="33"/>
  <c r="CM799" i="33" l="1"/>
  <c r="CM800" i="33" s="1"/>
  <c r="BP799" i="33"/>
  <c r="BP800" i="33" s="1"/>
  <c r="BU799" i="33"/>
  <c r="BU800" i="33" s="1"/>
  <c r="CR799" i="33"/>
  <c r="CR800" i="33" s="1"/>
  <c r="CE799" i="33"/>
  <c r="CE800" i="33" s="1"/>
  <c r="AC799" i="33"/>
  <c r="AC800" i="33" s="1"/>
  <c r="AN799" i="33"/>
  <c r="AN800" i="33" s="1"/>
  <c r="CP799" i="33"/>
  <c r="CP800" i="33" s="1"/>
  <c r="AP799" i="33"/>
  <c r="AP800" i="33" s="1"/>
  <c r="W799" i="33"/>
  <c r="W800" i="33" s="1"/>
  <c r="AD799" i="33"/>
  <c r="AD800" i="33" s="1"/>
  <c r="Q799" i="33"/>
  <c r="Q800" i="33" s="1"/>
  <c r="BY799" i="33"/>
  <c r="BY800" i="33" s="1"/>
  <c r="BV799" i="33"/>
  <c r="BV800" i="33" s="1"/>
  <c r="AM799" i="33"/>
  <c r="AM800" i="33" s="1"/>
  <c r="CF799" i="33"/>
  <c r="CF800" i="33" s="1"/>
  <c r="CG799" i="33"/>
  <c r="CG800" i="33" s="1"/>
  <c r="BM799" i="33"/>
  <c r="BM800" i="33" s="1"/>
  <c r="CD799" i="33"/>
  <c r="CD800" i="33" s="1"/>
  <c r="BR799" i="33"/>
  <c r="BR800" i="33" s="1"/>
  <c r="AE799" i="33"/>
  <c r="AE800" i="33" s="1"/>
  <c r="AS799" i="33"/>
  <c r="AS800" i="33" s="1"/>
  <c r="AU799" i="33"/>
  <c r="AU800" i="33" s="1"/>
  <c r="CC799" i="33"/>
  <c r="CC800" i="33" s="1"/>
  <c r="AX799" i="33"/>
  <c r="AX800" i="33" s="1"/>
  <c r="CO799" i="33"/>
  <c r="CO800" i="33" s="1"/>
  <c r="BK799" i="33"/>
  <c r="BK800" i="33" s="1"/>
  <c r="BX799" i="33"/>
  <c r="BX800" i="33" s="1"/>
  <c r="AJ799" i="33"/>
  <c r="AJ800" i="33" s="1"/>
  <c r="BS799" i="33"/>
  <c r="BS800" i="33" s="1"/>
  <c r="CH799" i="33"/>
  <c r="CH800" i="33" s="1"/>
  <c r="CK799" i="33"/>
  <c r="CK800" i="33" s="1"/>
  <c r="CN799" i="33"/>
  <c r="CN800" i="33" s="1"/>
  <c r="BI799" i="33"/>
  <c r="BI800" i="33" s="1"/>
  <c r="AO799" i="33"/>
  <c r="AO800" i="33" s="1"/>
  <c r="AZ799" i="33"/>
  <c r="AZ800" i="33" s="1"/>
  <c r="AL799" i="33"/>
  <c r="AL800" i="33" s="1"/>
  <c r="AB799" i="33"/>
  <c r="AB800" i="33" s="1"/>
  <c r="CL799" i="33"/>
  <c r="CL800" i="33" s="1"/>
  <c r="BG799" i="33"/>
  <c r="BG800" i="33" s="1"/>
  <c r="S799" i="33"/>
  <c r="S800" i="33" s="1"/>
  <c r="AA799" i="33"/>
  <c r="AA800" i="33" s="1"/>
  <c r="AI799" i="33"/>
  <c r="AI800" i="33" s="1"/>
  <c r="T799" i="33"/>
  <c r="T800" i="33" s="1"/>
  <c r="V799" i="33"/>
  <c r="V800" i="33" s="1"/>
  <c r="BL799" i="33"/>
  <c r="BL800" i="33" s="1"/>
  <c r="BD799" i="33"/>
  <c r="BD800" i="33" s="1"/>
  <c r="BC799" i="33"/>
  <c r="BC800" i="33" s="1"/>
  <c r="BZ799" i="33"/>
  <c r="BZ800" i="33" s="1"/>
  <c r="BO799" i="33"/>
  <c r="BO800" i="33" s="1"/>
  <c r="BW799" i="33"/>
  <c r="BW800" i="33" s="1"/>
  <c r="AY799" i="33"/>
  <c r="AY800" i="33" s="1"/>
  <c r="AR799" i="33"/>
  <c r="AR800" i="33" s="1"/>
  <c r="CB799" i="33"/>
  <c r="CB800" i="33" s="1"/>
  <c r="CJ799" i="33"/>
  <c r="CJ800" i="33" s="1"/>
  <c r="CS799" i="33"/>
  <c r="CS800" i="33" s="1"/>
  <c r="Y799" i="33"/>
  <c r="Y800" i="33" s="1"/>
  <c r="AQ799" i="33"/>
  <c r="AQ800" i="33" s="1"/>
  <c r="BF799" i="33"/>
  <c r="BF800" i="33" s="1"/>
  <c r="BT799" i="33"/>
  <c r="BT800" i="33" s="1"/>
  <c r="AG799" i="33"/>
  <c r="AG800" i="33" s="1"/>
  <c r="BQ799" i="33"/>
  <c r="BQ800" i="33" s="1"/>
  <c r="BJ799" i="33"/>
  <c r="BJ800" i="33" s="1"/>
  <c r="U799" i="33"/>
  <c r="U800" i="33" s="1"/>
  <c r="Z799" i="33"/>
  <c r="Z800" i="33" s="1"/>
  <c r="AK799" i="33"/>
  <c r="AK800" i="33" s="1"/>
  <c r="R799" i="33"/>
  <c r="R800" i="33" s="1"/>
  <c r="AW799" i="33"/>
  <c r="AW800" i="33" s="1"/>
  <c r="AV799" i="33"/>
  <c r="AV800" i="33" s="1"/>
  <c r="CQ799" i="33"/>
  <c r="CQ800" i="33" s="1"/>
  <c r="BA799" i="33"/>
  <c r="BA800" i="33" s="1"/>
  <c r="BN799" i="33"/>
  <c r="BN800" i="33" s="1"/>
  <c r="AF799" i="33"/>
  <c r="AF800" i="33" s="1"/>
  <c r="AH799" i="33"/>
  <c r="AH800" i="33" s="1"/>
  <c r="AT799" i="33"/>
  <c r="AT800" i="33" s="1"/>
  <c r="CA799" i="33"/>
  <c r="CA800" i="33" s="1"/>
  <c r="BE799" i="33"/>
  <c r="BE800" i="33" s="1"/>
  <c r="X799" i="33"/>
  <c r="X800" i="33" s="1"/>
  <c r="BH799" i="33"/>
  <c r="BH800" i="33" s="1"/>
  <c r="CI799" i="33"/>
  <c r="CI800" i="33" s="1"/>
  <c r="BB799" i="33"/>
  <c r="BB800" i="33" s="1"/>
  <c r="J815" i="33"/>
  <c r="J817" i="33"/>
  <c r="J821" i="33"/>
  <c r="J819" i="33"/>
  <c r="O799" i="33" l="1"/>
  <c r="J826" i="33"/>
  <c r="O800" i="33"/>
  <c r="Q801" i="33" s="1"/>
  <c r="J824" i="33"/>
  <c r="J822" i="33"/>
  <c r="J820" i="33"/>
  <c r="J827" i="33" l="1"/>
  <c r="J829" i="33"/>
  <c r="BB801" i="33"/>
  <c r="AG801" i="33"/>
  <c r="AL801" i="33"/>
  <c r="W801" i="33"/>
  <c r="X801" i="33"/>
  <c r="BL801" i="33"/>
  <c r="CB801" i="33"/>
  <c r="AD801" i="33"/>
  <c r="AE801" i="33"/>
  <c r="BS801" i="33"/>
  <c r="AW801" i="33"/>
  <c r="AT801" i="33"/>
  <c r="BM801" i="33"/>
  <c r="BH801" i="33"/>
  <c r="AZ801" i="33"/>
  <c r="BV801" i="33"/>
  <c r="BT801" i="33"/>
  <c r="AY801" i="33"/>
  <c r="AS801" i="33"/>
  <c r="BG801" i="33"/>
  <c r="CK801" i="33"/>
  <c r="CL801" i="33"/>
  <c r="CH801" i="33"/>
  <c r="CQ801" i="33"/>
  <c r="BQ801" i="33"/>
  <c r="CA801" i="33"/>
  <c r="BW801" i="33"/>
  <c r="CR801" i="33"/>
  <c r="CP801" i="33"/>
  <c r="AV801" i="33"/>
  <c r="AF801" i="33"/>
  <c r="AO801" i="33"/>
  <c r="BO801" i="33"/>
  <c r="AX801" i="33"/>
  <c r="AH801" i="33"/>
  <c r="BF801" i="33"/>
  <c r="BU801" i="33"/>
  <c r="BE801" i="33"/>
  <c r="AR801" i="33"/>
  <c r="BA801" i="33"/>
  <c r="R801" i="33"/>
  <c r="BN801" i="33"/>
  <c r="CG801" i="33"/>
  <c r="CI801" i="33"/>
  <c r="BX801" i="33"/>
  <c r="BY801" i="33"/>
  <c r="V801" i="33"/>
  <c r="AA801" i="33"/>
  <c r="BI801" i="33"/>
  <c r="CO801" i="33"/>
  <c r="BK801" i="33"/>
  <c r="AK801" i="33"/>
  <c r="AJ801" i="33"/>
  <c r="CM801" i="33"/>
  <c r="CE801" i="33"/>
  <c r="AB801" i="33"/>
  <c r="BJ801" i="33"/>
  <c r="CF801" i="33"/>
  <c r="BR801" i="33"/>
  <c r="CD801" i="33"/>
  <c r="AM801" i="33"/>
  <c r="CJ801" i="33"/>
  <c r="BD801" i="33"/>
  <c r="BZ801" i="33"/>
  <c r="T801" i="33"/>
  <c r="U801" i="33"/>
  <c r="BC801" i="33"/>
  <c r="S801" i="33"/>
  <c r="AN801" i="33"/>
  <c r="CC801" i="33"/>
  <c r="CN801" i="33"/>
  <c r="AQ801" i="33"/>
  <c r="AI801" i="33"/>
  <c r="Y801" i="33"/>
  <c r="AP801" i="33"/>
  <c r="AC801" i="33"/>
  <c r="Z801" i="33"/>
  <c r="AU801" i="33"/>
  <c r="CS801" i="33"/>
  <c r="BP801" i="33"/>
  <c r="J825" i="33"/>
  <c r="J831" i="33"/>
  <c r="L802" i="33" l="1"/>
  <c r="O801" i="33"/>
  <c r="L799" i="33"/>
  <c r="L801" i="33"/>
  <c r="J836" i="33"/>
  <c r="L800" i="33"/>
  <c r="J832" i="33"/>
  <c r="M801" i="33"/>
  <c r="J830" i="33"/>
  <c r="J834" i="33"/>
  <c r="M799" i="33" l="1"/>
  <c r="F799" i="33" s="1"/>
  <c r="H804" i="33" s="1"/>
  <c r="J839" i="33"/>
  <c r="J841" i="33"/>
  <c r="J837" i="33"/>
  <c r="J835" i="33"/>
  <c r="J840" i="33" l="1"/>
  <c r="H805" i="33"/>
  <c r="K804" i="33"/>
  <c r="J842" i="33"/>
  <c r="H806" i="33" l="1"/>
  <c r="K805" i="33"/>
  <c r="H807" i="33" l="1"/>
  <c r="K807" i="33" s="1"/>
  <c r="K806" i="33"/>
  <c r="AA804" i="33" l="1"/>
  <c r="AA805" i="33" s="1"/>
  <c r="CN804" i="33"/>
  <c r="CN805" i="33" s="1"/>
  <c r="CM804" i="33"/>
  <c r="CM805" i="33" s="1"/>
  <c r="BQ804" i="33"/>
  <c r="BQ805" i="33" s="1"/>
  <c r="BU804" i="33"/>
  <c r="BU805" i="33" s="1"/>
  <c r="AJ804" i="33"/>
  <c r="AJ805" i="33" s="1"/>
  <c r="BZ804" i="33"/>
  <c r="BZ805" i="33" s="1"/>
  <c r="AW804" i="33"/>
  <c r="AW805" i="33" s="1"/>
  <c r="AF804" i="33"/>
  <c r="AF805" i="33" s="1"/>
  <c r="AG804" i="33"/>
  <c r="AG805" i="33" s="1"/>
  <c r="AI804" i="33"/>
  <c r="AI805" i="33" s="1"/>
  <c r="BC804" i="33"/>
  <c r="BC805" i="33" s="1"/>
  <c r="BP804" i="33"/>
  <c r="BP805" i="33" s="1"/>
  <c r="BE804" i="33"/>
  <c r="BE805" i="33" s="1"/>
  <c r="AY804" i="33"/>
  <c r="AY805" i="33" s="1"/>
  <c r="AQ804" i="33"/>
  <c r="AQ805" i="33" s="1"/>
  <c r="CL804" i="33"/>
  <c r="CL805" i="33" s="1"/>
  <c r="BA804" i="33"/>
  <c r="BA805" i="33" s="1"/>
  <c r="AT804" i="33"/>
  <c r="AT805" i="33" s="1"/>
  <c r="AX804" i="33"/>
  <c r="AX805" i="33" s="1"/>
  <c r="BT804" i="33"/>
  <c r="BT805" i="33" s="1"/>
  <c r="CD804" i="33"/>
  <c r="CD805" i="33" s="1"/>
  <c r="AU804" i="33"/>
  <c r="AU805" i="33" s="1"/>
  <c r="U804" i="33"/>
  <c r="U805" i="33" s="1"/>
  <c r="V804" i="33"/>
  <c r="V805" i="33" s="1"/>
  <c r="CK804" i="33"/>
  <c r="CK805" i="33" s="1"/>
  <c r="CO804" i="33"/>
  <c r="CO805" i="33" s="1"/>
  <c r="AM804" i="33"/>
  <c r="AM805" i="33" s="1"/>
  <c r="CR804" i="33"/>
  <c r="CR805" i="33" s="1"/>
  <c r="Z804" i="33"/>
  <c r="Z805" i="33" s="1"/>
  <c r="BO804" i="33"/>
  <c r="BO805" i="33" s="1"/>
  <c r="BB804" i="33"/>
  <c r="BB805" i="33" s="1"/>
  <c r="AR804" i="33"/>
  <c r="AR805" i="33" s="1"/>
  <c r="BL804" i="33"/>
  <c r="BL805" i="33" s="1"/>
  <c r="AB804" i="33"/>
  <c r="AB805" i="33" s="1"/>
  <c r="BY804" i="33"/>
  <c r="BY805" i="33" s="1"/>
  <c r="AO804" i="33"/>
  <c r="AO805" i="33" s="1"/>
  <c r="BX804" i="33"/>
  <c r="BX805" i="33" s="1"/>
  <c r="CI804" i="33"/>
  <c r="CI805" i="33" s="1"/>
  <c r="CH804" i="33"/>
  <c r="CH805" i="33" s="1"/>
  <c r="BJ804" i="33"/>
  <c r="BJ805" i="33" s="1"/>
  <c r="CA804" i="33"/>
  <c r="CA805" i="33" s="1"/>
  <c r="CS804" i="33"/>
  <c r="CS805" i="33" s="1"/>
  <c r="T804" i="33"/>
  <c r="T805" i="33" s="1"/>
  <c r="S804" i="33"/>
  <c r="S805" i="33" s="1"/>
  <c r="AL804" i="33"/>
  <c r="AL805" i="33" s="1"/>
  <c r="CJ804" i="33"/>
  <c r="CJ805" i="33" s="1"/>
  <c r="BK804" i="33"/>
  <c r="BK805" i="33" s="1"/>
  <c r="AE804" i="33"/>
  <c r="AE805" i="33" s="1"/>
  <c r="AV804" i="33"/>
  <c r="AV805" i="33" s="1"/>
  <c r="BW804" i="33"/>
  <c r="BW805" i="33" s="1"/>
  <c r="AH804" i="33"/>
  <c r="AH805" i="33" s="1"/>
  <c r="CG804" i="33"/>
  <c r="CG805" i="33" s="1"/>
  <c r="AK804" i="33"/>
  <c r="AK805" i="33" s="1"/>
  <c r="BD804" i="33"/>
  <c r="BD805" i="33" s="1"/>
  <c r="Y804" i="33"/>
  <c r="Y805" i="33" s="1"/>
  <c r="BG804" i="33"/>
  <c r="BG805" i="33" s="1"/>
  <c r="CP804" i="33"/>
  <c r="CP805" i="33" s="1"/>
  <c r="CC804" i="33"/>
  <c r="CC805" i="33" s="1"/>
  <c r="BN804" i="33"/>
  <c r="BN805" i="33" s="1"/>
  <c r="CF804" i="33"/>
  <c r="CF805" i="33" s="1"/>
  <c r="CQ804" i="33"/>
  <c r="CQ805" i="33" s="1"/>
  <c r="X804" i="33"/>
  <c r="X805" i="33" s="1"/>
  <c r="AC804" i="33"/>
  <c r="AC805" i="33" s="1"/>
  <c r="AD804" i="33"/>
  <c r="AD805" i="33" s="1"/>
  <c r="CB804" i="33"/>
  <c r="CB805" i="33" s="1"/>
  <c r="AS804" i="33"/>
  <c r="AS805" i="33" s="1"/>
  <c r="AZ804" i="33"/>
  <c r="AZ805" i="33" s="1"/>
  <c r="W804" i="33"/>
  <c r="W805" i="33" s="1"/>
  <c r="BR804" i="33"/>
  <c r="BR805" i="33" s="1"/>
  <c r="Q804" i="33"/>
  <c r="BS804" i="33"/>
  <c r="BS805" i="33" s="1"/>
  <c r="BM804" i="33"/>
  <c r="BM805" i="33" s="1"/>
  <c r="BV804" i="33"/>
  <c r="BV805" i="33" s="1"/>
  <c r="BH804" i="33"/>
  <c r="BH805" i="33" s="1"/>
  <c r="BF804" i="33"/>
  <c r="BF805" i="33" s="1"/>
  <c r="BI804" i="33"/>
  <c r="BI805" i="33" s="1"/>
  <c r="R804" i="33"/>
  <c r="R805" i="33" s="1"/>
  <c r="CE804" i="33"/>
  <c r="CE805" i="33" s="1"/>
  <c r="AN804" i="33"/>
  <c r="AN805" i="33" s="1"/>
  <c r="AP804" i="33"/>
  <c r="AP805" i="33" s="1"/>
  <c r="Q805" i="33" l="1"/>
  <c r="O804" i="33"/>
  <c r="O805" i="33" l="1"/>
  <c r="Q806" i="33" s="1"/>
  <c r="AQ806" i="33" l="1"/>
  <c r="BC806" i="33"/>
  <c r="CN806" i="33"/>
  <c r="BU806" i="33"/>
  <c r="CD806" i="33"/>
  <c r="CL806" i="33"/>
  <c r="CM806" i="33"/>
  <c r="BZ806" i="33"/>
  <c r="BP806" i="33"/>
  <c r="AF806" i="33"/>
  <c r="BT806" i="33"/>
  <c r="AJ806" i="33"/>
  <c r="AG806" i="33"/>
  <c r="BE806" i="33"/>
  <c r="BA806" i="33"/>
  <c r="AW806" i="33"/>
  <c r="BQ806" i="33"/>
  <c r="AT806" i="33"/>
  <c r="AI806" i="33"/>
  <c r="AX806" i="33"/>
  <c r="AU806" i="33"/>
  <c r="AA806" i="33"/>
  <c r="AY806" i="33"/>
  <c r="AN806" i="33"/>
  <c r="BB806" i="33"/>
  <c r="CE806" i="33"/>
  <c r="AS806" i="33"/>
  <c r="AK806" i="33"/>
  <c r="CH806" i="33"/>
  <c r="BI806" i="33"/>
  <c r="CI806" i="33"/>
  <c r="CR806" i="33"/>
  <c r="S806" i="33"/>
  <c r="BF806" i="33"/>
  <c r="CK806" i="33"/>
  <c r="T806" i="33"/>
  <c r="CS806" i="33"/>
  <c r="AC806" i="33"/>
  <c r="CJ806" i="33"/>
  <c r="W806" i="33"/>
  <c r="CB806" i="33"/>
  <c r="Y806" i="33"/>
  <c r="BG806" i="33"/>
  <c r="U806" i="33"/>
  <c r="AE806" i="33"/>
  <c r="X806" i="33"/>
  <c r="BJ806" i="33"/>
  <c r="BK806" i="33"/>
  <c r="BN806" i="33"/>
  <c r="BD806" i="33"/>
  <c r="CC806" i="33"/>
  <c r="CG806" i="33"/>
  <c r="AM806" i="33"/>
  <c r="V806" i="33"/>
  <c r="AD806" i="33"/>
  <c r="BO806" i="33"/>
  <c r="AO806" i="33"/>
  <c r="BS806" i="33"/>
  <c r="R806" i="33"/>
  <c r="BX806" i="33"/>
  <c r="AL806" i="33"/>
  <c r="AH806" i="33"/>
  <c r="CQ806" i="33"/>
  <c r="BW806" i="33"/>
  <c r="AP806" i="33"/>
  <c r="AR806" i="33"/>
  <c r="BV806" i="33"/>
  <c r="BM806" i="33"/>
  <c r="BL806" i="33"/>
  <c r="Z806" i="33"/>
  <c r="CO806" i="33"/>
  <c r="BR806" i="33"/>
  <c r="CP806" i="33"/>
  <c r="BY806" i="33"/>
  <c r="AV806" i="33"/>
  <c r="CF806" i="33"/>
  <c r="CA806" i="33"/>
  <c r="AB806" i="33"/>
  <c r="AZ806" i="33"/>
  <c r="BH806" i="33"/>
  <c r="L806" i="33" l="1"/>
  <c r="O806" i="33"/>
  <c r="L807" i="33"/>
  <c r="L805" i="33"/>
  <c r="L804" i="33"/>
  <c r="M806" i="33"/>
  <c r="M804" i="33" l="1"/>
  <c r="F804" i="33" s="1"/>
  <c r="D804" i="33" l="1"/>
  <c r="E804" i="33"/>
  <c r="H809" i="33" l="1"/>
  <c r="H810" i="33" s="1"/>
  <c r="K809" i="33" l="1"/>
  <c r="H811" i="33"/>
  <c r="K810" i="33"/>
  <c r="H812" i="33" l="1"/>
  <c r="K812" i="33" s="1"/>
  <c r="K811" i="33"/>
  <c r="AV809" i="33" l="1"/>
  <c r="AV810" i="33" s="1"/>
  <c r="BC809" i="33"/>
  <c r="BC810" i="33" s="1"/>
  <c r="BE809" i="33"/>
  <c r="BE810" i="33" s="1"/>
  <c r="CC809" i="33"/>
  <c r="CC810" i="33" s="1"/>
  <c r="CA809" i="33"/>
  <c r="CA810" i="33" s="1"/>
  <c r="U809" i="33"/>
  <c r="U810" i="33" s="1"/>
  <c r="Z809" i="33"/>
  <c r="Z810" i="33" s="1"/>
  <c r="BS809" i="33"/>
  <c r="BS810" i="33" s="1"/>
  <c r="CL809" i="33"/>
  <c r="CL810" i="33" s="1"/>
  <c r="BU809" i="33"/>
  <c r="BU810" i="33" s="1"/>
  <c r="BW809" i="33"/>
  <c r="BW810" i="33" s="1"/>
  <c r="CD809" i="33"/>
  <c r="CD810" i="33" s="1"/>
  <c r="BD809" i="33"/>
  <c r="BD810" i="33" s="1"/>
  <c r="AA809" i="33"/>
  <c r="AA810" i="33" s="1"/>
  <c r="BX809" i="33"/>
  <c r="BX810" i="33" s="1"/>
  <c r="BO809" i="33"/>
  <c r="BO810" i="33" s="1"/>
  <c r="AO809" i="33"/>
  <c r="AO810" i="33" s="1"/>
  <c r="CM809" i="33"/>
  <c r="CM810" i="33" s="1"/>
  <c r="BY809" i="33"/>
  <c r="BY810" i="33" s="1"/>
  <c r="CJ809" i="33"/>
  <c r="CJ810" i="33" s="1"/>
  <c r="CH809" i="33"/>
  <c r="CH810" i="33" s="1"/>
  <c r="BQ809" i="33"/>
  <c r="BQ810" i="33" s="1"/>
  <c r="BI809" i="33"/>
  <c r="BI810" i="33" s="1"/>
  <c r="AH809" i="33"/>
  <c r="AH810" i="33" s="1"/>
  <c r="T809" i="33"/>
  <c r="T810" i="33" s="1"/>
  <c r="CK809" i="33"/>
  <c r="CK810" i="33" s="1"/>
  <c r="AW809" i="33"/>
  <c r="AW810" i="33" s="1"/>
  <c r="AR809" i="33"/>
  <c r="AR810" i="33" s="1"/>
  <c r="BJ809" i="33"/>
  <c r="BJ810" i="33" s="1"/>
  <c r="S809" i="33"/>
  <c r="S810" i="33" s="1"/>
  <c r="CO809" i="33"/>
  <c r="CO810" i="33" s="1"/>
  <c r="BT809" i="33"/>
  <c r="BT810" i="33" s="1"/>
  <c r="AI809" i="33"/>
  <c r="AI810" i="33" s="1"/>
  <c r="BA809" i="33"/>
  <c r="BA810" i="33" s="1"/>
  <c r="CR809" i="33"/>
  <c r="CR810" i="33" s="1"/>
  <c r="CQ809" i="33"/>
  <c r="CQ810" i="33" s="1"/>
  <c r="AS809" i="33"/>
  <c r="AS810" i="33" s="1"/>
  <c r="AY809" i="33"/>
  <c r="AY810" i="33" s="1"/>
  <c r="X809" i="33"/>
  <c r="X810" i="33" s="1"/>
  <c r="BP809" i="33"/>
  <c r="BP810" i="33" s="1"/>
  <c r="AJ809" i="33"/>
  <c r="AJ810" i="33" s="1"/>
  <c r="AL809" i="33"/>
  <c r="AL810" i="33" s="1"/>
  <c r="AG809" i="33"/>
  <c r="AG810" i="33" s="1"/>
  <c r="BB809" i="33"/>
  <c r="BB810" i="33" s="1"/>
  <c r="W809" i="33"/>
  <c r="W810" i="33" s="1"/>
  <c r="CP809" i="33"/>
  <c r="CP810" i="33" s="1"/>
  <c r="AE809" i="33"/>
  <c r="AE810" i="33" s="1"/>
  <c r="BZ809" i="33"/>
  <c r="BZ810" i="33" s="1"/>
  <c r="BN809" i="33"/>
  <c r="BN810" i="33" s="1"/>
  <c r="Y809" i="33"/>
  <c r="Y810" i="33" s="1"/>
  <c r="CS809" i="33"/>
  <c r="CS810" i="33" s="1"/>
  <c r="BG809" i="33"/>
  <c r="BG810" i="33" s="1"/>
  <c r="AT809" i="33"/>
  <c r="AT810" i="33" s="1"/>
  <c r="AX809" i="33"/>
  <c r="AX810" i="33" s="1"/>
  <c r="AB809" i="33"/>
  <c r="AB810" i="33" s="1"/>
  <c r="CG809" i="33"/>
  <c r="CG810" i="33" s="1"/>
  <c r="AQ809" i="33"/>
  <c r="AQ810" i="33" s="1"/>
  <c r="CN809" i="33"/>
  <c r="CN810" i="33" s="1"/>
  <c r="AF809" i="33"/>
  <c r="AF810" i="33" s="1"/>
  <c r="V809" i="33"/>
  <c r="V810" i="33" s="1"/>
  <c r="Q809" i="33"/>
  <c r="BV809" i="33"/>
  <c r="BV810" i="33" s="1"/>
  <c r="AK809" i="33"/>
  <c r="AK810" i="33" s="1"/>
  <c r="BR809" i="33"/>
  <c r="BR810" i="33" s="1"/>
  <c r="AC809" i="33"/>
  <c r="AC810" i="33" s="1"/>
  <c r="CI809" i="33"/>
  <c r="CI810" i="33" s="1"/>
  <c r="AN809" i="33"/>
  <c r="AN810" i="33" s="1"/>
  <c r="BF809" i="33"/>
  <c r="BF810" i="33" s="1"/>
  <c r="BM809" i="33"/>
  <c r="BM810" i="33" s="1"/>
  <c r="BH809" i="33"/>
  <c r="BH810" i="33" s="1"/>
  <c r="AM809" i="33"/>
  <c r="AM810" i="33" s="1"/>
  <c r="CB809" i="33"/>
  <c r="CB810" i="33" s="1"/>
  <c r="AU809" i="33"/>
  <c r="AU810" i="33" s="1"/>
  <c r="AD809" i="33"/>
  <c r="AD810" i="33" s="1"/>
  <c r="BK809" i="33"/>
  <c r="BK810" i="33" s="1"/>
  <c r="AZ809" i="33"/>
  <c r="AZ810" i="33" s="1"/>
  <c r="CF809" i="33"/>
  <c r="CF810" i="33" s="1"/>
  <c r="BL809" i="33"/>
  <c r="BL810" i="33" s="1"/>
  <c r="CE809" i="33"/>
  <c r="CE810" i="33" s="1"/>
  <c r="AP809" i="33"/>
  <c r="AP810" i="33" s="1"/>
  <c r="R809" i="33"/>
  <c r="R810" i="33" s="1"/>
  <c r="O809" i="33" l="1"/>
  <c r="Q810" i="33"/>
  <c r="O810" i="33" l="1"/>
  <c r="Q811" i="33" s="1"/>
  <c r="CC811" i="33" l="1"/>
  <c r="BD811" i="33"/>
  <c r="BW811" i="33"/>
  <c r="CD811" i="33"/>
  <c r="BS811" i="33"/>
  <c r="AO811" i="33"/>
  <c r="Z811" i="33"/>
  <c r="BO811" i="33"/>
  <c r="BE811" i="33"/>
  <c r="AA811" i="33"/>
  <c r="CL811" i="33"/>
  <c r="AV811" i="33"/>
  <c r="BU811" i="33"/>
  <c r="U811" i="33"/>
  <c r="BX811" i="33"/>
  <c r="BC811" i="33"/>
  <c r="CM811" i="33"/>
  <c r="CA811" i="33"/>
  <c r="CB811" i="33"/>
  <c r="BF811" i="33"/>
  <c r="X811" i="33"/>
  <c r="AN811" i="33"/>
  <c r="AK811" i="33"/>
  <c r="CI811" i="33"/>
  <c r="BZ811" i="33"/>
  <c r="AU811" i="33"/>
  <c r="AB811" i="33"/>
  <c r="AE811" i="33"/>
  <c r="BQ811" i="33"/>
  <c r="AL811" i="33"/>
  <c r="CQ811" i="33"/>
  <c r="BY811" i="33"/>
  <c r="BV811" i="33"/>
  <c r="BR811" i="33"/>
  <c r="AT811" i="33"/>
  <c r="CF811" i="33"/>
  <c r="BT811" i="33"/>
  <c r="CK811" i="33"/>
  <c r="BK811" i="33"/>
  <c r="T811" i="33"/>
  <c r="AR811" i="33"/>
  <c r="V811" i="33"/>
  <c r="BI811" i="33"/>
  <c r="AF811" i="33"/>
  <c r="AW811" i="33"/>
  <c r="CN811" i="33"/>
  <c r="AH811" i="33"/>
  <c r="AC811" i="33"/>
  <c r="Y811" i="33"/>
  <c r="AQ811" i="33"/>
  <c r="BB811" i="33"/>
  <c r="AG811" i="33"/>
  <c r="CJ811" i="33"/>
  <c r="S811" i="33"/>
  <c r="BM811" i="33"/>
  <c r="AZ811" i="33"/>
  <c r="W811" i="33"/>
  <c r="AD811" i="33"/>
  <c r="AM811" i="33"/>
  <c r="BG811" i="33"/>
  <c r="AX811" i="33"/>
  <c r="CS811" i="33"/>
  <c r="BL811" i="33"/>
  <c r="AY811" i="33"/>
  <c r="BH811" i="33"/>
  <c r="CR811" i="33"/>
  <c r="BA811" i="33"/>
  <c r="CP811" i="33"/>
  <c r="CO811" i="33"/>
  <c r="AI811" i="33"/>
  <c r="CH811" i="33"/>
  <c r="AS811" i="33"/>
  <c r="CE811" i="33"/>
  <c r="AP811" i="33"/>
  <c r="BN811" i="33"/>
  <c r="AJ811" i="33"/>
  <c r="CG811" i="33"/>
  <c r="BJ811" i="33"/>
  <c r="BP811" i="33"/>
  <c r="R811" i="33"/>
  <c r="M811" i="33" l="1"/>
  <c r="L812" i="33"/>
  <c r="L809" i="33"/>
  <c r="L810" i="33"/>
  <c r="L811" i="33"/>
  <c r="O811" i="33"/>
  <c r="M809" i="33" l="1"/>
  <c r="F809" i="33" s="1"/>
  <c r="D809" i="33" l="1"/>
  <c r="E809" i="33"/>
  <c r="H814" i="33" l="1"/>
  <c r="H815" i="33" s="1"/>
  <c r="K814" i="33" l="1"/>
  <c r="H816" i="33"/>
  <c r="K815" i="33"/>
  <c r="H817" i="33" l="1"/>
  <c r="K817" i="33" s="1"/>
  <c r="K816" i="33"/>
  <c r="BT814" i="33" l="1"/>
  <c r="BT815" i="33" s="1"/>
  <c r="T814" i="33"/>
  <c r="T815" i="33" s="1"/>
  <c r="V814" i="33"/>
  <c r="V815" i="33" s="1"/>
  <c r="AJ814" i="33"/>
  <c r="AJ815" i="33" s="1"/>
  <c r="AY814" i="33"/>
  <c r="AY815" i="33" s="1"/>
  <c r="CD814" i="33"/>
  <c r="CD815" i="33" s="1"/>
  <c r="AT814" i="33"/>
  <c r="AT815" i="33" s="1"/>
  <c r="BB814" i="33"/>
  <c r="BB815" i="33" s="1"/>
  <c r="CB814" i="33"/>
  <c r="CB815" i="33" s="1"/>
  <c r="W814" i="33"/>
  <c r="W815" i="33" s="1"/>
  <c r="BF814" i="33"/>
  <c r="BF815" i="33" s="1"/>
  <c r="AZ814" i="33"/>
  <c r="AZ815" i="33" s="1"/>
  <c r="BZ814" i="33"/>
  <c r="BZ815" i="33" s="1"/>
  <c r="CI814" i="33"/>
  <c r="CI815" i="33" s="1"/>
  <c r="CC814" i="33"/>
  <c r="CC815" i="33" s="1"/>
  <c r="AH814" i="33"/>
  <c r="AH815" i="33" s="1"/>
  <c r="AM814" i="33"/>
  <c r="AM815" i="33" s="1"/>
  <c r="CH814" i="33"/>
  <c r="CH815" i="33" s="1"/>
  <c r="BV814" i="33"/>
  <c r="BV815" i="33" s="1"/>
  <c r="BC814" i="33"/>
  <c r="BC815" i="33" s="1"/>
  <c r="CJ814" i="33"/>
  <c r="CJ815" i="33" s="1"/>
  <c r="AE814" i="33"/>
  <c r="AE815" i="33" s="1"/>
  <c r="AV814" i="33"/>
  <c r="AV815" i="33" s="1"/>
  <c r="BS814" i="33"/>
  <c r="BS815" i="33" s="1"/>
  <c r="X814" i="33"/>
  <c r="X815" i="33" s="1"/>
  <c r="BH814" i="33"/>
  <c r="BH815" i="33" s="1"/>
  <c r="BN814" i="33"/>
  <c r="BN815" i="33" s="1"/>
  <c r="CA814" i="33"/>
  <c r="CA815" i="33" s="1"/>
  <c r="CN814" i="33"/>
  <c r="CN815" i="33" s="1"/>
  <c r="CP814" i="33"/>
  <c r="CP815" i="33" s="1"/>
  <c r="BR814" i="33"/>
  <c r="BR815" i="33" s="1"/>
  <c r="AX814" i="33"/>
  <c r="AX815" i="33" s="1"/>
  <c r="BD814" i="33"/>
  <c r="BD815" i="33" s="1"/>
  <c r="AC814" i="33"/>
  <c r="AC815" i="33" s="1"/>
  <c r="BP814" i="33"/>
  <c r="BP815" i="33" s="1"/>
  <c r="CF814" i="33"/>
  <c r="CF815" i="33" s="1"/>
  <c r="AR814" i="33"/>
  <c r="AR815" i="33" s="1"/>
  <c r="AD814" i="33"/>
  <c r="AD815" i="33" s="1"/>
  <c r="BI814" i="33"/>
  <c r="BI815" i="33" s="1"/>
  <c r="AN814" i="33"/>
  <c r="AN815" i="33" s="1"/>
  <c r="CK814" i="33"/>
  <c r="CK815" i="33" s="1"/>
  <c r="AB814" i="33"/>
  <c r="AB815" i="33" s="1"/>
  <c r="AP814" i="33"/>
  <c r="AP815" i="33" s="1"/>
  <c r="AU814" i="33"/>
  <c r="AU815" i="33" s="1"/>
  <c r="CO814" i="33"/>
  <c r="CO815" i="33" s="1"/>
  <c r="R814" i="33"/>
  <c r="R815" i="33" s="1"/>
  <c r="U814" i="33"/>
  <c r="U815" i="33" s="1"/>
  <c r="AQ814" i="33"/>
  <c r="AQ815" i="33" s="1"/>
  <c r="CE814" i="33"/>
  <c r="CE815" i="33" s="1"/>
  <c r="BJ814" i="33"/>
  <c r="BJ815" i="33" s="1"/>
  <c r="AK814" i="33"/>
  <c r="AK815" i="33" s="1"/>
  <c r="CQ814" i="33"/>
  <c r="CQ815" i="33" s="1"/>
  <c r="AI814" i="33"/>
  <c r="AI815" i="33" s="1"/>
  <c r="BA814" i="33"/>
  <c r="BA815" i="33" s="1"/>
  <c r="BW814" i="33"/>
  <c r="BW815" i="33" s="1"/>
  <c r="BX814" i="33"/>
  <c r="BX815" i="33" s="1"/>
  <c r="BG814" i="33"/>
  <c r="BG815" i="33" s="1"/>
  <c r="AA814" i="33"/>
  <c r="AA815" i="33" s="1"/>
  <c r="BO814" i="33"/>
  <c r="BO815" i="33" s="1"/>
  <c r="Y814" i="33"/>
  <c r="Y815" i="33" s="1"/>
  <c r="AO814" i="33"/>
  <c r="AO815" i="33" s="1"/>
  <c r="AF814" i="33"/>
  <c r="AF815" i="33" s="1"/>
  <c r="CM814" i="33"/>
  <c r="CM815" i="33" s="1"/>
  <c r="BY814" i="33"/>
  <c r="BY815" i="33" s="1"/>
  <c r="Q814" i="33"/>
  <c r="CR814" i="33"/>
  <c r="CR815" i="33" s="1"/>
  <c r="BE814" i="33"/>
  <c r="BE815" i="33" s="1"/>
  <c r="BK814" i="33"/>
  <c r="BK815" i="33" s="1"/>
  <c r="AG814" i="33"/>
  <c r="AG815" i="33" s="1"/>
  <c r="BQ814" i="33"/>
  <c r="BQ815" i="33" s="1"/>
  <c r="AS814" i="33"/>
  <c r="AS815" i="33" s="1"/>
  <c r="CG814" i="33"/>
  <c r="CG815" i="33" s="1"/>
  <c r="BM814" i="33"/>
  <c r="BM815" i="33" s="1"/>
  <c r="CS814" i="33"/>
  <c r="CS815" i="33" s="1"/>
  <c r="AL814" i="33"/>
  <c r="AL815" i="33" s="1"/>
  <c r="Z814" i="33"/>
  <c r="Z815" i="33" s="1"/>
  <c r="BU814" i="33"/>
  <c r="BU815" i="33" s="1"/>
  <c r="BL814" i="33"/>
  <c r="BL815" i="33" s="1"/>
  <c r="AW814" i="33"/>
  <c r="AW815" i="33" s="1"/>
  <c r="CL814" i="33"/>
  <c r="CL815" i="33" s="1"/>
  <c r="S814" i="33"/>
  <c r="S815" i="33" s="1"/>
  <c r="O814" i="33" l="1"/>
  <c r="Q815" i="33"/>
  <c r="O815" i="33" l="1"/>
  <c r="V816" i="33" l="1"/>
  <c r="AY816" i="33"/>
  <c r="BF816" i="33"/>
  <c r="AZ816" i="33"/>
  <c r="W816" i="33"/>
  <c r="CD816" i="33"/>
  <c r="AJ816" i="33"/>
  <c r="CI816" i="33"/>
  <c r="BT816" i="33"/>
  <c r="BB816" i="33"/>
  <c r="CB816" i="33"/>
  <c r="AT816" i="33"/>
  <c r="T816" i="33"/>
  <c r="BZ816" i="33"/>
  <c r="CC816" i="33"/>
  <c r="CG816" i="33"/>
  <c r="BL816" i="33"/>
  <c r="AM816" i="33"/>
  <c r="BS816" i="33"/>
  <c r="BP816" i="33"/>
  <c r="CF816" i="33"/>
  <c r="X816" i="33"/>
  <c r="CM816" i="33"/>
  <c r="AN816" i="33"/>
  <c r="U816" i="33"/>
  <c r="BQ816" i="33"/>
  <c r="CL816" i="33"/>
  <c r="AH816" i="33"/>
  <c r="BN816" i="33"/>
  <c r="BJ816" i="33"/>
  <c r="CJ816" i="33"/>
  <c r="AB816" i="33"/>
  <c r="AX816" i="33"/>
  <c r="AV816" i="33"/>
  <c r="BW816" i="33"/>
  <c r="BH816" i="33"/>
  <c r="AF816" i="33"/>
  <c r="AK816" i="33"/>
  <c r="AO816" i="33"/>
  <c r="CN816" i="33"/>
  <c r="AL816" i="33"/>
  <c r="AW816" i="33"/>
  <c r="CR816" i="33"/>
  <c r="BI816" i="33"/>
  <c r="Z816" i="33"/>
  <c r="AC816" i="33"/>
  <c r="BC816" i="33"/>
  <c r="S816" i="33"/>
  <c r="AU816" i="33"/>
  <c r="CQ816" i="33"/>
  <c r="CH816" i="33"/>
  <c r="BG816" i="33"/>
  <c r="BA816" i="33"/>
  <c r="AA816" i="33"/>
  <c r="BO816" i="33"/>
  <c r="BK816" i="33"/>
  <c r="Y816" i="33"/>
  <c r="AE816" i="33"/>
  <c r="BV816" i="33"/>
  <c r="CS816" i="33"/>
  <c r="R816" i="33"/>
  <c r="AI816" i="33"/>
  <c r="BY816" i="33"/>
  <c r="BR816" i="33"/>
  <c r="BE816" i="33"/>
  <c r="AR816" i="33"/>
  <c r="CK816" i="33"/>
  <c r="CA816" i="33"/>
  <c r="BD816" i="33"/>
  <c r="AD816" i="33"/>
  <c r="CO816" i="33"/>
  <c r="BX816" i="33"/>
  <c r="AS816" i="33"/>
  <c r="CE816" i="33"/>
  <c r="AG816" i="33"/>
  <c r="BM816" i="33"/>
  <c r="CP816" i="33"/>
  <c r="BU816" i="33"/>
  <c r="AP816" i="33"/>
  <c r="AQ816" i="33"/>
  <c r="Q816" i="33"/>
  <c r="O816" i="33" l="1"/>
  <c r="M816" i="33"/>
  <c r="L817" i="33"/>
  <c r="L815" i="33"/>
  <c r="L816" i="33"/>
  <c r="L814" i="33"/>
  <c r="M814" i="33" l="1"/>
  <c r="F814" i="33" s="1"/>
  <c r="E814" i="33" l="1"/>
  <c r="D814" i="33"/>
  <c r="H819" i="33" l="1"/>
  <c r="H820" i="33" s="1"/>
  <c r="K819" i="33" l="1"/>
  <c r="H821" i="33"/>
  <c r="K820" i="33"/>
  <c r="H822" i="33" l="1"/>
  <c r="K822" i="33" s="1"/>
  <c r="K821" i="33"/>
  <c r="AL819" i="33" l="1"/>
  <c r="AL820" i="33" s="1"/>
  <c r="CG819" i="33"/>
  <c r="CG820" i="33" s="1"/>
  <c r="AS819" i="33"/>
  <c r="AS820" i="33" s="1"/>
  <c r="Y819" i="33"/>
  <c r="Y820" i="33" s="1"/>
  <c r="BD819" i="33"/>
  <c r="BD820" i="33" s="1"/>
  <c r="CF819" i="33"/>
  <c r="CF820" i="33" s="1"/>
  <c r="AT819" i="33"/>
  <c r="AT820" i="33" s="1"/>
  <c r="AW819" i="33"/>
  <c r="AW820" i="33" s="1"/>
  <c r="BV819" i="33"/>
  <c r="BV820" i="33" s="1"/>
  <c r="BU819" i="33"/>
  <c r="BU820" i="33" s="1"/>
  <c r="CO819" i="33"/>
  <c r="CO820" i="33" s="1"/>
  <c r="CB819" i="33"/>
  <c r="CB820" i="33" s="1"/>
  <c r="BQ819" i="33"/>
  <c r="BQ820" i="33" s="1"/>
  <c r="CA819" i="33"/>
  <c r="CA820" i="33" s="1"/>
  <c r="AB819" i="33"/>
  <c r="AB820" i="33" s="1"/>
  <c r="CN819" i="33"/>
  <c r="CN820" i="33" s="1"/>
  <c r="BY819" i="33"/>
  <c r="BY820" i="33" s="1"/>
  <c r="BE819" i="33"/>
  <c r="BE820" i="33" s="1"/>
  <c r="AQ819" i="33"/>
  <c r="AQ820" i="33" s="1"/>
  <c r="AF819" i="33"/>
  <c r="AF820" i="33" s="1"/>
  <c r="V819" i="33"/>
  <c r="V820" i="33" s="1"/>
  <c r="Z819" i="33"/>
  <c r="Z820" i="33" s="1"/>
  <c r="AP819" i="33"/>
  <c r="AP820" i="33" s="1"/>
  <c r="BW819" i="33"/>
  <c r="BW820" i="33" s="1"/>
  <c r="AN819" i="33"/>
  <c r="AN820" i="33" s="1"/>
  <c r="AZ819" i="33"/>
  <c r="AZ820" i="33" s="1"/>
  <c r="Q819" i="33"/>
  <c r="CD819" i="33"/>
  <c r="CD820" i="33" s="1"/>
  <c r="BG819" i="33"/>
  <c r="BG820" i="33" s="1"/>
  <c r="X819" i="33"/>
  <c r="X820" i="33" s="1"/>
  <c r="CR819" i="33"/>
  <c r="CR820" i="33" s="1"/>
  <c r="CM819" i="33"/>
  <c r="CM820" i="33" s="1"/>
  <c r="AO819" i="33"/>
  <c r="AO820" i="33" s="1"/>
  <c r="R819" i="33"/>
  <c r="R820" i="33" s="1"/>
  <c r="AI819" i="33"/>
  <c r="AI820" i="33" s="1"/>
  <c r="BK819" i="33"/>
  <c r="BK820" i="33" s="1"/>
  <c r="AK819" i="33"/>
  <c r="AK820" i="33" s="1"/>
  <c r="CC819" i="33"/>
  <c r="CC820" i="33" s="1"/>
  <c r="BS819" i="33"/>
  <c r="BS820" i="33" s="1"/>
  <c r="BL819" i="33"/>
  <c r="BL820" i="33" s="1"/>
  <c r="CP819" i="33"/>
  <c r="CP820" i="33" s="1"/>
  <c r="CH819" i="33"/>
  <c r="CH820" i="33" s="1"/>
  <c r="BO819" i="33"/>
  <c r="BO820" i="33" s="1"/>
  <c r="BI819" i="33"/>
  <c r="BI820" i="33" s="1"/>
  <c r="W819" i="33"/>
  <c r="W820" i="33" s="1"/>
  <c r="AX819" i="33"/>
  <c r="AX820" i="33" s="1"/>
  <c r="BC819" i="33"/>
  <c r="BC820" i="33" s="1"/>
  <c r="AD819" i="33"/>
  <c r="AD820" i="33" s="1"/>
  <c r="BP819" i="33"/>
  <c r="BP820" i="33" s="1"/>
  <c r="BA819" i="33"/>
  <c r="BA820" i="33" s="1"/>
  <c r="AG819" i="33"/>
  <c r="AG820" i="33" s="1"/>
  <c r="CS819" i="33"/>
  <c r="CS820" i="33" s="1"/>
  <c r="AV819" i="33"/>
  <c r="AV820" i="33" s="1"/>
  <c r="CL819" i="33"/>
  <c r="CL820" i="33" s="1"/>
  <c r="BX819" i="33"/>
  <c r="BX820" i="33" s="1"/>
  <c r="CI819" i="33"/>
  <c r="CI820" i="33" s="1"/>
  <c r="BN819" i="33"/>
  <c r="BN820" i="33" s="1"/>
  <c r="AH819" i="33"/>
  <c r="AH820" i="33" s="1"/>
  <c r="BR819" i="33"/>
  <c r="BR820" i="33" s="1"/>
  <c r="CK819" i="33"/>
  <c r="CK820" i="33" s="1"/>
  <c r="BF819" i="33"/>
  <c r="BF820" i="33" s="1"/>
  <c r="AE819" i="33"/>
  <c r="AE820" i="33" s="1"/>
  <c r="AJ819" i="33"/>
  <c r="AJ820" i="33" s="1"/>
  <c r="BB819" i="33"/>
  <c r="BB820" i="33" s="1"/>
  <c r="AU819" i="33"/>
  <c r="AU820" i="33" s="1"/>
  <c r="CE819" i="33"/>
  <c r="CE820" i="33" s="1"/>
  <c r="AM819" i="33"/>
  <c r="AM820" i="33" s="1"/>
  <c r="CQ819" i="33"/>
  <c r="CQ820" i="33" s="1"/>
  <c r="S819" i="33"/>
  <c r="S820" i="33" s="1"/>
  <c r="U819" i="33"/>
  <c r="U820" i="33" s="1"/>
  <c r="AA819" i="33"/>
  <c r="AA820" i="33" s="1"/>
  <c r="AY819" i="33"/>
  <c r="AY820" i="33" s="1"/>
  <c r="BT819" i="33"/>
  <c r="BT820" i="33" s="1"/>
  <c r="AR819" i="33"/>
  <c r="AR820" i="33" s="1"/>
  <c r="CJ819" i="33"/>
  <c r="CJ820" i="33" s="1"/>
  <c r="BZ819" i="33"/>
  <c r="BZ820" i="33" s="1"/>
  <c r="BJ819" i="33"/>
  <c r="BJ820" i="33" s="1"/>
  <c r="BM819" i="33"/>
  <c r="BM820" i="33" s="1"/>
  <c r="AC819" i="33"/>
  <c r="AC820" i="33" s="1"/>
  <c r="BH819" i="33"/>
  <c r="BH820" i="33" s="1"/>
  <c r="T819" i="33"/>
  <c r="T820" i="33" s="1"/>
  <c r="O819" i="33" l="1"/>
  <c r="Q820" i="33"/>
  <c r="O820" i="33" l="1"/>
  <c r="Q821" i="33" s="1"/>
  <c r="CG821" i="33" l="1"/>
  <c r="BV821" i="33"/>
  <c r="BD821" i="33"/>
  <c r="AT821" i="33"/>
  <c r="BU821" i="33"/>
  <c r="AL821" i="33"/>
  <c r="Y821" i="33"/>
  <c r="CB821" i="33"/>
  <c r="AW821" i="33"/>
  <c r="AS821" i="33"/>
  <c r="CO821" i="33"/>
  <c r="CF821" i="33"/>
  <c r="AD821" i="33"/>
  <c r="AB821" i="33"/>
  <c r="CA821" i="33"/>
  <c r="BZ821" i="33"/>
  <c r="AF821" i="33"/>
  <c r="V821" i="33"/>
  <c r="BA821" i="33"/>
  <c r="BN821" i="33"/>
  <c r="BW821" i="33"/>
  <c r="BM821" i="33"/>
  <c r="BL821" i="33"/>
  <c r="U821" i="33"/>
  <c r="CJ821" i="33"/>
  <c r="CH821" i="33"/>
  <c r="BT821" i="33"/>
  <c r="AY821" i="33"/>
  <c r="AU821" i="33"/>
  <c r="S821" i="33"/>
  <c r="R821" i="33"/>
  <c r="BO821" i="33"/>
  <c r="Z821" i="33"/>
  <c r="AH821" i="33"/>
  <c r="BH821" i="33"/>
  <c r="BP821" i="33"/>
  <c r="CN821" i="33"/>
  <c r="CI821" i="33"/>
  <c r="AQ821" i="33"/>
  <c r="CP821" i="33"/>
  <c r="AJ821" i="33"/>
  <c r="CD821" i="33"/>
  <c r="AE821" i="33"/>
  <c r="BX821" i="33"/>
  <c r="CL821" i="33"/>
  <c r="BJ821" i="33"/>
  <c r="CK821" i="33"/>
  <c r="CM821" i="33"/>
  <c r="BB821" i="33"/>
  <c r="BF821" i="33"/>
  <c r="AZ821" i="33"/>
  <c r="AO821" i="33"/>
  <c r="BC821" i="33"/>
  <c r="AX821" i="33"/>
  <c r="CE821" i="33"/>
  <c r="CS821" i="33"/>
  <c r="AC821" i="33"/>
  <c r="BR821" i="33"/>
  <c r="AR821" i="33"/>
  <c r="BE821" i="33"/>
  <c r="AN821" i="33"/>
  <c r="AM821" i="33"/>
  <c r="BQ821" i="33"/>
  <c r="AI821" i="33"/>
  <c r="BS821" i="33"/>
  <c r="CC821" i="33"/>
  <c r="W821" i="33"/>
  <c r="BI821" i="33"/>
  <c r="AA821" i="33"/>
  <c r="AG821" i="33"/>
  <c r="CQ821" i="33"/>
  <c r="T821" i="33"/>
  <c r="BY821" i="33"/>
  <c r="CR821" i="33"/>
  <c r="X821" i="33"/>
  <c r="BG821" i="33"/>
  <c r="BK821" i="33"/>
  <c r="AV821" i="33"/>
  <c r="AP821" i="33"/>
  <c r="AK821" i="33"/>
  <c r="M821" i="33" l="1"/>
  <c r="L821" i="33"/>
  <c r="L822" i="33"/>
  <c r="L819" i="33"/>
  <c r="L820" i="33"/>
  <c r="O821" i="33"/>
  <c r="M819" i="33" l="1"/>
  <c r="F819" i="33" s="1"/>
  <c r="D819" i="33" l="1"/>
  <c r="E819" i="33"/>
  <c r="H824" i="33" l="1"/>
  <c r="H825" i="33" s="1"/>
  <c r="K824" i="33" l="1"/>
  <c r="H826" i="33"/>
  <c r="K825" i="33"/>
  <c r="H827" i="33" l="1"/>
  <c r="K827" i="33" s="1"/>
  <c r="K826" i="33"/>
  <c r="BN824" i="33" l="1"/>
  <c r="BN825" i="33" s="1"/>
  <c r="AH824" i="33"/>
  <c r="AH825" i="33" s="1"/>
  <c r="AM824" i="33"/>
  <c r="AM825" i="33" s="1"/>
  <c r="CQ824" i="33"/>
  <c r="CQ825" i="33" s="1"/>
  <c r="AT824" i="33"/>
  <c r="AT825" i="33" s="1"/>
  <c r="X824" i="33"/>
  <c r="X825" i="33" s="1"/>
  <c r="AP824" i="33"/>
  <c r="AP825" i="33" s="1"/>
  <c r="BD824" i="33"/>
  <c r="BD825" i="33" s="1"/>
  <c r="BV824" i="33"/>
  <c r="BV825" i="33" s="1"/>
  <c r="CJ824" i="33"/>
  <c r="CJ825" i="33" s="1"/>
  <c r="AZ824" i="33"/>
  <c r="AZ825" i="33" s="1"/>
  <c r="BK824" i="33"/>
  <c r="BK825" i="33" s="1"/>
  <c r="BL824" i="33"/>
  <c r="BL825" i="33" s="1"/>
  <c r="CS824" i="33"/>
  <c r="CS825" i="33" s="1"/>
  <c r="AW824" i="33"/>
  <c r="AW825" i="33" s="1"/>
  <c r="CF824" i="33"/>
  <c r="CF825" i="33" s="1"/>
  <c r="CG824" i="33"/>
  <c r="CG825" i="33" s="1"/>
  <c r="CR824" i="33"/>
  <c r="CR825" i="33" s="1"/>
  <c r="AL824" i="33"/>
  <c r="AL825" i="33" s="1"/>
  <c r="BC824" i="33"/>
  <c r="BC825" i="33" s="1"/>
  <c r="BZ824" i="33"/>
  <c r="BZ825" i="33" s="1"/>
  <c r="BR824" i="33"/>
  <c r="BR825" i="33" s="1"/>
  <c r="AB824" i="33"/>
  <c r="AB825" i="33" s="1"/>
  <c r="CM824" i="33"/>
  <c r="CM825" i="33" s="1"/>
  <c r="BW824" i="33"/>
  <c r="BW825" i="33" s="1"/>
  <c r="BQ824" i="33"/>
  <c r="BQ825" i="33" s="1"/>
  <c r="CK824" i="33"/>
  <c r="CK825" i="33" s="1"/>
  <c r="BE824" i="33"/>
  <c r="BE825" i="33" s="1"/>
  <c r="W824" i="33"/>
  <c r="W825" i="33" s="1"/>
  <c r="BH824" i="33"/>
  <c r="BH825" i="33" s="1"/>
  <c r="BU824" i="33"/>
  <c r="BU825" i="33" s="1"/>
  <c r="BM824" i="33"/>
  <c r="BM825" i="33" s="1"/>
  <c r="BP824" i="33"/>
  <c r="BP825" i="33" s="1"/>
  <c r="CC824" i="33"/>
  <c r="CC825" i="33" s="1"/>
  <c r="AC824" i="33"/>
  <c r="AC825" i="33" s="1"/>
  <c r="V824" i="33"/>
  <c r="V825" i="33" s="1"/>
  <c r="U824" i="33"/>
  <c r="U825" i="33" s="1"/>
  <c r="BX824" i="33"/>
  <c r="BX825" i="33" s="1"/>
  <c r="Y824" i="33"/>
  <c r="Y825" i="33" s="1"/>
  <c r="AV824" i="33"/>
  <c r="AV825" i="33" s="1"/>
  <c r="CP824" i="33"/>
  <c r="CP825" i="33" s="1"/>
  <c r="BS824" i="33"/>
  <c r="BS825" i="33" s="1"/>
  <c r="BO824" i="33"/>
  <c r="BO825" i="33" s="1"/>
  <c r="R824" i="33"/>
  <c r="R825" i="33" s="1"/>
  <c r="AS824" i="33"/>
  <c r="AS825" i="33" s="1"/>
  <c r="AN824" i="33"/>
  <c r="AN825" i="33" s="1"/>
  <c r="CH824" i="33"/>
  <c r="CH825" i="33" s="1"/>
  <c r="AG824" i="33"/>
  <c r="AG825" i="33" s="1"/>
  <c r="Z824" i="33"/>
  <c r="Z825" i="33" s="1"/>
  <c r="CL824" i="33"/>
  <c r="CL825" i="33" s="1"/>
  <c r="AI824" i="33"/>
  <c r="AI825" i="33" s="1"/>
  <c r="AD824" i="33"/>
  <c r="AD825" i="33" s="1"/>
  <c r="BY824" i="33"/>
  <c r="BY825" i="33" s="1"/>
  <c r="CA824" i="33"/>
  <c r="CA825" i="33" s="1"/>
  <c r="AJ824" i="33"/>
  <c r="AJ825" i="33" s="1"/>
  <c r="CD824" i="33"/>
  <c r="CD825" i="33" s="1"/>
  <c r="AU824" i="33"/>
  <c r="AU825" i="33" s="1"/>
  <c r="BB824" i="33"/>
  <c r="BB825" i="33" s="1"/>
  <c r="CE824" i="33"/>
  <c r="CE825" i="33" s="1"/>
  <c r="AR824" i="33"/>
  <c r="AR825" i="33" s="1"/>
  <c r="S824" i="33"/>
  <c r="S825" i="33" s="1"/>
  <c r="CO824" i="33"/>
  <c r="CO825" i="33" s="1"/>
  <c r="BJ824" i="33"/>
  <c r="BJ825" i="33" s="1"/>
  <c r="BA824" i="33"/>
  <c r="BA825" i="33" s="1"/>
  <c r="BI824" i="33"/>
  <c r="BI825" i="33" s="1"/>
  <c r="AX824" i="33"/>
  <c r="AX825" i="33" s="1"/>
  <c r="AY824" i="33"/>
  <c r="AY825" i="33" s="1"/>
  <c r="BT824" i="33"/>
  <c r="BT825" i="33" s="1"/>
  <c r="CI824" i="33"/>
  <c r="CI825" i="33" s="1"/>
  <c r="AO824" i="33"/>
  <c r="AO825" i="33" s="1"/>
  <c r="BF824" i="33"/>
  <c r="BF825" i="33" s="1"/>
  <c r="AA824" i="33"/>
  <c r="AA825" i="33" s="1"/>
  <c r="CB824" i="33"/>
  <c r="CB825" i="33" s="1"/>
  <c r="AE824" i="33"/>
  <c r="AE825" i="33" s="1"/>
  <c r="Q824" i="33"/>
  <c r="AK824" i="33"/>
  <c r="AK825" i="33" s="1"/>
  <c r="BG824" i="33"/>
  <c r="BG825" i="33" s="1"/>
  <c r="AQ824" i="33"/>
  <c r="AQ825" i="33" s="1"/>
  <c r="CN824" i="33"/>
  <c r="CN825" i="33" s="1"/>
  <c r="AF824" i="33"/>
  <c r="AF825" i="33" s="1"/>
  <c r="T824" i="33"/>
  <c r="T825" i="33" s="1"/>
  <c r="O824" i="33" l="1"/>
  <c r="Q825" i="33"/>
  <c r="O825" i="33" l="1"/>
  <c r="Q826" i="33" s="1"/>
  <c r="CQ826" i="33" l="1"/>
  <c r="CS826" i="33"/>
  <c r="AP826" i="33"/>
  <c r="X826" i="33"/>
  <c r="BL826" i="33"/>
  <c r="AT826" i="33"/>
  <c r="AW826" i="33"/>
  <c r="BV826" i="33"/>
  <c r="CR826" i="33"/>
  <c r="CF826" i="33"/>
  <c r="CJ826" i="33"/>
  <c r="CG826" i="33"/>
  <c r="AM826" i="33"/>
  <c r="BN826" i="33"/>
  <c r="BD826" i="33"/>
  <c r="BK826" i="33"/>
  <c r="AH826" i="33"/>
  <c r="AZ826" i="33"/>
  <c r="CD826" i="33"/>
  <c r="BT826" i="33"/>
  <c r="CH826" i="33"/>
  <c r="AY826" i="33"/>
  <c r="BF826" i="33"/>
  <c r="AX826" i="33"/>
  <c r="CM826" i="33"/>
  <c r="CB826" i="33"/>
  <c r="Y826" i="33"/>
  <c r="BJ826" i="33"/>
  <c r="BI826" i="33"/>
  <c r="CL826" i="33"/>
  <c r="AU826" i="33"/>
  <c r="R826" i="33"/>
  <c r="BX826" i="33"/>
  <c r="Z826" i="33"/>
  <c r="S826" i="33"/>
  <c r="CC826" i="33"/>
  <c r="AN826" i="33"/>
  <c r="BU826" i="33"/>
  <c r="BG826" i="33"/>
  <c r="BE826" i="33"/>
  <c r="AK826" i="33"/>
  <c r="AS826" i="33"/>
  <c r="BW826" i="33"/>
  <c r="AV826" i="33"/>
  <c r="AR826" i="33"/>
  <c r="BC826" i="33"/>
  <c r="CE826" i="33"/>
  <c r="BB826" i="33"/>
  <c r="CK826" i="33"/>
  <c r="BR826" i="33"/>
  <c r="BS826" i="33"/>
  <c r="AO826" i="33"/>
  <c r="AC826" i="33"/>
  <c r="BQ826" i="33"/>
  <c r="AA826" i="33"/>
  <c r="BH826" i="33"/>
  <c r="CI826" i="33"/>
  <c r="BA826" i="33"/>
  <c r="AF826" i="33"/>
  <c r="W826" i="33"/>
  <c r="AJ826" i="33"/>
  <c r="AD826" i="33"/>
  <c r="CA826" i="33"/>
  <c r="AI826" i="33"/>
  <c r="AQ826" i="33"/>
  <c r="AB826" i="33"/>
  <c r="BO826" i="33"/>
  <c r="CO826" i="33"/>
  <c r="V826" i="33"/>
  <c r="AL826" i="33"/>
  <c r="CP826" i="33"/>
  <c r="U826" i="33"/>
  <c r="BY826" i="33"/>
  <c r="BP826" i="33"/>
  <c r="BZ826" i="33"/>
  <c r="CN826" i="33"/>
  <c r="BM826" i="33"/>
  <c r="AE826" i="33"/>
  <c r="AG826" i="33"/>
  <c r="T826" i="33"/>
  <c r="M826" i="33" l="1"/>
  <c r="L825" i="33"/>
  <c r="L824" i="33"/>
  <c r="L826" i="33"/>
  <c r="L827" i="33"/>
  <c r="O826" i="33"/>
  <c r="M824" i="33" l="1"/>
  <c r="F824" i="33" l="1"/>
  <c r="D824" i="33"/>
  <c r="E824" i="33"/>
  <c r="H829" i="33" l="1"/>
  <c r="H830" i="33" l="1"/>
  <c r="K829" i="33"/>
  <c r="H831" i="33" l="1"/>
  <c r="K830" i="33"/>
  <c r="H832" i="33" l="1"/>
  <c r="K832" i="33" s="1"/>
  <c r="K831" i="33"/>
  <c r="CS829" i="33" l="1"/>
  <c r="CS830" i="33" s="1"/>
  <c r="AZ829" i="33"/>
  <c r="AZ830" i="33" s="1"/>
  <c r="AJ829" i="33"/>
  <c r="AJ830" i="33" s="1"/>
  <c r="AY829" i="33"/>
  <c r="AY830" i="33" s="1"/>
  <c r="CL829" i="33"/>
  <c r="CL830" i="33" s="1"/>
  <c r="BW829" i="33"/>
  <c r="BW830" i="33" s="1"/>
  <c r="AD829" i="33"/>
  <c r="AD830" i="33" s="1"/>
  <c r="BO829" i="33"/>
  <c r="BO830" i="33" s="1"/>
  <c r="CP829" i="33"/>
  <c r="CP830" i="33" s="1"/>
  <c r="BY829" i="33"/>
  <c r="BY830" i="33" s="1"/>
  <c r="CA829" i="33"/>
  <c r="CA830" i="33" s="1"/>
  <c r="CH829" i="33"/>
  <c r="CH830" i="33" s="1"/>
  <c r="AH829" i="33"/>
  <c r="AH830" i="33" s="1"/>
  <c r="AE829" i="33"/>
  <c r="AE830" i="33" s="1"/>
  <c r="CB829" i="33"/>
  <c r="CB830" i="33" s="1"/>
  <c r="BS829" i="33"/>
  <c r="BS830" i="33" s="1"/>
  <c r="AS829" i="33"/>
  <c r="AS830" i="33" s="1"/>
  <c r="CQ829" i="33"/>
  <c r="CQ830" i="33" s="1"/>
  <c r="BP829" i="33"/>
  <c r="BP830" i="33" s="1"/>
  <c r="CF829" i="33"/>
  <c r="CF830" i="33" s="1"/>
  <c r="AM829" i="33"/>
  <c r="AM830" i="33" s="1"/>
  <c r="R829" i="33"/>
  <c r="R830" i="33" s="1"/>
  <c r="AG829" i="33"/>
  <c r="AG830" i="33" s="1"/>
  <c r="CM829" i="33"/>
  <c r="CM830" i="33" s="1"/>
  <c r="CG829" i="33"/>
  <c r="CG830" i="33" s="1"/>
  <c r="BC829" i="33"/>
  <c r="BC830" i="33" s="1"/>
  <c r="AB829" i="33"/>
  <c r="AB830" i="33" s="1"/>
  <c r="Y829" i="33"/>
  <c r="Y830" i="33" s="1"/>
  <c r="AQ829" i="33"/>
  <c r="AQ830" i="33" s="1"/>
  <c r="CR829" i="33"/>
  <c r="CR830" i="33" s="1"/>
  <c r="BF829" i="33"/>
  <c r="BF830" i="33" s="1"/>
  <c r="S829" i="33"/>
  <c r="S830" i="33" s="1"/>
  <c r="BU829" i="33"/>
  <c r="BU830" i="33" s="1"/>
  <c r="AU829" i="33"/>
  <c r="AU830" i="33" s="1"/>
  <c r="CD829" i="33"/>
  <c r="CD830" i="33" s="1"/>
  <c r="BV829" i="33"/>
  <c r="BV830" i="33" s="1"/>
  <c r="AI829" i="33"/>
  <c r="AI830" i="33" s="1"/>
  <c r="BE829" i="33"/>
  <c r="BE830" i="33" s="1"/>
  <c r="BK829" i="33"/>
  <c r="BK830" i="33" s="1"/>
  <c r="AO829" i="33"/>
  <c r="AO830" i="33" s="1"/>
  <c r="BI829" i="33"/>
  <c r="BI830" i="33" s="1"/>
  <c r="BB829" i="33"/>
  <c r="BB830" i="33" s="1"/>
  <c r="AR829" i="33"/>
  <c r="AR830" i="33" s="1"/>
  <c r="CK829" i="33"/>
  <c r="CK830" i="33" s="1"/>
  <c r="AA829" i="33"/>
  <c r="AA830" i="33" s="1"/>
  <c r="AF829" i="33"/>
  <c r="AF830" i="33" s="1"/>
  <c r="BR829" i="33"/>
  <c r="BR830" i="33" s="1"/>
  <c r="Q829" i="33"/>
  <c r="BT829" i="33"/>
  <c r="BT830" i="33" s="1"/>
  <c r="AN829" i="33"/>
  <c r="AN830" i="33" s="1"/>
  <c r="AX829" i="33"/>
  <c r="AX830" i="33" s="1"/>
  <c r="AW829" i="33"/>
  <c r="AW830" i="33" s="1"/>
  <c r="CE829" i="33"/>
  <c r="CE830" i="33" s="1"/>
  <c r="CO829" i="33"/>
  <c r="CO830" i="33" s="1"/>
  <c r="BJ829" i="33"/>
  <c r="BJ830" i="33" s="1"/>
  <c r="BQ829" i="33"/>
  <c r="BQ830" i="33" s="1"/>
  <c r="BL829" i="33"/>
  <c r="BL830" i="33" s="1"/>
  <c r="Z829" i="33"/>
  <c r="Z830" i="33" s="1"/>
  <c r="T829" i="33"/>
  <c r="T830" i="33" s="1"/>
  <c r="BZ829" i="33"/>
  <c r="BZ830" i="33" s="1"/>
  <c r="AC829" i="33"/>
  <c r="AC830" i="33" s="1"/>
  <c r="AK829" i="33"/>
  <c r="AK830" i="33" s="1"/>
  <c r="AP829" i="33"/>
  <c r="AP830" i="33" s="1"/>
  <c r="BM829" i="33"/>
  <c r="BM830" i="33" s="1"/>
  <c r="AL829" i="33"/>
  <c r="AL830" i="33" s="1"/>
  <c r="X829" i="33"/>
  <c r="X830" i="33" s="1"/>
  <c r="CC829" i="33"/>
  <c r="CC830" i="33" s="1"/>
  <c r="BA829" i="33"/>
  <c r="BA830" i="33" s="1"/>
  <c r="AV829" i="33"/>
  <c r="AV830" i="33" s="1"/>
  <c r="U829" i="33"/>
  <c r="U830" i="33" s="1"/>
  <c r="BN829" i="33"/>
  <c r="BN830" i="33" s="1"/>
  <c r="W829" i="33"/>
  <c r="W830" i="33" s="1"/>
  <c r="BX829" i="33"/>
  <c r="BX830" i="33" s="1"/>
  <c r="BH829" i="33"/>
  <c r="BH830" i="33" s="1"/>
  <c r="BG829" i="33"/>
  <c r="BG830" i="33" s="1"/>
  <c r="CN829" i="33"/>
  <c r="CN830" i="33" s="1"/>
  <c r="CJ829" i="33"/>
  <c r="CJ830" i="33" s="1"/>
  <c r="BD829" i="33"/>
  <c r="BD830" i="33" s="1"/>
  <c r="CI829" i="33"/>
  <c r="CI830" i="33" s="1"/>
  <c r="AT829" i="33"/>
  <c r="AT830" i="33" s="1"/>
  <c r="V829" i="33"/>
  <c r="V830" i="33" s="1"/>
  <c r="Q830" i="33" l="1"/>
  <c r="O829" i="33"/>
  <c r="O830" i="33" l="1"/>
  <c r="Q831" i="33" s="1"/>
  <c r="CL831" i="33" l="1"/>
  <c r="AS831" i="33"/>
  <c r="AY831" i="33"/>
  <c r="CA831" i="33"/>
  <c r="CB831" i="33"/>
  <c r="AE831" i="33"/>
  <c r="BY831" i="33"/>
  <c r="CH831" i="33"/>
  <c r="AJ831" i="33"/>
  <c r="AZ831" i="33"/>
  <c r="BO831" i="33"/>
  <c r="BS831" i="33"/>
  <c r="CP831" i="33"/>
  <c r="CS831" i="33"/>
  <c r="BW831" i="33"/>
  <c r="CQ831" i="33"/>
  <c r="AD831" i="33"/>
  <c r="AH831" i="33"/>
  <c r="BA831" i="33"/>
  <c r="AA831" i="33"/>
  <c r="BQ831" i="33"/>
  <c r="BG831" i="33"/>
  <c r="BM831" i="33"/>
  <c r="W831" i="33"/>
  <c r="AT831" i="33"/>
  <c r="V831" i="33"/>
  <c r="BN831" i="33"/>
  <c r="U831" i="33"/>
  <c r="AO831" i="33"/>
  <c r="AV831" i="33"/>
  <c r="X831" i="33"/>
  <c r="CI831" i="33"/>
  <c r="AW831" i="33"/>
  <c r="T831" i="33"/>
  <c r="BK831" i="33"/>
  <c r="CK831" i="33"/>
  <c r="BH831" i="33"/>
  <c r="BT831" i="33"/>
  <c r="R831" i="33"/>
  <c r="BB831" i="33"/>
  <c r="CR831" i="33"/>
  <c r="CD831" i="33"/>
  <c r="BU831" i="33"/>
  <c r="CN831" i="33"/>
  <c r="S831" i="33"/>
  <c r="CM831" i="33"/>
  <c r="BR831" i="33"/>
  <c r="BF831" i="33"/>
  <c r="BL831" i="33"/>
  <c r="AK831" i="33"/>
  <c r="AN831" i="33"/>
  <c r="CO831" i="33"/>
  <c r="AR831" i="33"/>
  <c r="AF831" i="33"/>
  <c r="Y831" i="33"/>
  <c r="AU831" i="33"/>
  <c r="BZ831" i="33"/>
  <c r="AP831" i="33"/>
  <c r="CC831" i="33"/>
  <c r="BJ831" i="33"/>
  <c r="AL831" i="33"/>
  <c r="AG831" i="33"/>
  <c r="Z831" i="33"/>
  <c r="BP831" i="33"/>
  <c r="AX831" i="33"/>
  <c r="BD831" i="33"/>
  <c r="BV831" i="33"/>
  <c r="BE831" i="33"/>
  <c r="BI831" i="33"/>
  <c r="CE831" i="33"/>
  <c r="AC831" i="33"/>
  <c r="BX831" i="33"/>
  <c r="CF831" i="33"/>
  <c r="AI831" i="33"/>
  <c r="AB831" i="33"/>
  <c r="AQ831" i="33"/>
  <c r="BC831" i="33"/>
  <c r="AM831" i="33"/>
  <c r="CG831" i="33"/>
  <c r="CJ831" i="33"/>
  <c r="L829" i="33" l="1"/>
  <c r="O831" i="33"/>
  <c r="L832" i="33"/>
  <c r="L831" i="33"/>
  <c r="L830" i="33"/>
  <c r="M831" i="33"/>
  <c r="M829" i="33" l="1"/>
  <c r="F829" i="33" s="1"/>
  <c r="E829" i="33" l="1"/>
  <c r="D829" i="33"/>
  <c r="H834" i="33" l="1"/>
  <c r="H835" i="33" s="1"/>
  <c r="K834" i="33" l="1"/>
  <c r="H836" i="33"/>
  <c r="K835" i="33"/>
  <c r="H837" i="33" l="1"/>
  <c r="K837" i="33" s="1"/>
  <c r="K836" i="33"/>
  <c r="AB834" i="33" l="1"/>
  <c r="AB835" i="33" s="1"/>
  <c r="AW834" i="33"/>
  <c r="AW835" i="33" s="1"/>
  <c r="BA834" i="33"/>
  <c r="BA835" i="33" s="1"/>
  <c r="CG834" i="33"/>
  <c r="CG835" i="33" s="1"/>
  <c r="BH834" i="33"/>
  <c r="BH835" i="33" s="1"/>
  <c r="AE834" i="33"/>
  <c r="AE835" i="33" s="1"/>
  <c r="CK834" i="33"/>
  <c r="CK835" i="33" s="1"/>
  <c r="BK834" i="33"/>
  <c r="BK835" i="33" s="1"/>
  <c r="AM834" i="33"/>
  <c r="AM835" i="33" s="1"/>
  <c r="CC834" i="33"/>
  <c r="CC835" i="33" s="1"/>
  <c r="AX834" i="33"/>
  <c r="AX835" i="33" s="1"/>
  <c r="BS834" i="33"/>
  <c r="BS835" i="33" s="1"/>
  <c r="CO834" i="33"/>
  <c r="CO835" i="33" s="1"/>
  <c r="U834" i="33"/>
  <c r="U835" i="33" s="1"/>
  <c r="AN834" i="33"/>
  <c r="AN835" i="33" s="1"/>
  <c r="CQ834" i="33"/>
  <c r="CQ835" i="33" s="1"/>
  <c r="CJ834" i="33"/>
  <c r="CJ835" i="33" s="1"/>
  <c r="AC834" i="33"/>
  <c r="AC835" i="33" s="1"/>
  <c r="BV834" i="33"/>
  <c r="BV835" i="33" s="1"/>
  <c r="BF834" i="33"/>
  <c r="BF835" i="33" s="1"/>
  <c r="BZ834" i="33"/>
  <c r="BZ835" i="33" s="1"/>
  <c r="BI834" i="33"/>
  <c r="BI835" i="33" s="1"/>
  <c r="AQ834" i="33"/>
  <c r="AQ835" i="33" s="1"/>
  <c r="BW834" i="33"/>
  <c r="BW835" i="33" s="1"/>
  <c r="AI834" i="33"/>
  <c r="AI835" i="33" s="1"/>
  <c r="CB834" i="33"/>
  <c r="CB835" i="33" s="1"/>
  <c r="BN834" i="33"/>
  <c r="BN835" i="33" s="1"/>
  <c r="BB834" i="33"/>
  <c r="BB835" i="33" s="1"/>
  <c r="AV834" i="33"/>
  <c r="AV835" i="33" s="1"/>
  <c r="BO834" i="33"/>
  <c r="BO835" i="33" s="1"/>
  <c r="Y834" i="33"/>
  <c r="Y835" i="33" s="1"/>
  <c r="T834" i="33"/>
  <c r="T835" i="33" s="1"/>
  <c r="AG834" i="33"/>
  <c r="AG835" i="33" s="1"/>
  <c r="CA834" i="33"/>
  <c r="CA835" i="33" s="1"/>
  <c r="CL834" i="33"/>
  <c r="CL835" i="33" s="1"/>
  <c r="S834" i="33"/>
  <c r="S835" i="33" s="1"/>
  <c r="CN834" i="33"/>
  <c r="CN835" i="33" s="1"/>
  <c r="AO834" i="33"/>
  <c r="AO835" i="33" s="1"/>
  <c r="BJ834" i="33"/>
  <c r="BJ835" i="33" s="1"/>
  <c r="CR834" i="33"/>
  <c r="CR835" i="33" s="1"/>
  <c r="BG834" i="33"/>
  <c r="BG835" i="33" s="1"/>
  <c r="BX834" i="33"/>
  <c r="BX835" i="33" s="1"/>
  <c r="AF834" i="33"/>
  <c r="AF835" i="33" s="1"/>
  <c r="AU834" i="33"/>
  <c r="AU835" i="33" s="1"/>
  <c r="CH834" i="33"/>
  <c r="CH835" i="33" s="1"/>
  <c r="BQ834" i="33"/>
  <c r="BQ835" i="33" s="1"/>
  <c r="AJ834" i="33"/>
  <c r="AJ835" i="33" s="1"/>
  <c r="Z834" i="33"/>
  <c r="Z835" i="33" s="1"/>
  <c r="W834" i="33"/>
  <c r="W835" i="33" s="1"/>
  <c r="BR834" i="33"/>
  <c r="BR835" i="33" s="1"/>
  <c r="AS834" i="33"/>
  <c r="AS835" i="33" s="1"/>
  <c r="AP834" i="33"/>
  <c r="AP835" i="33" s="1"/>
  <c r="BD834" i="33"/>
  <c r="BD835" i="33" s="1"/>
  <c r="CS834" i="33"/>
  <c r="CS835" i="33" s="1"/>
  <c r="AL834" i="33"/>
  <c r="AL835" i="33" s="1"/>
  <c r="AK834" i="33"/>
  <c r="AK835" i="33" s="1"/>
  <c r="CE834" i="33"/>
  <c r="CE835" i="33" s="1"/>
  <c r="CD834" i="33"/>
  <c r="CD835" i="33" s="1"/>
  <c r="BC834" i="33"/>
  <c r="BC835" i="33" s="1"/>
  <c r="BP834" i="33"/>
  <c r="BP835" i="33" s="1"/>
  <c r="BY834" i="33"/>
  <c r="BY835" i="33" s="1"/>
  <c r="CP834" i="33"/>
  <c r="CP835" i="33" s="1"/>
  <c r="BL834" i="33"/>
  <c r="BL835" i="33" s="1"/>
  <c r="AD834" i="33"/>
  <c r="AD835" i="33" s="1"/>
  <c r="BM834" i="33"/>
  <c r="BM835" i="33" s="1"/>
  <c r="BT834" i="33"/>
  <c r="BT835" i="33" s="1"/>
  <c r="R834" i="33"/>
  <c r="R835" i="33" s="1"/>
  <c r="AY834" i="33"/>
  <c r="AY835" i="33" s="1"/>
  <c r="AR834" i="33"/>
  <c r="AR835" i="33" s="1"/>
  <c r="BU834" i="33"/>
  <c r="BU835" i="33" s="1"/>
  <c r="CI834" i="33"/>
  <c r="CI835" i="33" s="1"/>
  <c r="CF834" i="33"/>
  <c r="CF835" i="33" s="1"/>
  <c r="AA834" i="33"/>
  <c r="AA835" i="33" s="1"/>
  <c r="CM834" i="33"/>
  <c r="CM835" i="33" s="1"/>
  <c r="X834" i="33"/>
  <c r="X835" i="33" s="1"/>
  <c r="V834" i="33"/>
  <c r="V835" i="33" s="1"/>
  <c r="AZ834" i="33"/>
  <c r="AZ835" i="33" s="1"/>
  <c r="AH834" i="33"/>
  <c r="AH835" i="33" s="1"/>
  <c r="BE834" i="33"/>
  <c r="BE835" i="33" s="1"/>
  <c r="AT834" i="33"/>
  <c r="AT835" i="33" s="1"/>
  <c r="Q834" i="33"/>
  <c r="O834" i="33" l="1"/>
  <c r="Q835" i="33"/>
  <c r="O835" i="33" l="1"/>
  <c r="Q836" i="33" s="1"/>
  <c r="BH836" i="33" l="1"/>
  <c r="AB836" i="33"/>
  <c r="AN836" i="33"/>
  <c r="AW836" i="33"/>
  <c r="AM836" i="33"/>
  <c r="AC836" i="33"/>
  <c r="CO836" i="33"/>
  <c r="CJ836" i="33"/>
  <c r="CK836" i="33"/>
  <c r="U836" i="33"/>
  <c r="AX836" i="33"/>
  <c r="BV836" i="33"/>
  <c r="BF836" i="33"/>
  <c r="BS836" i="33"/>
  <c r="AE836" i="33"/>
  <c r="CG836" i="33"/>
  <c r="BK836" i="33"/>
  <c r="CC836" i="33"/>
  <c r="BA836" i="33"/>
  <c r="CQ836" i="33"/>
  <c r="BI836" i="33"/>
  <c r="BZ836" i="33"/>
  <c r="AD836" i="33"/>
  <c r="AR836" i="33"/>
  <c r="AJ836" i="33"/>
  <c r="AS836" i="33"/>
  <c r="AO836" i="33"/>
  <c r="CA836" i="33"/>
  <c r="V836" i="33"/>
  <c r="BG836" i="33"/>
  <c r="CH836" i="33"/>
  <c r="CM836" i="33"/>
  <c r="BT836" i="33"/>
  <c r="BQ836" i="33"/>
  <c r="AQ836" i="33"/>
  <c r="BM836" i="33"/>
  <c r="R836" i="33"/>
  <c r="CE836" i="33"/>
  <c r="CR836" i="33"/>
  <c r="BY836" i="33"/>
  <c r="BU836" i="33"/>
  <c r="AF836" i="33"/>
  <c r="BP836" i="33"/>
  <c r="Y836" i="33"/>
  <c r="S836" i="33"/>
  <c r="AG836" i="33"/>
  <c r="AT836" i="33"/>
  <c r="BO836" i="33"/>
  <c r="BJ836" i="33"/>
  <c r="AY836" i="33"/>
  <c r="T836" i="33"/>
  <c r="Z836" i="33"/>
  <c r="AH836" i="33"/>
  <c r="AK836" i="33"/>
  <c r="AA836" i="33"/>
  <c r="X836" i="33"/>
  <c r="AL836" i="33"/>
  <c r="AV836" i="33"/>
  <c r="BB836" i="33"/>
  <c r="BE836" i="33"/>
  <c r="BD836" i="33"/>
  <c r="CS836" i="33"/>
  <c r="CL836" i="33"/>
  <c r="AU836" i="33"/>
  <c r="BN836" i="33"/>
  <c r="CN836" i="33"/>
  <c r="AP836" i="33"/>
  <c r="CB836" i="33"/>
  <c r="CF836" i="33"/>
  <c r="CD836" i="33"/>
  <c r="BW836" i="33"/>
  <c r="BL836" i="33"/>
  <c r="AZ836" i="33"/>
  <c r="CI836" i="33"/>
  <c r="BC836" i="33"/>
  <c r="AI836" i="33"/>
  <c r="BX836" i="33"/>
  <c r="CP836" i="33"/>
  <c r="W836" i="33"/>
  <c r="BR836" i="33"/>
  <c r="O836" i="33" l="1"/>
  <c r="L834" i="33"/>
  <c r="L835" i="33"/>
  <c r="L837" i="33"/>
  <c r="L836" i="33"/>
  <c r="M836" i="33"/>
  <c r="M834" i="33" l="1"/>
  <c r="F834" i="33" s="1"/>
  <c r="E834" i="33" l="1"/>
  <c r="D834" i="33"/>
  <c r="H839" i="33" l="1"/>
  <c r="H857" i="33" s="1"/>
  <c r="G25" i="33"/>
  <c r="K839" i="33" l="1"/>
  <c r="H840" i="33"/>
  <c r="R789" i="33" s="1"/>
  <c r="R788" i="33"/>
  <c r="B846" i="33"/>
  <c r="E857" i="33"/>
  <c r="H858" i="33"/>
  <c r="H859" i="33" s="1"/>
  <c r="H860" i="33" s="1"/>
  <c r="K840" i="33" l="1"/>
  <c r="B847" i="33" s="1"/>
  <c r="H841" i="33"/>
  <c r="R790" i="33" s="1"/>
  <c r="B26" i="33"/>
  <c r="I852" i="33"/>
  <c r="H842" i="33"/>
  <c r="K841" i="33"/>
  <c r="C26" i="33"/>
  <c r="I853" i="33"/>
  <c r="I858" i="33" l="1"/>
  <c r="R791" i="33"/>
  <c r="K842" i="33"/>
  <c r="AO839" i="33" s="1"/>
  <c r="AO840" i="33" s="1"/>
  <c r="I857" i="33"/>
  <c r="B848" i="33"/>
  <c r="S839" i="33"/>
  <c r="S840" i="33" s="1"/>
  <c r="BM839" i="33" l="1"/>
  <c r="BM840" i="33" s="1"/>
  <c r="CH839" i="33"/>
  <c r="CH840" i="33" s="1"/>
  <c r="BD839" i="33"/>
  <c r="BD840" i="33" s="1"/>
  <c r="AR839" i="33"/>
  <c r="AR840" i="33" s="1"/>
  <c r="AE839" i="33"/>
  <c r="AE840" i="33" s="1"/>
  <c r="AK839" i="33"/>
  <c r="AK840" i="33" s="1"/>
  <c r="BU839" i="33"/>
  <c r="BU840" i="33" s="1"/>
  <c r="Y839" i="33"/>
  <c r="Y840" i="33" s="1"/>
  <c r="BF839" i="33"/>
  <c r="BF840" i="33" s="1"/>
  <c r="CQ839" i="33"/>
  <c r="CQ840" i="33" s="1"/>
  <c r="CF839" i="33"/>
  <c r="CF840" i="33" s="1"/>
  <c r="AF839" i="33"/>
  <c r="AF840" i="33" s="1"/>
  <c r="AI839" i="33"/>
  <c r="AI840" i="33" s="1"/>
  <c r="BX839" i="33"/>
  <c r="BX840" i="33" s="1"/>
  <c r="BT839" i="33"/>
  <c r="BT840" i="33" s="1"/>
  <c r="BE839" i="33"/>
  <c r="BE840" i="33" s="1"/>
  <c r="CR839" i="33"/>
  <c r="CR840" i="33" s="1"/>
  <c r="T839" i="33"/>
  <c r="T840" i="33" s="1"/>
  <c r="BN839" i="33"/>
  <c r="BN840" i="33" s="1"/>
  <c r="BG839" i="33"/>
  <c r="BG840" i="33" s="1"/>
  <c r="AS839" i="33"/>
  <c r="AS840" i="33" s="1"/>
  <c r="CP839" i="33"/>
  <c r="CP840" i="33" s="1"/>
  <c r="BO839" i="33"/>
  <c r="BO840" i="33" s="1"/>
  <c r="CM839" i="33"/>
  <c r="CM840" i="33" s="1"/>
  <c r="CO839" i="33"/>
  <c r="CO840" i="33" s="1"/>
  <c r="BV839" i="33"/>
  <c r="BV840" i="33" s="1"/>
  <c r="BW839" i="33"/>
  <c r="BW840" i="33" s="1"/>
  <c r="AM839" i="33"/>
  <c r="AM840" i="33" s="1"/>
  <c r="CB839" i="33"/>
  <c r="CB840" i="33" s="1"/>
  <c r="AT839" i="33"/>
  <c r="AT840" i="33" s="1"/>
  <c r="AQ839" i="33"/>
  <c r="AQ840" i="33" s="1"/>
  <c r="BB839" i="33"/>
  <c r="BB840" i="33" s="1"/>
  <c r="CN839" i="33"/>
  <c r="CN840" i="33" s="1"/>
  <c r="AC839" i="33"/>
  <c r="AC840" i="33" s="1"/>
  <c r="CJ839" i="33"/>
  <c r="CJ840" i="33" s="1"/>
  <c r="BS839" i="33"/>
  <c r="BS840" i="33" s="1"/>
  <c r="AU839" i="33"/>
  <c r="AU840" i="33" s="1"/>
  <c r="V839" i="33"/>
  <c r="V840" i="33" s="1"/>
  <c r="CE839" i="33"/>
  <c r="CE840" i="33" s="1"/>
  <c r="AV839" i="33"/>
  <c r="AV840" i="33" s="1"/>
  <c r="BI839" i="33"/>
  <c r="BI840" i="33" s="1"/>
  <c r="AG839" i="33"/>
  <c r="AG840" i="33" s="1"/>
  <c r="AL839" i="33"/>
  <c r="AL840" i="33" s="1"/>
  <c r="CI839" i="33"/>
  <c r="CI840" i="33" s="1"/>
  <c r="AX839" i="33"/>
  <c r="AX840" i="33" s="1"/>
  <c r="BL839" i="33"/>
  <c r="BL840" i="33" s="1"/>
  <c r="BK839" i="33"/>
  <c r="BK840" i="33" s="1"/>
  <c r="BC839" i="33"/>
  <c r="BC840" i="33" s="1"/>
  <c r="BH839" i="33"/>
  <c r="BH840" i="33" s="1"/>
  <c r="AW839" i="33"/>
  <c r="AW840" i="33" s="1"/>
  <c r="AA839" i="33"/>
  <c r="AA840" i="33" s="1"/>
  <c r="D26" i="33"/>
  <c r="I854" i="33"/>
  <c r="I862" i="33"/>
  <c r="I863" i="33"/>
  <c r="B849" i="33"/>
  <c r="AE846" i="33" s="1"/>
  <c r="X839" i="33"/>
  <c r="X840" i="33" s="1"/>
  <c r="CG839" i="33"/>
  <c r="CG840" i="33" s="1"/>
  <c r="CC839" i="33"/>
  <c r="CC840" i="33" s="1"/>
  <c r="CD839" i="33"/>
  <c r="CD840" i="33" s="1"/>
  <c r="CS839" i="33"/>
  <c r="CS840" i="33" s="1"/>
  <c r="CK839" i="33"/>
  <c r="CK840" i="33" s="1"/>
  <c r="AN839" i="33"/>
  <c r="AN840" i="33" s="1"/>
  <c r="AB839" i="33"/>
  <c r="AB840" i="33" s="1"/>
  <c r="AD839" i="33"/>
  <c r="AD840" i="33" s="1"/>
  <c r="AP839" i="33"/>
  <c r="AP840" i="33" s="1"/>
  <c r="Z839" i="33"/>
  <c r="Z840" i="33" s="1"/>
  <c r="AY839" i="33"/>
  <c r="AY840" i="33" s="1"/>
  <c r="U839" i="33"/>
  <c r="U840" i="33" s="1"/>
  <c r="BA839" i="33"/>
  <c r="BA840" i="33" s="1"/>
  <c r="AH839" i="33"/>
  <c r="AH840" i="33" s="1"/>
  <c r="BZ839" i="33"/>
  <c r="BZ840" i="33" s="1"/>
  <c r="BP839" i="33"/>
  <c r="BP840" i="33" s="1"/>
  <c r="BQ839" i="33"/>
  <c r="BQ840" i="33" s="1"/>
  <c r="Q839" i="33"/>
  <c r="R839" i="33"/>
  <c r="R840" i="33" s="1"/>
  <c r="CA839" i="33"/>
  <c r="CA840" i="33" s="1"/>
  <c r="CL839" i="33"/>
  <c r="CL840" i="33" s="1"/>
  <c r="AJ839" i="33"/>
  <c r="AJ840" i="33" s="1"/>
  <c r="BY839" i="33"/>
  <c r="BY840" i="33" s="1"/>
  <c r="BR839" i="33"/>
  <c r="BR840" i="33" s="1"/>
  <c r="AZ839" i="33"/>
  <c r="AZ840" i="33" s="1"/>
  <c r="W839" i="33"/>
  <c r="W840" i="33" s="1"/>
  <c r="BJ839" i="33"/>
  <c r="BJ840" i="33" s="1"/>
  <c r="CT846" i="33" l="1"/>
  <c r="CT847" i="33" s="1"/>
  <c r="BK846" i="33"/>
  <c r="BK847" i="33" s="1"/>
  <c r="DD846" i="33"/>
  <c r="DD847" i="33" s="1"/>
  <c r="CE846" i="33"/>
  <c r="CE847" i="33" s="1"/>
  <c r="BJ846" i="33"/>
  <c r="BJ847" i="33" s="1"/>
  <c r="CL846" i="33"/>
  <c r="CL847" i="33" s="1"/>
  <c r="CS846" i="33"/>
  <c r="CS847" i="33" s="1"/>
  <c r="BS846" i="33"/>
  <c r="BS847" i="33" s="1"/>
  <c r="AM846" i="33"/>
  <c r="AM847" i="33" s="1"/>
  <c r="AE847" i="33"/>
  <c r="E26" i="33"/>
  <c r="I855" i="33"/>
  <c r="CJ846" i="33"/>
  <c r="CJ847" i="33" s="1"/>
  <c r="CU846" i="33"/>
  <c r="CU847" i="33" s="1"/>
  <c r="BF846" i="33"/>
  <c r="BF847" i="33" s="1"/>
  <c r="AL846" i="33"/>
  <c r="AL847" i="33" s="1"/>
  <c r="CZ846" i="33"/>
  <c r="CZ847" i="33" s="1"/>
  <c r="BY846" i="33"/>
  <c r="BY847" i="33" s="1"/>
  <c r="BX846" i="33"/>
  <c r="BX847" i="33" s="1"/>
  <c r="CR846" i="33"/>
  <c r="CR847" i="33" s="1"/>
  <c r="CP846" i="33"/>
  <c r="CP847" i="33" s="1"/>
  <c r="AZ846" i="33"/>
  <c r="AZ847" i="33" s="1"/>
  <c r="AP846" i="33"/>
  <c r="AP847" i="33" s="1"/>
  <c r="CO846" i="33"/>
  <c r="CO847" i="33" s="1"/>
  <c r="BN846" i="33"/>
  <c r="BN847" i="33" s="1"/>
  <c r="BB846" i="33"/>
  <c r="BB847" i="33" s="1"/>
  <c r="AJ846" i="33"/>
  <c r="AJ847" i="33" s="1"/>
  <c r="AN846" i="33"/>
  <c r="AN847" i="33" s="1"/>
  <c r="CI846" i="33"/>
  <c r="CI847" i="33" s="1"/>
  <c r="I868" i="33"/>
  <c r="DA846" i="33"/>
  <c r="DA847" i="33" s="1"/>
  <c r="AS846" i="33"/>
  <c r="AS847" i="33" s="1"/>
  <c r="BV846" i="33"/>
  <c r="BV847" i="33" s="1"/>
  <c r="AF846" i="33"/>
  <c r="AF847" i="33" s="1"/>
  <c r="BR846" i="33"/>
  <c r="BR847" i="33" s="1"/>
  <c r="DF846" i="33"/>
  <c r="DF847" i="33" s="1"/>
  <c r="AQ846" i="33"/>
  <c r="AQ847" i="33" s="1"/>
  <c r="BW846" i="33"/>
  <c r="BW847" i="33" s="1"/>
  <c r="CN846" i="33"/>
  <c r="CN847" i="33" s="1"/>
  <c r="AI846" i="33"/>
  <c r="AI847" i="33" s="1"/>
  <c r="BG846" i="33"/>
  <c r="BG847" i="33" s="1"/>
  <c r="BU846" i="33"/>
  <c r="BU847" i="33" s="1"/>
  <c r="BL846" i="33"/>
  <c r="BL847" i="33" s="1"/>
  <c r="AT846" i="33"/>
  <c r="AT847" i="33" s="1"/>
  <c r="AO846" i="33"/>
  <c r="AO847" i="33" s="1"/>
  <c r="BH846" i="33"/>
  <c r="BH847" i="33" s="1"/>
  <c r="BE846" i="33"/>
  <c r="BE847" i="33" s="1"/>
  <c r="AG846" i="33"/>
  <c r="AG847" i="33" s="1"/>
  <c r="CY846" i="33"/>
  <c r="CY847" i="33" s="1"/>
  <c r="I859" i="33"/>
  <c r="CA846" i="33"/>
  <c r="CA847" i="33" s="1"/>
  <c r="AR846" i="33"/>
  <c r="AR847" i="33" s="1"/>
  <c r="CF846" i="33"/>
  <c r="CF847" i="33" s="1"/>
  <c r="AW846" i="33"/>
  <c r="AW847" i="33" s="1"/>
  <c r="CQ846" i="33"/>
  <c r="CQ847" i="33" s="1"/>
  <c r="BO846" i="33"/>
  <c r="BO847" i="33" s="1"/>
  <c r="CM846" i="33"/>
  <c r="CM847" i="33" s="1"/>
  <c r="AH846" i="33"/>
  <c r="AH847" i="33" s="1"/>
  <c r="DC846" i="33"/>
  <c r="DC847" i="33" s="1"/>
  <c r="I867" i="33"/>
  <c r="BQ846" i="33"/>
  <c r="BQ847" i="33" s="1"/>
  <c r="DE846" i="33"/>
  <c r="DE847" i="33" s="1"/>
  <c r="CW846" i="33"/>
  <c r="CW847" i="33" s="1"/>
  <c r="AY846" i="33"/>
  <c r="AY847" i="33" s="1"/>
  <c r="BD846" i="33"/>
  <c r="BD847" i="33" s="1"/>
  <c r="CH846" i="33"/>
  <c r="CH847" i="33" s="1"/>
  <c r="DB846" i="33"/>
  <c r="DB847" i="33" s="1"/>
  <c r="CG846" i="33"/>
  <c r="CG847" i="33" s="1"/>
  <c r="BT846" i="33"/>
  <c r="BT847" i="33" s="1"/>
  <c r="DG846" i="33"/>
  <c r="DG847" i="33" s="1"/>
  <c r="AU846" i="33"/>
  <c r="AU847" i="33" s="1"/>
  <c r="BA846" i="33"/>
  <c r="BA847" i="33" s="1"/>
  <c r="BZ846" i="33"/>
  <c r="BZ847" i="33" s="1"/>
  <c r="BC846" i="33"/>
  <c r="BC847" i="33" s="1"/>
  <c r="BP846" i="33"/>
  <c r="BP847" i="33" s="1"/>
  <c r="CD846" i="33"/>
  <c r="CD847" i="33" s="1"/>
  <c r="Q840" i="33"/>
  <c r="O839" i="33"/>
  <c r="CX846" i="33"/>
  <c r="CX847" i="33" s="1"/>
  <c r="AX846" i="33"/>
  <c r="AX847" i="33" s="1"/>
  <c r="AK846" i="33"/>
  <c r="AK847" i="33" s="1"/>
  <c r="CC846" i="33"/>
  <c r="CC847" i="33" s="1"/>
  <c r="BM846" i="33"/>
  <c r="BM847" i="33" s="1"/>
  <c r="BI846" i="33"/>
  <c r="BI847" i="33" s="1"/>
  <c r="CB846" i="33"/>
  <c r="CB847" i="33" s="1"/>
  <c r="CV846" i="33"/>
  <c r="CV847" i="33" s="1"/>
  <c r="CK846" i="33"/>
  <c r="CK847" i="33" s="1"/>
  <c r="AV846" i="33"/>
  <c r="AV847" i="33" s="1"/>
  <c r="I864" i="33" l="1"/>
  <c r="AC846" i="33"/>
  <c r="AC847" i="33"/>
  <c r="AF848" i="33" s="1"/>
  <c r="I860" i="33"/>
  <c r="I873" i="33"/>
  <c r="O840" i="33"/>
  <c r="I872" i="33"/>
  <c r="BN848" i="33" l="1"/>
  <c r="BM848" i="33"/>
  <c r="DA848" i="33"/>
  <c r="AO848" i="33"/>
  <c r="CO848" i="33"/>
  <c r="BD848" i="33"/>
  <c r="BH848" i="33"/>
  <c r="BE848" i="33"/>
  <c r="CB848" i="33"/>
  <c r="BA848" i="33"/>
  <c r="BV848" i="33"/>
  <c r="AX848" i="33"/>
  <c r="BT848" i="33"/>
  <c r="AI848" i="33"/>
  <c r="DF848" i="33"/>
  <c r="AL848" i="33"/>
  <c r="CM848" i="33"/>
  <c r="CY848" i="33"/>
  <c r="BW848" i="33"/>
  <c r="CK848" i="33"/>
  <c r="AZ848" i="33"/>
  <c r="DG848" i="33"/>
  <c r="BP848" i="33"/>
  <c r="BU848" i="33"/>
  <c r="CG848" i="33"/>
  <c r="CA848" i="33"/>
  <c r="AH848" i="33"/>
  <c r="CF848" i="33"/>
  <c r="CQ848" i="33"/>
  <c r="CU848" i="33"/>
  <c r="AG848" i="33"/>
  <c r="AY848" i="33"/>
  <c r="BG848" i="33"/>
  <c r="AR848" i="33"/>
  <c r="BL848" i="33"/>
  <c r="CN848" i="33"/>
  <c r="AU848" i="33"/>
  <c r="BZ848" i="33"/>
  <c r="BB848" i="33"/>
  <c r="CR848" i="33"/>
  <c r="BF848" i="33"/>
  <c r="AE848" i="33"/>
  <c r="CX848" i="33"/>
  <c r="DB848" i="33"/>
  <c r="DC848" i="33"/>
  <c r="BO848" i="33"/>
  <c r="BI848" i="33"/>
  <c r="CJ848" i="33"/>
  <c r="CD848" i="33"/>
  <c r="CC848" i="33"/>
  <c r="AT848" i="33"/>
  <c r="BR848" i="33"/>
  <c r="AQ848" i="33"/>
  <c r="AJ848" i="33"/>
  <c r="AN848" i="33"/>
  <c r="CZ848" i="33"/>
  <c r="AP848" i="33"/>
  <c r="I877" i="33"/>
  <c r="I869" i="33"/>
  <c r="CP841" i="33"/>
  <c r="AX841" i="33"/>
  <c r="BX841" i="33"/>
  <c r="BU841" i="33"/>
  <c r="S841" i="33"/>
  <c r="BO841" i="33"/>
  <c r="AC841" i="33"/>
  <c r="BB841" i="33"/>
  <c r="AT841" i="33"/>
  <c r="CF841" i="33"/>
  <c r="BD841" i="33"/>
  <c r="BK841" i="33"/>
  <c r="CN841" i="33"/>
  <c r="AA841" i="33"/>
  <c r="BN841" i="33"/>
  <c r="AV841" i="33"/>
  <c r="BT841" i="33"/>
  <c r="AU841" i="33"/>
  <c r="AR841" i="33"/>
  <c r="CO841" i="33"/>
  <c r="AK841" i="33"/>
  <c r="V841" i="33"/>
  <c r="T841" i="33"/>
  <c r="CJ841" i="33"/>
  <c r="AG841" i="33"/>
  <c r="AM841" i="33"/>
  <c r="BE841" i="33"/>
  <c r="CE841" i="33"/>
  <c r="AE841" i="33"/>
  <c r="BI841" i="33"/>
  <c r="AW841" i="33"/>
  <c r="BF841" i="33"/>
  <c r="CH841" i="33"/>
  <c r="CM841" i="33"/>
  <c r="AQ841" i="33"/>
  <c r="AF841" i="33"/>
  <c r="BM841" i="33"/>
  <c r="CB841" i="33"/>
  <c r="BW841" i="33"/>
  <c r="BH841" i="33"/>
  <c r="AI841" i="33"/>
  <c r="Y841" i="33"/>
  <c r="BS841" i="33"/>
  <c r="BG841" i="33"/>
  <c r="CR841" i="33"/>
  <c r="AS841" i="33"/>
  <c r="AL841" i="33"/>
  <c r="CI841" i="33"/>
  <c r="BV841" i="33"/>
  <c r="AO841" i="33"/>
  <c r="BC841" i="33"/>
  <c r="BL841" i="33"/>
  <c r="CQ841" i="33"/>
  <c r="BP841" i="33"/>
  <c r="BQ841" i="33"/>
  <c r="CK841" i="33"/>
  <c r="CS841" i="33"/>
  <c r="BA841" i="33"/>
  <c r="W841" i="33"/>
  <c r="X841" i="33"/>
  <c r="CL841" i="33"/>
  <c r="AJ841" i="33"/>
  <c r="AP841" i="33"/>
  <c r="AB841" i="33"/>
  <c r="AN841" i="33"/>
  <c r="BR841" i="33"/>
  <c r="R841" i="33"/>
  <c r="BY841" i="33"/>
  <c r="CG841" i="33"/>
  <c r="BZ841" i="33"/>
  <c r="AH841" i="33"/>
  <c r="Z841" i="33"/>
  <c r="CA841" i="33"/>
  <c r="AY841" i="33"/>
  <c r="AZ841" i="33"/>
  <c r="U841" i="33"/>
  <c r="CD841" i="33"/>
  <c r="BJ841" i="33"/>
  <c r="AD841" i="33"/>
  <c r="CC841" i="33"/>
  <c r="BY848" i="33"/>
  <c r="CP848" i="33"/>
  <c r="CW848" i="33"/>
  <c r="AV848" i="33"/>
  <c r="Q841" i="33"/>
  <c r="I878" i="33"/>
  <c r="DE848" i="33"/>
  <c r="AK848" i="33"/>
  <c r="BQ848" i="33"/>
  <c r="AW848" i="33"/>
  <c r="CI848" i="33"/>
  <c r="BC848" i="33"/>
  <c r="I865" i="33"/>
  <c r="CT848" i="33"/>
  <c r="CE848" i="33"/>
  <c r="DD848" i="33"/>
  <c r="BJ848" i="33"/>
  <c r="CS848" i="33"/>
  <c r="BK848" i="33"/>
  <c r="CL848" i="33"/>
  <c r="BS848" i="33"/>
  <c r="AM848" i="33"/>
  <c r="BX848" i="33"/>
  <c r="AS848" i="33"/>
  <c r="CV848" i="33"/>
  <c r="CH848" i="33"/>
  <c r="AC848" i="33" l="1"/>
  <c r="D848" i="33"/>
  <c r="L854" i="33" s="1"/>
  <c r="D847" i="33"/>
  <c r="L853" i="33" s="1"/>
  <c r="I882" i="33"/>
  <c r="O841" i="33"/>
  <c r="M841" i="33"/>
  <c r="L841" i="33"/>
  <c r="P790" i="33" s="1"/>
  <c r="T790" i="33" s="1"/>
  <c r="L840" i="33"/>
  <c r="P789" i="33" s="1"/>
  <c r="T789" i="33" s="1"/>
  <c r="L842" i="33"/>
  <c r="P791" i="33" s="1"/>
  <c r="T791" i="33" s="1"/>
  <c r="L839" i="33"/>
  <c r="D846" i="33"/>
  <c r="D849" i="33"/>
  <c r="L855" i="33" s="1"/>
  <c r="F848" i="33"/>
  <c r="I870" i="33"/>
  <c r="I883" i="33"/>
  <c r="I874" i="33"/>
  <c r="I888" i="33" l="1"/>
  <c r="M854" i="33"/>
  <c r="F26" i="33"/>
  <c r="P788" i="33"/>
  <c r="T788" i="33" s="1"/>
  <c r="M839" i="33"/>
  <c r="I887" i="33"/>
  <c r="I875" i="33"/>
  <c r="I879" i="33"/>
  <c r="L852" i="33"/>
  <c r="F846" i="33"/>
  <c r="H26" i="33" s="1"/>
  <c r="F839" i="33" l="1"/>
  <c r="D839" i="33"/>
  <c r="E839" i="33"/>
  <c r="V788" i="33" a="1"/>
  <c r="I892" i="33"/>
  <c r="I880" i="33"/>
  <c r="I893" i="33"/>
  <c r="I884" i="33"/>
  <c r="I898" i="33" l="1"/>
  <c r="I897" i="33"/>
  <c r="V791" i="33"/>
  <c r="V788" i="33"/>
  <c r="V789" i="33"/>
  <c r="V790" i="33"/>
  <c r="I889" i="33"/>
  <c r="I885" i="33"/>
  <c r="X788" i="33" l="1" a="1"/>
  <c r="Z788" i="33" s="1"/>
  <c r="J846" i="33" s="1"/>
  <c r="I894" i="33"/>
  <c r="I890" i="33"/>
  <c r="Y789" i="33" l="1"/>
  <c r="I847" i="33" s="1"/>
  <c r="Y791" i="33"/>
  <c r="I849" i="33" s="1"/>
  <c r="Y790" i="33"/>
  <c r="I848" i="33" s="1"/>
  <c r="X790" i="33"/>
  <c r="H848" i="33" s="1"/>
  <c r="AA788" i="33"/>
  <c r="K846" i="33" s="1"/>
  <c r="Z790" i="33"/>
  <c r="J848" i="33" s="1"/>
  <c r="X789" i="33"/>
  <c r="H847" i="33" s="1"/>
  <c r="Z789" i="33"/>
  <c r="J847" i="33" s="1"/>
  <c r="AA790" i="33"/>
  <c r="K848" i="33" s="1"/>
  <c r="AA791" i="33"/>
  <c r="K849" i="33" s="1"/>
  <c r="Y788" i="33"/>
  <c r="I846" i="33" s="1"/>
  <c r="AA789" i="33"/>
  <c r="K847" i="33" s="1"/>
  <c r="X788" i="33"/>
  <c r="H846" i="33" s="1"/>
  <c r="X791" i="33"/>
  <c r="H849" i="33" s="1"/>
  <c r="Z791" i="33"/>
  <c r="J849" i="33" s="1"/>
  <c r="I895" i="33"/>
  <c r="I899" i="33"/>
  <c r="M846" i="33" l="1" a="1"/>
  <c r="M847" i="33" s="1"/>
  <c r="I900" i="33"/>
  <c r="M846" i="33" l="1"/>
  <c r="M849" i="33"/>
  <c r="M848" i="33"/>
  <c r="N846" i="33" l="1"/>
  <c r="N848" i="33"/>
  <c r="N849" i="33"/>
  <c r="N847" i="33"/>
  <c r="J853" i="33" l="1"/>
  <c r="J858" i="33" s="1"/>
  <c r="J863" i="33" s="1"/>
  <c r="J855" i="33"/>
  <c r="J860" i="33" s="1"/>
  <c r="J854" i="33"/>
  <c r="J859" i="33" s="1"/>
  <c r="J852" i="33"/>
  <c r="J857" i="33" s="1"/>
  <c r="K855" i="33" l="1"/>
  <c r="K858" i="33"/>
  <c r="K853" i="33"/>
  <c r="M852" i="33"/>
  <c r="K852" i="33"/>
  <c r="K854" i="33"/>
  <c r="J862" i="33"/>
  <c r="K857" i="33"/>
  <c r="J864" i="33"/>
  <c r="K859" i="33"/>
  <c r="J868" i="33"/>
  <c r="J865" i="33"/>
  <c r="K860" i="33"/>
  <c r="J870" i="33" l="1"/>
  <c r="J873" i="33"/>
  <c r="J869" i="33"/>
  <c r="U857" i="33"/>
  <c r="U858" i="33" s="1"/>
  <c r="AC857" i="33"/>
  <c r="AC858" i="33" s="1"/>
  <c r="AK857" i="33"/>
  <c r="AK858" i="33" s="1"/>
  <c r="AS857" i="33"/>
  <c r="AS858" i="33" s="1"/>
  <c r="BA857" i="33"/>
  <c r="BA858" i="33" s="1"/>
  <c r="BI857" i="33"/>
  <c r="BI858" i="33" s="1"/>
  <c r="BQ857" i="33"/>
  <c r="BQ858" i="33" s="1"/>
  <c r="BY857" i="33"/>
  <c r="BY858" i="33" s="1"/>
  <c r="CG857" i="33"/>
  <c r="CG858" i="33" s="1"/>
  <c r="CO857" i="33"/>
  <c r="CO858" i="33" s="1"/>
  <c r="V857" i="33"/>
  <c r="V858" i="33" s="1"/>
  <c r="AD857" i="33"/>
  <c r="AD858" i="33" s="1"/>
  <c r="AL857" i="33"/>
  <c r="AL858" i="33" s="1"/>
  <c r="AT857" i="33"/>
  <c r="AT858" i="33" s="1"/>
  <c r="BB857" i="33"/>
  <c r="BB858" i="33" s="1"/>
  <c r="BJ857" i="33"/>
  <c r="BJ858" i="33" s="1"/>
  <c r="BR857" i="33"/>
  <c r="BR858" i="33" s="1"/>
  <c r="BZ857" i="33"/>
  <c r="BZ858" i="33" s="1"/>
  <c r="CH857" i="33"/>
  <c r="CH858" i="33" s="1"/>
  <c r="CP857" i="33"/>
  <c r="CP858" i="33" s="1"/>
  <c r="R857" i="33"/>
  <c r="R858" i="33" s="1"/>
  <c r="Z857" i="33"/>
  <c r="Z858" i="33" s="1"/>
  <c r="AH857" i="33"/>
  <c r="AH858" i="33" s="1"/>
  <c r="AP857" i="33"/>
  <c r="AP858" i="33" s="1"/>
  <c r="AX857" i="33"/>
  <c r="AX858" i="33" s="1"/>
  <c r="BF857" i="33"/>
  <c r="BF858" i="33" s="1"/>
  <c r="BN857" i="33"/>
  <c r="BN858" i="33" s="1"/>
  <c r="BV857" i="33"/>
  <c r="BV858" i="33" s="1"/>
  <c r="CD857" i="33"/>
  <c r="CD858" i="33" s="1"/>
  <c r="CL857" i="33"/>
  <c r="CL858" i="33" s="1"/>
  <c r="Y857" i="33"/>
  <c r="Y858" i="33" s="1"/>
  <c r="AM857" i="33"/>
  <c r="AM858" i="33" s="1"/>
  <c r="AY857" i="33"/>
  <c r="AY858" i="33" s="1"/>
  <c r="BL857" i="33"/>
  <c r="BL858" i="33" s="1"/>
  <c r="BX857" i="33"/>
  <c r="BX858" i="33" s="1"/>
  <c r="CK857" i="33"/>
  <c r="CK858" i="33" s="1"/>
  <c r="AE857" i="33"/>
  <c r="AE858" i="33" s="1"/>
  <c r="BD857" i="33"/>
  <c r="BD858" i="33" s="1"/>
  <c r="CQ857" i="33"/>
  <c r="CQ858" i="33" s="1"/>
  <c r="AA857" i="33"/>
  <c r="AA858" i="33" s="1"/>
  <c r="AN857" i="33"/>
  <c r="AN858" i="33" s="1"/>
  <c r="AZ857" i="33"/>
  <c r="AZ858" i="33" s="1"/>
  <c r="BM857" i="33"/>
  <c r="BM858" i="33" s="1"/>
  <c r="CA857" i="33"/>
  <c r="CA858" i="33" s="1"/>
  <c r="CM857" i="33"/>
  <c r="CM858" i="33" s="1"/>
  <c r="BP857" i="33"/>
  <c r="BP858" i="33" s="1"/>
  <c r="AB857" i="33"/>
  <c r="AB858" i="33" s="1"/>
  <c r="AO857" i="33"/>
  <c r="AO858" i="33" s="1"/>
  <c r="BC857" i="33"/>
  <c r="BC858" i="33" s="1"/>
  <c r="BO857" i="33"/>
  <c r="BO858" i="33" s="1"/>
  <c r="CB857" i="33"/>
  <c r="CB858" i="33" s="1"/>
  <c r="CN857" i="33"/>
  <c r="CN858" i="33" s="1"/>
  <c r="Q857" i="33"/>
  <c r="AQ857" i="33"/>
  <c r="AQ858" i="33" s="1"/>
  <c r="CC857" i="33"/>
  <c r="CC858" i="33" s="1"/>
  <c r="T857" i="33"/>
  <c r="T858" i="33" s="1"/>
  <c r="AG857" i="33"/>
  <c r="AG858" i="33" s="1"/>
  <c r="AU857" i="33"/>
  <c r="AU858" i="33" s="1"/>
  <c r="BG857" i="33"/>
  <c r="BG858" i="33" s="1"/>
  <c r="BT857" i="33"/>
  <c r="BT858" i="33" s="1"/>
  <c r="CF857" i="33"/>
  <c r="CF858" i="33" s="1"/>
  <c r="CS857" i="33"/>
  <c r="CS858" i="33" s="1"/>
  <c r="X857" i="33"/>
  <c r="X858" i="33" s="1"/>
  <c r="BH857" i="33"/>
  <c r="BH858" i="33" s="1"/>
  <c r="CR857" i="33"/>
  <c r="CR858" i="33" s="1"/>
  <c r="CI857" i="33"/>
  <c r="CI858" i="33" s="1"/>
  <c r="BE857" i="33"/>
  <c r="BE858" i="33" s="1"/>
  <c r="AF857" i="33"/>
  <c r="AF858" i="33" s="1"/>
  <c r="BK857" i="33"/>
  <c r="BK858" i="33" s="1"/>
  <c r="AV857" i="33"/>
  <c r="AV858" i="33" s="1"/>
  <c r="AI857" i="33"/>
  <c r="AI858" i="33" s="1"/>
  <c r="BS857" i="33"/>
  <c r="BS858" i="33" s="1"/>
  <c r="AR857" i="33"/>
  <c r="AR858" i="33" s="1"/>
  <c r="CE857" i="33"/>
  <c r="CE858" i="33" s="1"/>
  <c r="CJ857" i="33"/>
  <c r="CJ858" i="33" s="1"/>
  <c r="AJ857" i="33"/>
  <c r="AJ858" i="33" s="1"/>
  <c r="BU857" i="33"/>
  <c r="BU858" i="33" s="1"/>
  <c r="BW857" i="33"/>
  <c r="BW858" i="33" s="1"/>
  <c r="S857" i="33"/>
  <c r="S858" i="33" s="1"/>
  <c r="AW857" i="33"/>
  <c r="AW858" i="33" s="1"/>
  <c r="W857" i="33"/>
  <c r="W858" i="33" s="1"/>
  <c r="J867" i="33"/>
  <c r="J872" i="33" l="1"/>
  <c r="O857" i="33"/>
  <c r="Q858" i="33"/>
  <c r="J878" i="33"/>
  <c r="J874" i="33"/>
  <c r="J875" i="33"/>
  <c r="J879" i="33" l="1"/>
  <c r="J877" i="33"/>
  <c r="J883" i="33"/>
  <c r="O858" i="33"/>
  <c r="J880" i="33"/>
  <c r="AU859" i="33" l="1"/>
  <c r="X859" i="33"/>
  <c r="Z859" i="33"/>
  <c r="AY859" i="33"/>
  <c r="BK859" i="33"/>
  <c r="AL859" i="33"/>
  <c r="AX859" i="33"/>
  <c r="CP859" i="33"/>
  <c r="U859" i="33"/>
  <c r="BG859" i="33"/>
  <c r="AJ859" i="33"/>
  <c r="BH859" i="33"/>
  <c r="CB859" i="33"/>
  <c r="AS859" i="33"/>
  <c r="AP859" i="33"/>
  <c r="BC859" i="33"/>
  <c r="AM859" i="33"/>
  <c r="CE859" i="33"/>
  <c r="BX859" i="33"/>
  <c r="AI859" i="33"/>
  <c r="AB859" i="33"/>
  <c r="BP859" i="33"/>
  <c r="BL859" i="33"/>
  <c r="BQ859" i="33"/>
  <c r="BZ859" i="33"/>
  <c r="CK859" i="33"/>
  <c r="BF859" i="33"/>
  <c r="AH859" i="33"/>
  <c r="AT859" i="33"/>
  <c r="CG859" i="33"/>
  <c r="CF859" i="33"/>
  <c r="BA859" i="33"/>
  <c r="AW859" i="33"/>
  <c r="AD859" i="33"/>
  <c r="CS859" i="33"/>
  <c r="AQ859" i="33"/>
  <c r="CM859" i="33"/>
  <c r="CN859" i="33"/>
  <c r="BO859" i="33"/>
  <c r="CA859" i="33"/>
  <c r="AA859" i="33"/>
  <c r="AC859" i="33"/>
  <c r="CJ859" i="33"/>
  <c r="W859" i="33"/>
  <c r="AV859" i="33"/>
  <c r="BI859" i="33"/>
  <c r="T859" i="33"/>
  <c r="AO859" i="33"/>
  <c r="AF859" i="33"/>
  <c r="BM859" i="33"/>
  <c r="BJ859" i="33"/>
  <c r="BT859" i="33"/>
  <c r="S859" i="33"/>
  <c r="BR859" i="33"/>
  <c r="CC859" i="33"/>
  <c r="CI859" i="33"/>
  <c r="AZ859" i="33"/>
  <c r="BS859" i="33"/>
  <c r="AE859" i="33"/>
  <c r="CO859" i="33"/>
  <c r="BD859" i="33"/>
  <c r="CD859" i="33"/>
  <c r="AR859" i="33"/>
  <c r="BY859" i="33"/>
  <c r="CL859" i="33"/>
  <c r="CR859" i="33"/>
  <c r="BU859" i="33"/>
  <c r="R859" i="33"/>
  <c r="AG859" i="33"/>
  <c r="BV859" i="33"/>
  <c r="AN859" i="33"/>
  <c r="BE859" i="33"/>
  <c r="AK859" i="33"/>
  <c r="BN859" i="33"/>
  <c r="Y859" i="33"/>
  <c r="CQ859" i="33"/>
  <c r="CH859" i="33"/>
  <c r="BW859" i="33"/>
  <c r="BB859" i="33"/>
  <c r="V859" i="33"/>
  <c r="Q859" i="33"/>
  <c r="J888" i="33"/>
  <c r="J882" i="33"/>
  <c r="J885" i="33"/>
  <c r="J884" i="33"/>
  <c r="J890" i="33" l="1"/>
  <c r="J887" i="33"/>
  <c r="J893" i="33"/>
  <c r="J889" i="33"/>
  <c r="O859" i="33"/>
  <c r="M859" i="33"/>
  <c r="L859" i="33"/>
  <c r="L860" i="33"/>
  <c r="L857" i="33"/>
  <c r="L858" i="33"/>
  <c r="M857" i="33" l="1"/>
  <c r="F857" i="33" s="1"/>
  <c r="J898" i="33"/>
  <c r="J894" i="33"/>
  <c r="J892" i="33"/>
  <c r="J895" i="33"/>
  <c r="J900" i="33" l="1"/>
  <c r="J897" i="33"/>
  <c r="J899" i="33"/>
  <c r="H862" i="33"/>
  <c r="H863" i="33" l="1"/>
  <c r="K862" i="33"/>
  <c r="H864" i="33" l="1"/>
  <c r="K863" i="33"/>
  <c r="H865" i="33" l="1"/>
  <c r="K865" i="33" s="1"/>
  <c r="K864" i="33"/>
  <c r="BG862" i="33" l="1"/>
  <c r="BG863" i="33" s="1"/>
  <c r="BJ862" i="33"/>
  <c r="BJ863" i="33" s="1"/>
  <c r="CR862" i="33"/>
  <c r="CR863" i="33" s="1"/>
  <c r="AO862" i="33"/>
  <c r="AO863" i="33" s="1"/>
  <c r="CE862" i="33"/>
  <c r="CE863" i="33" s="1"/>
  <c r="CM862" i="33"/>
  <c r="CM863" i="33" s="1"/>
  <c r="AC862" i="33"/>
  <c r="AC863" i="33" s="1"/>
  <c r="X862" i="33"/>
  <c r="X863" i="33" s="1"/>
  <c r="BD862" i="33"/>
  <c r="BD863" i="33" s="1"/>
  <c r="AZ862" i="33"/>
  <c r="AZ863" i="33" s="1"/>
  <c r="BB862" i="33"/>
  <c r="BB863" i="33" s="1"/>
  <c r="CF862" i="33"/>
  <c r="CF863" i="33" s="1"/>
  <c r="CK862" i="33"/>
  <c r="CK863" i="33" s="1"/>
  <c r="BL862" i="33"/>
  <c r="BL863" i="33" s="1"/>
  <c r="CG862" i="33"/>
  <c r="CG863" i="33" s="1"/>
  <c r="BN862" i="33"/>
  <c r="BN863" i="33" s="1"/>
  <c r="CJ862" i="33"/>
  <c r="CJ863" i="33" s="1"/>
  <c r="BY862" i="33"/>
  <c r="BY863" i="33" s="1"/>
  <c r="BS862" i="33"/>
  <c r="BS863" i="33" s="1"/>
  <c r="BP862" i="33"/>
  <c r="BP863" i="33" s="1"/>
  <c r="BO862" i="33"/>
  <c r="BO863" i="33" s="1"/>
  <c r="CS862" i="33"/>
  <c r="CS863" i="33" s="1"/>
  <c r="BC862" i="33"/>
  <c r="BC863" i="33" s="1"/>
  <c r="CL862" i="33"/>
  <c r="CL863" i="33" s="1"/>
  <c r="BX862" i="33"/>
  <c r="BX863" i="33" s="1"/>
  <c r="CO862" i="33"/>
  <c r="CO863" i="33" s="1"/>
  <c r="AG862" i="33"/>
  <c r="AG863" i="33" s="1"/>
  <c r="AH862" i="33"/>
  <c r="AH863" i="33" s="1"/>
  <c r="AQ862" i="33"/>
  <c r="AQ863" i="33" s="1"/>
  <c r="AD862" i="33"/>
  <c r="AD863" i="33" s="1"/>
  <c r="U862" i="33"/>
  <c r="U863" i="33" s="1"/>
  <c r="BW862" i="33"/>
  <c r="BW863" i="33" s="1"/>
  <c r="BT862" i="33"/>
  <c r="BT863" i="33" s="1"/>
  <c r="AP862" i="33"/>
  <c r="AP863" i="33" s="1"/>
  <c r="AL862" i="33"/>
  <c r="AL863" i="33" s="1"/>
  <c r="BV862" i="33"/>
  <c r="BV863" i="33" s="1"/>
  <c r="BE862" i="33"/>
  <c r="BE863" i="33" s="1"/>
  <c r="AV862" i="33"/>
  <c r="AV863" i="33" s="1"/>
  <c r="V862" i="33"/>
  <c r="V863" i="33" s="1"/>
  <c r="AS862" i="33"/>
  <c r="AS863" i="33" s="1"/>
  <c r="AJ862" i="33"/>
  <c r="AJ863" i="33" s="1"/>
  <c r="CA862" i="33"/>
  <c r="CA863" i="33" s="1"/>
  <c r="BR862" i="33"/>
  <c r="BR863" i="33" s="1"/>
  <c r="AA862" i="33"/>
  <c r="AA863" i="33" s="1"/>
  <c r="AX862" i="33"/>
  <c r="AX863" i="33" s="1"/>
  <c r="BM862" i="33"/>
  <c r="BM863" i="33" s="1"/>
  <c r="AT862" i="33"/>
  <c r="AT863" i="33" s="1"/>
  <c r="S862" i="33"/>
  <c r="S863" i="33" s="1"/>
  <c r="BA862" i="33"/>
  <c r="BA863" i="33" s="1"/>
  <c r="W862" i="33"/>
  <c r="W863" i="33" s="1"/>
  <c r="AK862" i="33"/>
  <c r="AK863" i="33" s="1"/>
  <c r="AY862" i="33"/>
  <c r="AY863" i="33" s="1"/>
  <c r="Q862" i="33"/>
  <c r="AE862" i="33"/>
  <c r="AE863" i="33" s="1"/>
  <c r="AN862" i="33"/>
  <c r="AN863" i="33" s="1"/>
  <c r="CH862" i="33"/>
  <c r="CH863" i="33" s="1"/>
  <c r="AR862" i="33"/>
  <c r="AR863" i="33" s="1"/>
  <c r="CI862" i="33"/>
  <c r="CI863" i="33" s="1"/>
  <c r="Z862" i="33"/>
  <c r="Z863" i="33" s="1"/>
  <c r="CB862" i="33"/>
  <c r="CB863" i="33" s="1"/>
  <c r="BK862" i="33"/>
  <c r="BK863" i="33" s="1"/>
  <c r="R862" i="33"/>
  <c r="R863" i="33" s="1"/>
  <c r="BU862" i="33"/>
  <c r="BU863" i="33" s="1"/>
  <c r="BZ862" i="33"/>
  <c r="BZ863" i="33" s="1"/>
  <c r="BI862" i="33"/>
  <c r="BI863" i="33" s="1"/>
  <c r="AU862" i="33"/>
  <c r="AU863" i="33" s="1"/>
  <c r="AB862" i="33"/>
  <c r="AB863" i="33" s="1"/>
  <c r="CP862" i="33"/>
  <c r="CP863" i="33" s="1"/>
  <c r="Y862" i="33"/>
  <c r="Y863" i="33" s="1"/>
  <c r="CQ862" i="33"/>
  <c r="CQ863" i="33" s="1"/>
  <c r="CD862" i="33"/>
  <c r="CD863" i="33" s="1"/>
  <c r="AI862" i="33"/>
  <c r="AI863" i="33" s="1"/>
  <c r="BH862" i="33"/>
  <c r="BH863" i="33" s="1"/>
  <c r="BQ862" i="33"/>
  <c r="BQ863" i="33" s="1"/>
  <c r="AM862" i="33"/>
  <c r="AM863" i="33" s="1"/>
  <c r="AW862" i="33"/>
  <c r="AW863" i="33" s="1"/>
  <c r="BF862" i="33"/>
  <c r="BF863" i="33" s="1"/>
  <c r="CC862" i="33"/>
  <c r="CC863" i="33" s="1"/>
  <c r="CN862" i="33"/>
  <c r="CN863" i="33" s="1"/>
  <c r="AF862" i="33"/>
  <c r="AF863" i="33" s="1"/>
  <c r="T862" i="33"/>
  <c r="T863" i="33" s="1"/>
  <c r="O862" i="33" l="1"/>
  <c r="Q863" i="33"/>
  <c r="O863" i="33" l="1"/>
  <c r="AZ864" i="33" l="1"/>
  <c r="AC864" i="33"/>
  <c r="X864" i="33"/>
  <c r="CJ864" i="33"/>
  <c r="BD864" i="33"/>
  <c r="CM864" i="33"/>
  <c r="BN864" i="33"/>
  <c r="CG864" i="33"/>
  <c r="CE864" i="33"/>
  <c r="CR864" i="33"/>
  <c r="BY864" i="33"/>
  <c r="BJ864" i="33"/>
  <c r="AO864" i="33"/>
  <c r="CK864" i="33"/>
  <c r="BB864" i="33"/>
  <c r="CF864" i="33"/>
  <c r="BG864" i="33"/>
  <c r="BL864" i="33"/>
  <c r="AX864" i="33"/>
  <c r="CP864" i="33"/>
  <c r="CD864" i="33"/>
  <c r="BO864" i="33"/>
  <c r="CQ864" i="33"/>
  <c r="BK864" i="33"/>
  <c r="T864" i="33"/>
  <c r="BE864" i="33"/>
  <c r="R864" i="33"/>
  <c r="CC864" i="33"/>
  <c r="S864" i="33"/>
  <c r="AH864" i="33"/>
  <c r="BT864" i="33"/>
  <c r="AL864" i="33"/>
  <c r="BM864" i="33"/>
  <c r="BX864" i="33"/>
  <c r="BF864" i="33"/>
  <c r="AV864" i="33"/>
  <c r="CO864" i="33"/>
  <c r="U864" i="33"/>
  <c r="W864" i="33"/>
  <c r="AM864" i="33"/>
  <c r="AR864" i="33"/>
  <c r="AQ864" i="33"/>
  <c r="AB864" i="33"/>
  <c r="CB864" i="33"/>
  <c r="AU864" i="33"/>
  <c r="BI864" i="33"/>
  <c r="AJ864" i="33"/>
  <c r="AN864" i="33"/>
  <c r="AK864" i="33"/>
  <c r="AS864" i="33"/>
  <c r="AT864" i="33"/>
  <c r="BS864" i="33"/>
  <c r="BW864" i="33"/>
  <c r="BR864" i="33"/>
  <c r="AF864" i="33"/>
  <c r="AP864" i="33"/>
  <c r="AD864" i="33"/>
  <c r="CS864" i="33"/>
  <c r="AA864" i="33"/>
  <c r="BA864" i="33"/>
  <c r="AY864" i="33"/>
  <c r="CH864" i="33"/>
  <c r="BV864" i="33"/>
  <c r="BU864" i="33"/>
  <c r="CN864" i="33"/>
  <c r="BP864" i="33"/>
  <c r="Z864" i="33"/>
  <c r="AE864" i="33"/>
  <c r="AG864" i="33"/>
  <c r="BQ864" i="33"/>
  <c r="Y864" i="33"/>
  <c r="V864" i="33"/>
  <c r="CI864" i="33"/>
  <c r="CL864" i="33"/>
  <c r="BH864" i="33"/>
  <c r="CA864" i="33"/>
  <c r="AI864" i="33"/>
  <c r="BZ864" i="33"/>
  <c r="AW864" i="33"/>
  <c r="BC864" i="33"/>
  <c r="Q864" i="33"/>
  <c r="M864" i="33" l="1"/>
  <c r="O864" i="33"/>
  <c r="L862" i="33"/>
  <c r="L863" i="33"/>
  <c r="L864" i="33"/>
  <c r="L865" i="33"/>
  <c r="M862" i="33" l="1"/>
  <c r="F862" i="33" l="1"/>
  <c r="D862" i="33"/>
  <c r="E862" i="33"/>
  <c r="H867" i="33" l="1"/>
  <c r="H868" i="33" l="1"/>
  <c r="K867" i="33"/>
  <c r="H869" i="33" l="1"/>
  <c r="K868" i="33"/>
  <c r="H870" i="33" l="1"/>
  <c r="K870" i="33" s="1"/>
  <c r="K869" i="33"/>
  <c r="AS867" i="33" l="1"/>
  <c r="AS868" i="33" s="1"/>
  <c r="AI867" i="33"/>
  <c r="AI868" i="33" s="1"/>
  <c r="CE867" i="33"/>
  <c r="CE868" i="33" s="1"/>
  <c r="BQ867" i="33"/>
  <c r="BQ868" i="33" s="1"/>
  <c r="AJ867" i="33"/>
  <c r="AJ868" i="33" s="1"/>
  <c r="BP867" i="33"/>
  <c r="BP868" i="33" s="1"/>
  <c r="BI867" i="33"/>
  <c r="BI868" i="33" s="1"/>
  <c r="CR867" i="33"/>
  <c r="CR868" i="33" s="1"/>
  <c r="BJ867" i="33"/>
  <c r="BJ868" i="33" s="1"/>
  <c r="BM867" i="33"/>
  <c r="BM868" i="33" s="1"/>
  <c r="AQ867" i="33"/>
  <c r="AQ868" i="33" s="1"/>
  <c r="Y867" i="33"/>
  <c r="Y868" i="33" s="1"/>
  <c r="BG867" i="33"/>
  <c r="BG868" i="33" s="1"/>
  <c r="AF867" i="33"/>
  <c r="AF868" i="33" s="1"/>
  <c r="BH867" i="33"/>
  <c r="BH868" i="33" s="1"/>
  <c r="BU867" i="33"/>
  <c r="BU868" i="33" s="1"/>
  <c r="T867" i="33"/>
  <c r="T868" i="33" s="1"/>
  <c r="CK867" i="33"/>
  <c r="CK868" i="33" s="1"/>
  <c r="BK867" i="33"/>
  <c r="BK868" i="33" s="1"/>
  <c r="BC867" i="33"/>
  <c r="BC868" i="33" s="1"/>
  <c r="BW867" i="33"/>
  <c r="BW868" i="33" s="1"/>
  <c r="AL867" i="33"/>
  <c r="AL868" i="33" s="1"/>
  <c r="AD867" i="33"/>
  <c r="AD868" i="33" s="1"/>
  <c r="AU867" i="33"/>
  <c r="AU868" i="33" s="1"/>
  <c r="AN867" i="33"/>
  <c r="AN868" i="33" s="1"/>
  <c r="AH867" i="33"/>
  <c r="AH868" i="33" s="1"/>
  <c r="BX867" i="33"/>
  <c r="BX868" i="33" s="1"/>
  <c r="BV867" i="33"/>
  <c r="BV868" i="33" s="1"/>
  <c r="BB867" i="33"/>
  <c r="BB868" i="33" s="1"/>
  <c r="AX867" i="33"/>
  <c r="AX868" i="33" s="1"/>
  <c r="Q867" i="33"/>
  <c r="AB867" i="33"/>
  <c r="AB868" i="33" s="1"/>
  <c r="AG867" i="33"/>
  <c r="AG868" i="33" s="1"/>
  <c r="CI867" i="33"/>
  <c r="CI868" i="33" s="1"/>
  <c r="CA867" i="33"/>
  <c r="CA868" i="33" s="1"/>
  <c r="CG867" i="33"/>
  <c r="CG868" i="33" s="1"/>
  <c r="CP867" i="33"/>
  <c r="CP868" i="33" s="1"/>
  <c r="BT867" i="33"/>
  <c r="BT868" i="33" s="1"/>
  <c r="BN867" i="33"/>
  <c r="BN868" i="33" s="1"/>
  <c r="CQ867" i="33"/>
  <c r="CQ868" i="33" s="1"/>
  <c r="V867" i="33"/>
  <c r="V868" i="33" s="1"/>
  <c r="BO867" i="33"/>
  <c r="BO868" i="33" s="1"/>
  <c r="BD867" i="33"/>
  <c r="BD868" i="33" s="1"/>
  <c r="CH867" i="33"/>
  <c r="CH868" i="33" s="1"/>
  <c r="CF867" i="33"/>
  <c r="CF868" i="33" s="1"/>
  <c r="U867" i="33"/>
  <c r="U868" i="33" s="1"/>
  <c r="AZ867" i="33"/>
  <c r="AZ868" i="33" s="1"/>
  <c r="AW867" i="33"/>
  <c r="AW868" i="33" s="1"/>
  <c r="CM867" i="33"/>
  <c r="CM868" i="33" s="1"/>
  <c r="S867" i="33"/>
  <c r="S868" i="33" s="1"/>
  <c r="AK867" i="33"/>
  <c r="AK868" i="33" s="1"/>
  <c r="R867" i="33"/>
  <c r="R868" i="33" s="1"/>
  <c r="BF867" i="33"/>
  <c r="BF868" i="33" s="1"/>
  <c r="BR867" i="33"/>
  <c r="BR868" i="33" s="1"/>
  <c r="CS867" i="33"/>
  <c r="CS868" i="33" s="1"/>
  <c r="CD867" i="33"/>
  <c r="CD868" i="33" s="1"/>
  <c r="AO867" i="33"/>
  <c r="AO868" i="33" s="1"/>
  <c r="AA867" i="33"/>
  <c r="AA868" i="33" s="1"/>
  <c r="CN867" i="33"/>
  <c r="CN868" i="33" s="1"/>
  <c r="CO867" i="33"/>
  <c r="CO868" i="33" s="1"/>
  <c r="BZ867" i="33"/>
  <c r="BZ868" i="33" s="1"/>
  <c r="CB867" i="33"/>
  <c r="CB868" i="33" s="1"/>
  <c r="Z867" i="33"/>
  <c r="Z868" i="33" s="1"/>
  <c r="AR867" i="33"/>
  <c r="AR868" i="33" s="1"/>
  <c r="BY867" i="33"/>
  <c r="BY868" i="33" s="1"/>
  <c r="CL867" i="33"/>
  <c r="CL868" i="33" s="1"/>
  <c r="BL867" i="33"/>
  <c r="BL868" i="33" s="1"/>
  <c r="AM867" i="33"/>
  <c r="AM868" i="33" s="1"/>
  <c r="AT867" i="33"/>
  <c r="AT868" i="33" s="1"/>
  <c r="AC867" i="33"/>
  <c r="AC868" i="33" s="1"/>
  <c r="AE867" i="33"/>
  <c r="AE868" i="33" s="1"/>
  <c r="BE867" i="33"/>
  <c r="BE868" i="33" s="1"/>
  <c r="W867" i="33"/>
  <c r="W868" i="33" s="1"/>
  <c r="AP867" i="33"/>
  <c r="AP868" i="33" s="1"/>
  <c r="BA867" i="33"/>
  <c r="BA868" i="33" s="1"/>
  <c r="CJ867" i="33"/>
  <c r="CJ868" i="33" s="1"/>
  <c r="BS867" i="33"/>
  <c r="BS868" i="33" s="1"/>
  <c r="AY867" i="33"/>
  <c r="AY868" i="33" s="1"/>
  <c r="CC867" i="33"/>
  <c r="CC868" i="33" s="1"/>
  <c r="AV867" i="33"/>
  <c r="AV868" i="33" s="1"/>
  <c r="X867" i="33"/>
  <c r="X868" i="33" s="1"/>
  <c r="Q868" i="33" l="1"/>
  <c r="O867" i="33"/>
  <c r="O868" i="33" l="1"/>
  <c r="BP869" i="33" l="1"/>
  <c r="BM869" i="33"/>
  <c r="AQ869" i="33"/>
  <c r="CE869" i="33"/>
  <c r="BG869" i="33"/>
  <c r="BI869" i="33"/>
  <c r="BU869" i="33"/>
  <c r="AI869" i="33"/>
  <c r="BQ869" i="33"/>
  <c r="AS869" i="33"/>
  <c r="BH869" i="33"/>
  <c r="T869" i="33"/>
  <c r="AF869" i="33"/>
  <c r="CK869" i="33"/>
  <c r="CR869" i="33"/>
  <c r="Y869" i="33"/>
  <c r="BJ869" i="33"/>
  <c r="AJ869" i="33"/>
  <c r="AW869" i="33"/>
  <c r="CO869" i="33"/>
  <c r="BN869" i="33"/>
  <c r="AK869" i="33"/>
  <c r="CC869" i="33"/>
  <c r="CL869" i="33"/>
  <c r="CQ869" i="33"/>
  <c r="W869" i="33"/>
  <c r="AZ869" i="33"/>
  <c r="BW869" i="33"/>
  <c r="BY869" i="33"/>
  <c r="S869" i="33"/>
  <c r="AY869" i="33"/>
  <c r="CF869" i="33"/>
  <c r="CI869" i="33"/>
  <c r="V869" i="33"/>
  <c r="AR869" i="33"/>
  <c r="BX869" i="33"/>
  <c r="AX869" i="33"/>
  <c r="AG869" i="33"/>
  <c r="AV869" i="33"/>
  <c r="CP869" i="33"/>
  <c r="AU869" i="33"/>
  <c r="R869" i="33"/>
  <c r="BC869" i="33"/>
  <c r="BD869" i="33"/>
  <c r="AA869" i="33"/>
  <c r="AO869" i="33"/>
  <c r="CG869" i="33"/>
  <c r="BT869" i="33"/>
  <c r="AD869" i="33"/>
  <c r="U869" i="33"/>
  <c r="BZ869" i="33"/>
  <c r="AH869" i="33"/>
  <c r="Z869" i="33"/>
  <c r="CH869" i="33"/>
  <c r="CB869" i="33"/>
  <c r="CA869" i="33"/>
  <c r="AC869" i="33"/>
  <c r="CS869" i="33"/>
  <c r="BS869" i="33"/>
  <c r="BO869" i="33"/>
  <c r="CM869" i="33"/>
  <c r="AB869" i="33"/>
  <c r="AL869" i="33"/>
  <c r="BR869" i="33"/>
  <c r="BK869" i="33"/>
  <c r="BA869" i="33"/>
  <c r="BF869" i="33"/>
  <c r="AT869" i="33"/>
  <c r="BV869" i="33"/>
  <c r="AM869" i="33"/>
  <c r="BB869" i="33"/>
  <c r="CJ869" i="33"/>
  <c r="AE869" i="33"/>
  <c r="CN869" i="33"/>
  <c r="CD869" i="33"/>
  <c r="AP869" i="33"/>
  <c r="BE869" i="33"/>
  <c r="X869" i="33"/>
  <c r="AN869" i="33"/>
  <c r="BL869" i="33"/>
  <c r="Q869" i="33"/>
  <c r="M869" i="33" l="1"/>
  <c r="O869" i="33"/>
  <c r="L869" i="33"/>
  <c r="L870" i="33"/>
  <c r="L867" i="33"/>
  <c r="L868" i="33"/>
  <c r="M867" i="33" l="1"/>
  <c r="F867" i="33" l="1"/>
  <c r="D867" i="33"/>
  <c r="E867" i="33"/>
  <c r="H872" i="33" l="1"/>
  <c r="H873" i="33" l="1"/>
  <c r="K872" i="33"/>
  <c r="H874" i="33" l="1"/>
  <c r="K873" i="33"/>
  <c r="H875" i="33" l="1"/>
  <c r="K875" i="33" s="1"/>
  <c r="K874" i="33"/>
  <c r="AF872" i="33" l="1"/>
  <c r="AF873" i="33" s="1"/>
  <c r="AX872" i="33"/>
  <c r="AX873" i="33" s="1"/>
  <c r="BW872" i="33"/>
  <c r="BW873" i="33" s="1"/>
  <c r="BA872" i="33"/>
  <c r="BA873" i="33" s="1"/>
  <c r="CG872" i="33"/>
  <c r="CG873" i="33" s="1"/>
  <c r="AM872" i="33"/>
  <c r="AM873" i="33" s="1"/>
  <c r="U872" i="33"/>
  <c r="U873" i="33" s="1"/>
  <c r="AW872" i="33"/>
  <c r="AW873" i="33" s="1"/>
  <c r="X872" i="33"/>
  <c r="X873" i="33" s="1"/>
  <c r="BI872" i="33"/>
  <c r="BI873" i="33" s="1"/>
  <c r="BX872" i="33"/>
  <c r="BX873" i="33" s="1"/>
  <c r="CC872" i="33"/>
  <c r="CC873" i="33" s="1"/>
  <c r="BJ872" i="33"/>
  <c r="BJ873" i="33" s="1"/>
  <c r="CO872" i="33"/>
  <c r="CO873" i="33" s="1"/>
  <c r="BF872" i="33"/>
  <c r="BF873" i="33" s="1"/>
  <c r="BK872" i="33"/>
  <c r="BK873" i="33" s="1"/>
  <c r="CH872" i="33"/>
  <c r="CH873" i="33" s="1"/>
  <c r="CQ872" i="33"/>
  <c r="CQ873" i="33" s="1"/>
  <c r="BL872" i="33"/>
  <c r="BL873" i="33" s="1"/>
  <c r="AT872" i="33"/>
  <c r="AT873" i="33" s="1"/>
  <c r="CM872" i="33"/>
  <c r="CM873" i="33" s="1"/>
  <c r="BH872" i="33"/>
  <c r="BH873" i="33" s="1"/>
  <c r="AY872" i="33"/>
  <c r="AY873" i="33" s="1"/>
  <c r="Y872" i="33"/>
  <c r="Y873" i="33" s="1"/>
  <c r="CA872" i="33"/>
  <c r="CA873" i="33" s="1"/>
  <c r="AI872" i="33"/>
  <c r="AI873" i="33" s="1"/>
  <c r="BT872" i="33"/>
  <c r="BT873" i="33" s="1"/>
  <c r="CB872" i="33"/>
  <c r="CB873" i="33" s="1"/>
  <c r="T872" i="33"/>
  <c r="T873" i="33" s="1"/>
  <c r="BE872" i="33"/>
  <c r="BE873" i="33" s="1"/>
  <c r="AJ872" i="33"/>
  <c r="AJ873" i="33" s="1"/>
  <c r="V872" i="33"/>
  <c r="V873" i="33" s="1"/>
  <c r="BM872" i="33"/>
  <c r="BM873" i="33" s="1"/>
  <c r="AZ872" i="33"/>
  <c r="AZ873" i="33" s="1"/>
  <c r="W872" i="33"/>
  <c r="W873" i="33" s="1"/>
  <c r="BN872" i="33"/>
  <c r="BN873" i="33" s="1"/>
  <c r="AV872" i="33"/>
  <c r="AV873" i="33" s="1"/>
  <c r="AO872" i="33"/>
  <c r="AO873" i="33" s="1"/>
  <c r="BZ872" i="33"/>
  <c r="BZ873" i="33" s="1"/>
  <c r="BP872" i="33"/>
  <c r="BP873" i="33" s="1"/>
  <c r="Z872" i="33"/>
  <c r="Z873" i="33" s="1"/>
  <c r="AB872" i="33"/>
  <c r="AB873" i="33" s="1"/>
  <c r="R872" i="33"/>
  <c r="R873" i="33" s="1"/>
  <c r="CS872" i="33"/>
  <c r="CS873" i="33" s="1"/>
  <c r="AP872" i="33"/>
  <c r="AP873" i="33" s="1"/>
  <c r="AK872" i="33"/>
  <c r="AK873" i="33" s="1"/>
  <c r="CL872" i="33"/>
  <c r="CL873" i="33" s="1"/>
  <c r="CN872" i="33"/>
  <c r="CN873" i="33" s="1"/>
  <c r="AL872" i="33"/>
  <c r="AL873" i="33" s="1"/>
  <c r="BD872" i="33"/>
  <c r="BD873" i="33" s="1"/>
  <c r="BY872" i="33"/>
  <c r="BY873" i="33" s="1"/>
  <c r="AN872" i="33"/>
  <c r="AN873" i="33" s="1"/>
  <c r="AU872" i="33"/>
  <c r="AU873" i="33" s="1"/>
  <c r="AG872" i="33"/>
  <c r="AG873" i="33" s="1"/>
  <c r="CE872" i="33"/>
  <c r="CE873" i="33" s="1"/>
  <c r="CJ872" i="33"/>
  <c r="CJ873" i="33" s="1"/>
  <c r="AE872" i="33"/>
  <c r="AE873" i="33" s="1"/>
  <c r="BC872" i="33"/>
  <c r="BC873" i="33" s="1"/>
  <c r="BU872" i="33"/>
  <c r="BU873" i="33" s="1"/>
  <c r="CR872" i="33"/>
  <c r="CR873" i="33" s="1"/>
  <c r="AD872" i="33"/>
  <c r="AD873" i="33" s="1"/>
  <c r="AR872" i="33"/>
  <c r="AR873" i="33" s="1"/>
  <c r="CF872" i="33"/>
  <c r="CF873" i="33" s="1"/>
  <c r="BB872" i="33"/>
  <c r="BB873" i="33" s="1"/>
  <c r="CI872" i="33"/>
  <c r="CI873" i="33" s="1"/>
  <c r="AH872" i="33"/>
  <c r="AH873" i="33" s="1"/>
  <c r="CP872" i="33"/>
  <c r="CP873" i="33" s="1"/>
  <c r="BQ872" i="33"/>
  <c r="BQ873" i="33" s="1"/>
  <c r="BS872" i="33"/>
  <c r="BS873" i="33" s="1"/>
  <c r="CD872" i="33"/>
  <c r="CD873" i="33" s="1"/>
  <c r="S872" i="33"/>
  <c r="S873" i="33" s="1"/>
  <c r="BO872" i="33"/>
  <c r="BO873" i="33" s="1"/>
  <c r="AS872" i="33"/>
  <c r="AS873" i="33" s="1"/>
  <c r="BV872" i="33"/>
  <c r="BV873" i="33" s="1"/>
  <c r="BR872" i="33"/>
  <c r="BR873" i="33" s="1"/>
  <c r="AA872" i="33"/>
  <c r="AA873" i="33" s="1"/>
  <c r="AQ872" i="33"/>
  <c r="AQ873" i="33" s="1"/>
  <c r="BG872" i="33"/>
  <c r="BG873" i="33" s="1"/>
  <c r="CK872" i="33"/>
  <c r="CK873" i="33" s="1"/>
  <c r="AC872" i="33"/>
  <c r="AC873" i="33" s="1"/>
  <c r="Q872" i="33"/>
  <c r="O872" i="33" l="1"/>
  <c r="Q873" i="33"/>
  <c r="O873" i="33" l="1"/>
  <c r="Q874" i="33" s="1"/>
  <c r="BW874" i="33" l="1"/>
  <c r="U874" i="33"/>
  <c r="CH874" i="33"/>
  <c r="AX874" i="33"/>
  <c r="BA874" i="33"/>
  <c r="AW874" i="33"/>
  <c r="CG874" i="33"/>
  <c r="X874" i="33"/>
  <c r="CC874" i="33"/>
  <c r="CQ874" i="33"/>
  <c r="BI874" i="33"/>
  <c r="AM874" i="33"/>
  <c r="BK874" i="33"/>
  <c r="AF874" i="33"/>
  <c r="CO874" i="33"/>
  <c r="BF874" i="33"/>
  <c r="BX874" i="33"/>
  <c r="BJ874" i="33"/>
  <c r="BB874" i="33"/>
  <c r="AA874" i="33"/>
  <c r="V874" i="33"/>
  <c r="CP874" i="33"/>
  <c r="CE874" i="33"/>
  <c r="AH874" i="33"/>
  <c r="CF874" i="33"/>
  <c r="AS874" i="33"/>
  <c r="BC874" i="33"/>
  <c r="CI874" i="33"/>
  <c r="BD874" i="33"/>
  <c r="AE874" i="33"/>
  <c r="CS874" i="33"/>
  <c r="AK874" i="33"/>
  <c r="AL874" i="33"/>
  <c r="W874" i="33"/>
  <c r="BS874" i="33"/>
  <c r="CM874" i="33"/>
  <c r="AJ874" i="33"/>
  <c r="BE874" i="33"/>
  <c r="AC874" i="33"/>
  <c r="CJ874" i="33"/>
  <c r="CN874" i="33"/>
  <c r="BV874" i="33"/>
  <c r="AI874" i="33"/>
  <c r="CA874" i="33"/>
  <c r="CR874" i="33"/>
  <c r="CK874" i="33"/>
  <c r="BU874" i="33"/>
  <c r="BT874" i="33"/>
  <c r="Y874" i="33"/>
  <c r="BZ874" i="33"/>
  <c r="R874" i="33"/>
  <c r="AY874" i="33"/>
  <c r="BN874" i="33"/>
  <c r="AZ874" i="33"/>
  <c r="AG874" i="33"/>
  <c r="AQ874" i="33"/>
  <c r="AV874" i="33"/>
  <c r="BL874" i="33"/>
  <c r="BQ874" i="33"/>
  <c r="AU874" i="33"/>
  <c r="BP874" i="33"/>
  <c r="S874" i="33"/>
  <c r="AN874" i="33"/>
  <c r="CL874" i="33"/>
  <c r="BY874" i="33"/>
  <c r="BG874" i="33"/>
  <c r="AR874" i="33"/>
  <c r="CD874" i="33"/>
  <c r="AB874" i="33"/>
  <c r="AT874" i="33"/>
  <c r="AD874" i="33"/>
  <c r="Z874" i="33"/>
  <c r="BH874" i="33"/>
  <c r="BM874" i="33"/>
  <c r="BO874" i="33"/>
  <c r="T874" i="33"/>
  <c r="BR874" i="33"/>
  <c r="CB874" i="33"/>
  <c r="AO874" i="33"/>
  <c r="AP874" i="33"/>
  <c r="M874" i="33" l="1"/>
  <c r="L873" i="33"/>
  <c r="L872" i="33"/>
  <c r="L874" i="33"/>
  <c r="L875" i="33"/>
  <c r="O874" i="33"/>
  <c r="M872" i="33" l="1"/>
  <c r="F872" i="33" l="1"/>
  <c r="D872" i="33"/>
  <c r="E872" i="33"/>
  <c r="H877" i="33" l="1"/>
  <c r="H878" i="33" l="1"/>
  <c r="K877" i="33"/>
  <c r="H879" i="33" l="1"/>
  <c r="K878" i="33"/>
  <c r="H880" i="33" l="1"/>
  <c r="K880" i="33" s="1"/>
  <c r="K879" i="33"/>
  <c r="BO877" i="33" l="1"/>
  <c r="BO878" i="33" s="1"/>
  <c r="BA877" i="33"/>
  <c r="BA878" i="33" s="1"/>
  <c r="Q877" i="33"/>
  <c r="Q878" i="33" s="1"/>
  <c r="X877" i="33"/>
  <c r="X878" i="33" s="1"/>
  <c r="BC877" i="33"/>
  <c r="BC878" i="33" s="1"/>
  <c r="BP877" i="33"/>
  <c r="BP878" i="33" s="1"/>
  <c r="V877" i="33"/>
  <c r="V878" i="33" s="1"/>
  <c r="Z877" i="33"/>
  <c r="Z878" i="33" s="1"/>
  <c r="CL877" i="33"/>
  <c r="CL878" i="33" s="1"/>
  <c r="AV877" i="33"/>
  <c r="AV878" i="33" s="1"/>
  <c r="CD877" i="33"/>
  <c r="CD878" i="33" s="1"/>
  <c r="BT877" i="33"/>
  <c r="BT878" i="33" s="1"/>
  <c r="AA877" i="33"/>
  <c r="AA878" i="33" s="1"/>
  <c r="AR877" i="33"/>
  <c r="AR878" i="33" s="1"/>
  <c r="BH877" i="33"/>
  <c r="BH878" i="33" s="1"/>
  <c r="BW877" i="33"/>
  <c r="BW878" i="33" s="1"/>
  <c r="BS877" i="33"/>
  <c r="BS878" i="33" s="1"/>
  <c r="CM877" i="33"/>
  <c r="CM878" i="33" s="1"/>
  <c r="CK877" i="33"/>
  <c r="CK878" i="33" s="1"/>
  <c r="CB877" i="33"/>
  <c r="CB878" i="33" s="1"/>
  <c r="CN877" i="33"/>
  <c r="CN878" i="33" s="1"/>
  <c r="CF877" i="33"/>
  <c r="CF878" i="33" s="1"/>
  <c r="AJ877" i="33"/>
  <c r="AJ878" i="33" s="1"/>
  <c r="AH877" i="33"/>
  <c r="AH878" i="33" s="1"/>
  <c r="CR877" i="33"/>
  <c r="CR878" i="33" s="1"/>
  <c r="AC877" i="33"/>
  <c r="AC878" i="33" s="1"/>
  <c r="AI877" i="33"/>
  <c r="AI878" i="33" s="1"/>
  <c r="U877" i="33"/>
  <c r="U878" i="33" s="1"/>
  <c r="BX877" i="33"/>
  <c r="BX878" i="33" s="1"/>
  <c r="BY877" i="33"/>
  <c r="BY878" i="33" s="1"/>
  <c r="Y877" i="33"/>
  <c r="Y878" i="33" s="1"/>
  <c r="AY877" i="33"/>
  <c r="AY878" i="33" s="1"/>
  <c r="AT877" i="33"/>
  <c r="AT878" i="33" s="1"/>
  <c r="BB877" i="33"/>
  <c r="BB878" i="33" s="1"/>
  <c r="CS877" i="33"/>
  <c r="CS878" i="33" s="1"/>
  <c r="CH877" i="33"/>
  <c r="CH878" i="33" s="1"/>
  <c r="CG877" i="33"/>
  <c r="CG878" i="33" s="1"/>
  <c r="W877" i="33"/>
  <c r="W878" i="33" s="1"/>
  <c r="AK877" i="33"/>
  <c r="AK878" i="33" s="1"/>
  <c r="BF877" i="33"/>
  <c r="BF878" i="33" s="1"/>
  <c r="AG877" i="33"/>
  <c r="AG878" i="33" s="1"/>
  <c r="CC877" i="33"/>
  <c r="CC878" i="33" s="1"/>
  <c r="AM877" i="33"/>
  <c r="AM878" i="33" s="1"/>
  <c r="CQ877" i="33"/>
  <c r="CQ878" i="33" s="1"/>
  <c r="BV877" i="33"/>
  <c r="BV878" i="33" s="1"/>
  <c r="BE877" i="33"/>
  <c r="BE878" i="33" s="1"/>
  <c r="BI877" i="33"/>
  <c r="BI878" i="33" s="1"/>
  <c r="AX877" i="33"/>
  <c r="AX878" i="33" s="1"/>
  <c r="T877" i="33"/>
  <c r="T878" i="33" s="1"/>
  <c r="AB877" i="33"/>
  <c r="AB878" i="33" s="1"/>
  <c r="AE877" i="33"/>
  <c r="AE878" i="33" s="1"/>
  <c r="BL877" i="33"/>
  <c r="BL878" i="33" s="1"/>
  <c r="BN877" i="33"/>
  <c r="BN878" i="33" s="1"/>
  <c r="AS877" i="33"/>
  <c r="AS878" i="33" s="1"/>
  <c r="AO877" i="33"/>
  <c r="AO878" i="33" s="1"/>
  <c r="AU877" i="33"/>
  <c r="AU878" i="33" s="1"/>
  <c r="AZ877" i="33"/>
  <c r="AZ878" i="33" s="1"/>
  <c r="AW877" i="33"/>
  <c r="AW878" i="33" s="1"/>
  <c r="BM877" i="33"/>
  <c r="BM878" i="33" s="1"/>
  <c r="BR877" i="33"/>
  <c r="BR878" i="33" s="1"/>
  <c r="AQ877" i="33"/>
  <c r="AQ878" i="33" s="1"/>
  <c r="AF877" i="33"/>
  <c r="AF878" i="33" s="1"/>
  <c r="CO877" i="33"/>
  <c r="CO878" i="33" s="1"/>
  <c r="CI877" i="33"/>
  <c r="CI878" i="33" s="1"/>
  <c r="AL877" i="33"/>
  <c r="AL878" i="33" s="1"/>
  <c r="BG877" i="33"/>
  <c r="BG878" i="33" s="1"/>
  <c r="BD877" i="33"/>
  <c r="BD878" i="33" s="1"/>
  <c r="BU877" i="33"/>
  <c r="BU878" i="33" s="1"/>
  <c r="BZ877" i="33"/>
  <c r="BZ878" i="33" s="1"/>
  <c r="BJ877" i="33"/>
  <c r="BJ878" i="33" s="1"/>
  <c r="CJ877" i="33"/>
  <c r="CJ878" i="33" s="1"/>
  <c r="S877" i="33"/>
  <c r="S878" i="33" s="1"/>
  <c r="BK877" i="33"/>
  <c r="BK878" i="33" s="1"/>
  <c r="CP877" i="33"/>
  <c r="CP878" i="33" s="1"/>
  <c r="AD877" i="33"/>
  <c r="AD878" i="33" s="1"/>
  <c r="BQ877" i="33"/>
  <c r="BQ878" i="33" s="1"/>
  <c r="AN877" i="33"/>
  <c r="AN878" i="33" s="1"/>
  <c r="CA877" i="33"/>
  <c r="CA878" i="33" s="1"/>
  <c r="CE877" i="33"/>
  <c r="CE878" i="33" s="1"/>
  <c r="AP877" i="33"/>
  <c r="AP878" i="33" s="1"/>
  <c r="R877" i="33"/>
  <c r="R878" i="33" s="1"/>
  <c r="O878" i="33" l="1"/>
  <c r="AI879" i="33" s="1"/>
  <c r="O877" i="33"/>
  <c r="AH879" i="33" l="1"/>
  <c r="CG879" i="33"/>
  <c r="AK879" i="33"/>
  <c r="BD879" i="33"/>
  <c r="BI879" i="33"/>
  <c r="CN879" i="33"/>
  <c r="CH879" i="33"/>
  <c r="BF879" i="33"/>
  <c r="BY879" i="33"/>
  <c r="T879" i="33"/>
  <c r="CR879" i="33"/>
  <c r="AO879" i="33"/>
  <c r="CE879" i="33"/>
  <c r="CB879" i="33"/>
  <c r="U879" i="33"/>
  <c r="CJ879" i="33"/>
  <c r="BX879" i="33"/>
  <c r="CO879" i="33"/>
  <c r="Y879" i="33"/>
  <c r="AY879" i="33"/>
  <c r="AN879" i="33"/>
  <c r="AL879" i="33"/>
  <c r="AD879" i="33"/>
  <c r="BL879" i="33"/>
  <c r="BN879" i="33"/>
  <c r="BE879" i="33"/>
  <c r="BQ879" i="33"/>
  <c r="AW879" i="33"/>
  <c r="CC879" i="33"/>
  <c r="BK879" i="33"/>
  <c r="BU879" i="33"/>
  <c r="AJ879" i="33"/>
  <c r="BZ879" i="33"/>
  <c r="CP879" i="33"/>
  <c r="AF879" i="33"/>
  <c r="BB879" i="33"/>
  <c r="AT879" i="33"/>
  <c r="CQ879" i="33"/>
  <c r="BV879" i="33"/>
  <c r="W879" i="33"/>
  <c r="AX879" i="33"/>
  <c r="CF879" i="33"/>
  <c r="AC879" i="33"/>
  <c r="AG879" i="33"/>
  <c r="BR879" i="33"/>
  <c r="AQ879" i="33"/>
  <c r="AS879" i="33"/>
  <c r="CK879" i="33"/>
  <c r="AP879" i="33"/>
  <c r="BM879" i="33"/>
  <c r="R879" i="33"/>
  <c r="AM879" i="33"/>
  <c r="BJ879" i="33"/>
  <c r="CS879" i="33"/>
  <c r="AZ879" i="33"/>
  <c r="AU879" i="33"/>
  <c r="BG879" i="33"/>
  <c r="Q879" i="33"/>
  <c r="AB879" i="33"/>
  <c r="CI879" i="33"/>
  <c r="V879" i="33"/>
  <c r="AA879" i="33"/>
  <c r="Z879" i="33"/>
  <c r="BS879" i="33"/>
  <c r="BP879" i="33"/>
  <c r="BT879" i="33"/>
  <c r="BH879" i="33"/>
  <c r="CL879" i="33"/>
  <c r="BO879" i="33"/>
  <c r="AR879" i="33"/>
  <c r="BW879" i="33"/>
  <c r="CM879" i="33"/>
  <c r="BA879" i="33"/>
  <c r="AV879" i="33"/>
  <c r="BC879" i="33"/>
  <c r="X879" i="33"/>
  <c r="CD879" i="33"/>
  <c r="CA879" i="33"/>
  <c r="S879" i="33"/>
  <c r="AE879" i="33"/>
  <c r="M879" i="33" l="1"/>
  <c r="O879" i="33"/>
  <c r="L877" i="33"/>
  <c r="L880" i="33"/>
  <c r="L878" i="33"/>
  <c r="L879" i="33"/>
  <c r="M877" i="33" l="1"/>
  <c r="F877" i="33" l="1"/>
  <c r="E877" i="33"/>
  <c r="D877" i="33"/>
  <c r="H882" i="33" l="1"/>
  <c r="H883" i="33" l="1"/>
  <c r="K882" i="33"/>
  <c r="H884" i="33" l="1"/>
  <c r="K883" i="33"/>
  <c r="H885" i="33" l="1"/>
  <c r="K885" i="33" s="1"/>
  <c r="K884" i="33"/>
  <c r="AE882" i="33" l="1"/>
  <c r="AE883" i="33" s="1"/>
  <c r="CP882" i="33"/>
  <c r="CP883" i="33" s="1"/>
  <c r="CD882" i="33"/>
  <c r="CD883" i="33" s="1"/>
  <c r="BM882" i="33"/>
  <c r="BM883" i="33" s="1"/>
  <c r="S882" i="33"/>
  <c r="S883" i="33" s="1"/>
  <c r="CS882" i="33"/>
  <c r="CS883" i="33" s="1"/>
  <c r="AQ882" i="33"/>
  <c r="AQ883" i="33" s="1"/>
  <c r="CJ882" i="33"/>
  <c r="CJ883" i="33" s="1"/>
  <c r="BB882" i="33"/>
  <c r="BB883" i="33" s="1"/>
  <c r="AM882" i="33"/>
  <c r="AM883" i="33" s="1"/>
  <c r="AX882" i="33"/>
  <c r="AX883" i="33" s="1"/>
  <c r="AW882" i="33"/>
  <c r="AW883" i="33" s="1"/>
  <c r="BJ882" i="33"/>
  <c r="BJ883" i="33" s="1"/>
  <c r="V882" i="33"/>
  <c r="V883" i="33" s="1"/>
  <c r="BI882" i="33"/>
  <c r="BI883" i="33" s="1"/>
  <c r="CH882" i="33"/>
  <c r="CH883" i="33" s="1"/>
  <c r="BK882" i="33"/>
  <c r="BK883" i="33" s="1"/>
  <c r="CE882" i="33"/>
  <c r="CE883" i="33" s="1"/>
  <c r="BN882" i="33"/>
  <c r="BN883" i="33" s="1"/>
  <c r="BE882" i="33"/>
  <c r="BE883" i="33" s="1"/>
  <c r="AB882" i="33"/>
  <c r="AB883" i="33" s="1"/>
  <c r="BA882" i="33"/>
  <c r="BA883" i="33" s="1"/>
  <c r="BQ882" i="33"/>
  <c r="BQ883" i="33" s="1"/>
  <c r="AP882" i="33"/>
  <c r="AP883" i="33" s="1"/>
  <c r="CB882" i="33"/>
  <c r="CB883" i="33" s="1"/>
  <c r="BC882" i="33"/>
  <c r="BC883" i="33" s="1"/>
  <c r="AC882" i="33"/>
  <c r="AC883" i="33" s="1"/>
  <c r="BO882" i="33"/>
  <c r="BO883" i="33" s="1"/>
  <c r="BL882" i="33"/>
  <c r="BL883" i="33" s="1"/>
  <c r="Q882" i="33"/>
  <c r="X882" i="33"/>
  <c r="X883" i="33" s="1"/>
  <c r="CC882" i="33"/>
  <c r="CC883" i="33" s="1"/>
  <c r="BR882" i="33"/>
  <c r="BR883" i="33" s="1"/>
  <c r="CO882" i="33"/>
  <c r="CO883" i="33" s="1"/>
  <c r="AN882" i="33"/>
  <c r="AN883" i="33" s="1"/>
  <c r="T882" i="33"/>
  <c r="T883" i="33" s="1"/>
  <c r="BP882" i="33"/>
  <c r="BP883" i="33" s="1"/>
  <c r="BZ882" i="33"/>
  <c r="BZ883" i="33" s="1"/>
  <c r="BY882" i="33"/>
  <c r="BY883" i="33" s="1"/>
  <c r="AH882" i="33"/>
  <c r="AH883" i="33" s="1"/>
  <c r="CF882" i="33"/>
  <c r="CF883" i="33" s="1"/>
  <c r="CQ882" i="33"/>
  <c r="CQ883" i="33" s="1"/>
  <c r="AG882" i="33"/>
  <c r="AG883" i="33" s="1"/>
  <c r="BG882" i="33"/>
  <c r="BG883" i="33" s="1"/>
  <c r="BV882" i="33"/>
  <c r="BV883" i="33" s="1"/>
  <c r="AR882" i="33"/>
  <c r="AR883" i="33" s="1"/>
  <c r="AY882" i="33"/>
  <c r="AY883" i="33" s="1"/>
  <c r="AT882" i="33"/>
  <c r="AT883" i="33" s="1"/>
  <c r="CR882" i="33"/>
  <c r="CR883" i="33" s="1"/>
  <c r="AF882" i="33"/>
  <c r="AF883" i="33" s="1"/>
  <c r="AI882" i="33"/>
  <c r="AI883" i="33" s="1"/>
  <c r="AS882" i="33"/>
  <c r="AS883" i="33" s="1"/>
  <c r="AL882" i="33"/>
  <c r="AL883" i="33" s="1"/>
  <c r="BS882" i="33"/>
  <c r="BS883" i="33" s="1"/>
  <c r="AO882" i="33"/>
  <c r="AO883" i="33" s="1"/>
  <c r="AU882" i="33"/>
  <c r="AU883" i="33" s="1"/>
  <c r="W882" i="33"/>
  <c r="W883" i="33" s="1"/>
  <c r="BD882" i="33"/>
  <c r="BD883" i="33" s="1"/>
  <c r="CK882" i="33"/>
  <c r="CK883" i="33" s="1"/>
  <c r="CN882" i="33"/>
  <c r="CN883" i="33" s="1"/>
  <c r="AA882" i="33"/>
  <c r="AA883" i="33" s="1"/>
  <c r="BW882" i="33"/>
  <c r="BW883" i="33" s="1"/>
  <c r="CA882" i="33"/>
  <c r="CA883" i="33" s="1"/>
  <c r="AV882" i="33"/>
  <c r="AV883" i="33" s="1"/>
  <c r="AZ882" i="33"/>
  <c r="AZ883" i="33" s="1"/>
  <c r="Z882" i="33"/>
  <c r="Z883" i="33" s="1"/>
  <c r="CI882" i="33"/>
  <c r="CI883" i="33" s="1"/>
  <c r="AJ882" i="33"/>
  <c r="AJ883" i="33" s="1"/>
  <c r="CG882" i="33"/>
  <c r="CG883" i="33" s="1"/>
  <c r="BH882" i="33"/>
  <c r="BH883" i="33" s="1"/>
  <c r="CM882" i="33"/>
  <c r="CM883" i="33" s="1"/>
  <c r="Y882" i="33"/>
  <c r="Y883" i="33" s="1"/>
  <c r="BF882" i="33"/>
  <c r="BF883" i="33" s="1"/>
  <c r="BT882" i="33"/>
  <c r="BT883" i="33" s="1"/>
  <c r="BU882" i="33"/>
  <c r="BU883" i="33" s="1"/>
  <c r="U882" i="33"/>
  <c r="U883" i="33" s="1"/>
  <c r="AK882" i="33"/>
  <c r="AK883" i="33" s="1"/>
  <c r="BX882" i="33"/>
  <c r="BX883" i="33" s="1"/>
  <c r="CL882" i="33"/>
  <c r="CL883" i="33" s="1"/>
  <c r="AD882" i="33"/>
  <c r="AD883" i="33" s="1"/>
  <c r="R882" i="33"/>
  <c r="R883" i="33" s="1"/>
  <c r="Q883" i="33" l="1"/>
  <c r="O882" i="33"/>
  <c r="O883" i="33" l="1"/>
  <c r="Q884" i="33" s="1"/>
  <c r="AX884" i="33" l="1"/>
  <c r="BI884" i="33"/>
  <c r="AM884" i="33"/>
  <c r="AW884" i="33"/>
  <c r="BJ884" i="33"/>
  <c r="S884" i="33"/>
  <c r="AQ884" i="33"/>
  <c r="CD884" i="33"/>
  <c r="BM884" i="33"/>
  <c r="V884" i="33"/>
  <c r="CJ884" i="33"/>
  <c r="CH884" i="33"/>
  <c r="AE884" i="33"/>
  <c r="CP884" i="33"/>
  <c r="BK884" i="33"/>
  <c r="BB884" i="33"/>
  <c r="CS884" i="33"/>
  <c r="AS884" i="33"/>
  <c r="AJ884" i="33"/>
  <c r="T884" i="33"/>
  <c r="CI884" i="33"/>
  <c r="BU884" i="33"/>
  <c r="Z884" i="33"/>
  <c r="BG884" i="33"/>
  <c r="R884" i="33"/>
  <c r="AB884" i="33"/>
  <c r="AG884" i="33"/>
  <c r="CL884" i="33"/>
  <c r="CG884" i="33"/>
  <c r="AZ884" i="33"/>
  <c r="AN884" i="33"/>
  <c r="BY884" i="33"/>
  <c r="CQ884" i="33"/>
  <c r="AA884" i="33"/>
  <c r="X884" i="33"/>
  <c r="AL884" i="33"/>
  <c r="CB884" i="33"/>
  <c r="Y884" i="33"/>
  <c r="CF884" i="33"/>
  <c r="BO884" i="33"/>
  <c r="BR884" i="33"/>
  <c r="BE884" i="33"/>
  <c r="AU884" i="33"/>
  <c r="CK884" i="33"/>
  <c r="AO884" i="33"/>
  <c r="BW884" i="33"/>
  <c r="AH884" i="33"/>
  <c r="AR884" i="33"/>
  <c r="CC884" i="33"/>
  <c r="BZ884" i="33"/>
  <c r="CO884" i="33"/>
  <c r="CR884" i="33"/>
  <c r="BV884" i="33"/>
  <c r="U884" i="33"/>
  <c r="BP884" i="33"/>
  <c r="CM884" i="33"/>
  <c r="BA884" i="33"/>
  <c r="CA884" i="33"/>
  <c r="AT884" i="33"/>
  <c r="AC884" i="33"/>
  <c r="AY884" i="33"/>
  <c r="BX884" i="33"/>
  <c r="BS884" i="33"/>
  <c r="AI884" i="33"/>
  <c r="AF884" i="33"/>
  <c r="BN884" i="33"/>
  <c r="CE884" i="33"/>
  <c r="BD884" i="33"/>
  <c r="AP884" i="33"/>
  <c r="BQ884" i="33"/>
  <c r="BC884" i="33"/>
  <c r="AD884" i="33"/>
  <c r="BT884" i="33"/>
  <c r="AK884" i="33"/>
  <c r="BF884" i="33"/>
  <c r="AV884" i="33"/>
  <c r="W884" i="33"/>
  <c r="CN884" i="33"/>
  <c r="BH884" i="33"/>
  <c r="BL884" i="33"/>
  <c r="L885" i="33" l="1"/>
  <c r="O884" i="33"/>
  <c r="L882" i="33"/>
  <c r="L884" i="33"/>
  <c r="M884" i="33"/>
  <c r="L883" i="33"/>
  <c r="M882" i="33" l="1"/>
  <c r="F882" i="33" l="1"/>
  <c r="D882" i="33"/>
  <c r="E882" i="33"/>
  <c r="H887" i="33" l="1"/>
  <c r="H888" i="33" l="1"/>
  <c r="K887" i="33"/>
  <c r="H889" i="33" l="1"/>
  <c r="K888" i="33"/>
  <c r="H890" i="33" l="1"/>
  <c r="K890" i="33" s="1"/>
  <c r="K889" i="33"/>
  <c r="CO887" i="33" l="1"/>
  <c r="CO888" i="33" s="1"/>
  <c r="AB887" i="33"/>
  <c r="AB888" i="33" s="1"/>
  <c r="BW887" i="33"/>
  <c r="BW888" i="33" s="1"/>
  <c r="AM887" i="33"/>
  <c r="AM888" i="33" s="1"/>
  <c r="BK887" i="33"/>
  <c r="BK888" i="33" s="1"/>
  <c r="CS887" i="33"/>
  <c r="CS888" i="33" s="1"/>
  <c r="BY887" i="33"/>
  <c r="BY888" i="33" s="1"/>
  <c r="AI887" i="33"/>
  <c r="AI888" i="33" s="1"/>
  <c r="CK887" i="33"/>
  <c r="CK888" i="33" s="1"/>
  <c r="CB887" i="33"/>
  <c r="CB888" i="33" s="1"/>
  <c r="AA887" i="33"/>
  <c r="AA888" i="33" s="1"/>
  <c r="CE887" i="33"/>
  <c r="CE888" i="33" s="1"/>
  <c r="CP887" i="33"/>
  <c r="CP888" i="33" s="1"/>
  <c r="AR887" i="33"/>
  <c r="AR888" i="33" s="1"/>
  <c r="CN887" i="33"/>
  <c r="CN888" i="33" s="1"/>
  <c r="CF887" i="33"/>
  <c r="CF888" i="33" s="1"/>
  <c r="Z887" i="33"/>
  <c r="Z888" i="33" s="1"/>
  <c r="BF887" i="33"/>
  <c r="BF888" i="33" s="1"/>
  <c r="AG887" i="33"/>
  <c r="AG888" i="33" s="1"/>
  <c r="AH887" i="33"/>
  <c r="AH888" i="33" s="1"/>
  <c r="S887" i="33"/>
  <c r="S888" i="33" s="1"/>
  <c r="AS887" i="33"/>
  <c r="AS888" i="33" s="1"/>
  <c r="AK887" i="33"/>
  <c r="AK888" i="33" s="1"/>
  <c r="Q887" i="33"/>
  <c r="X887" i="33"/>
  <c r="X888" i="33" s="1"/>
  <c r="AU887" i="33"/>
  <c r="AU888" i="33" s="1"/>
  <c r="BO887" i="33"/>
  <c r="BO888" i="33" s="1"/>
  <c r="AW887" i="33"/>
  <c r="AW888" i="33" s="1"/>
  <c r="R887" i="33"/>
  <c r="R888" i="33" s="1"/>
  <c r="AJ887" i="33"/>
  <c r="AJ888" i="33" s="1"/>
  <c r="BG887" i="33"/>
  <c r="BG888" i="33" s="1"/>
  <c r="AX887" i="33"/>
  <c r="AX888" i="33" s="1"/>
  <c r="AQ887" i="33"/>
  <c r="AQ888" i="33" s="1"/>
  <c r="BV887" i="33"/>
  <c r="BV888" i="33" s="1"/>
  <c r="BN887" i="33"/>
  <c r="BN888" i="33" s="1"/>
  <c r="BT887" i="33"/>
  <c r="BT888" i="33" s="1"/>
  <c r="CQ887" i="33"/>
  <c r="CQ888" i="33" s="1"/>
  <c r="BP887" i="33"/>
  <c r="BP888" i="33" s="1"/>
  <c r="BL887" i="33"/>
  <c r="BL888" i="33" s="1"/>
  <c r="U887" i="33"/>
  <c r="U888" i="33" s="1"/>
  <c r="BD887" i="33"/>
  <c r="BD888" i="33" s="1"/>
  <c r="AV887" i="33"/>
  <c r="AV888" i="33" s="1"/>
  <c r="CG887" i="33"/>
  <c r="CG888" i="33" s="1"/>
  <c r="BB887" i="33"/>
  <c r="BB888" i="33" s="1"/>
  <c r="CH887" i="33"/>
  <c r="CH888" i="33" s="1"/>
  <c r="BH887" i="33"/>
  <c r="BH888" i="33" s="1"/>
  <c r="BC887" i="33"/>
  <c r="BC888" i="33" s="1"/>
  <c r="CJ887" i="33"/>
  <c r="CJ888" i="33" s="1"/>
  <c r="AL887" i="33"/>
  <c r="AL888" i="33" s="1"/>
  <c r="AD887" i="33"/>
  <c r="AD888" i="33" s="1"/>
  <c r="BS887" i="33"/>
  <c r="BS888" i="33" s="1"/>
  <c r="AN887" i="33"/>
  <c r="AN888" i="33" s="1"/>
  <c r="CR887" i="33"/>
  <c r="CR888" i="33" s="1"/>
  <c r="CI887" i="33"/>
  <c r="CI888" i="33" s="1"/>
  <c r="CC887" i="33"/>
  <c r="CC888" i="33" s="1"/>
  <c r="BE887" i="33"/>
  <c r="BE888" i="33" s="1"/>
  <c r="BA887" i="33"/>
  <c r="BA888" i="33" s="1"/>
  <c r="V887" i="33"/>
  <c r="V888" i="33" s="1"/>
  <c r="BQ887" i="33"/>
  <c r="BQ888" i="33" s="1"/>
  <c r="AC887" i="33"/>
  <c r="AC888" i="33" s="1"/>
  <c r="AP887" i="33"/>
  <c r="AP888" i="33" s="1"/>
  <c r="BX887" i="33"/>
  <c r="BX888" i="33" s="1"/>
  <c r="BU887" i="33"/>
  <c r="BU888" i="33" s="1"/>
  <c r="BR887" i="33"/>
  <c r="BR888" i="33" s="1"/>
  <c r="AF887" i="33"/>
  <c r="AF888" i="33" s="1"/>
  <c r="AZ887" i="33"/>
  <c r="AZ888" i="33" s="1"/>
  <c r="AT887" i="33"/>
  <c r="AT888" i="33" s="1"/>
  <c r="AO887" i="33"/>
  <c r="AO888" i="33" s="1"/>
  <c r="CL887" i="33"/>
  <c r="CL888" i="33" s="1"/>
  <c r="CA887" i="33"/>
  <c r="CA888" i="33" s="1"/>
  <c r="BJ887" i="33"/>
  <c r="BJ888" i="33" s="1"/>
  <c r="AE887" i="33"/>
  <c r="AE888" i="33" s="1"/>
  <c r="W887" i="33"/>
  <c r="W888" i="33" s="1"/>
  <c r="BM887" i="33"/>
  <c r="BM888" i="33" s="1"/>
  <c r="AY887" i="33"/>
  <c r="AY888" i="33" s="1"/>
  <c r="CD887" i="33"/>
  <c r="CD888" i="33" s="1"/>
  <c r="BZ887" i="33"/>
  <c r="BZ888" i="33" s="1"/>
  <c r="CM887" i="33"/>
  <c r="CM888" i="33" s="1"/>
  <c r="Y887" i="33"/>
  <c r="Y888" i="33" s="1"/>
  <c r="BI887" i="33"/>
  <c r="BI888" i="33" s="1"/>
  <c r="T887" i="33"/>
  <c r="T888" i="33" s="1"/>
  <c r="O887" i="33" l="1"/>
  <c r="Q888" i="33"/>
  <c r="O888" i="33" l="1"/>
  <c r="Q889" i="33" s="1"/>
  <c r="BY889" i="33" l="1"/>
  <c r="AI889" i="33"/>
  <c r="BK889" i="33"/>
  <c r="BF889" i="33"/>
  <c r="CP889" i="33"/>
  <c r="AR889" i="33"/>
  <c r="CE889" i="33"/>
  <c r="CF889" i="33"/>
  <c r="CS889" i="33"/>
  <c r="AB889" i="33"/>
  <c r="AH889" i="33"/>
  <c r="BW889" i="33"/>
  <c r="Z889" i="33"/>
  <c r="AA889" i="33"/>
  <c r="AG889" i="33"/>
  <c r="CK889" i="33"/>
  <c r="CN889" i="33"/>
  <c r="CB889" i="33"/>
  <c r="AM889" i="33"/>
  <c r="CO889" i="33"/>
  <c r="AE889" i="33"/>
  <c r="BZ889" i="33"/>
  <c r="R889" i="33"/>
  <c r="AT889" i="33"/>
  <c r="BC889" i="33"/>
  <c r="V889" i="33"/>
  <c r="BL889" i="33"/>
  <c r="BA889" i="33"/>
  <c r="S889" i="33"/>
  <c r="AD889" i="33"/>
  <c r="AL889" i="33"/>
  <c r="AV889" i="33"/>
  <c r="BD889" i="33"/>
  <c r="CC889" i="33"/>
  <c r="CR889" i="33"/>
  <c r="CG889" i="33"/>
  <c r="CD889" i="33"/>
  <c r="AQ889" i="33"/>
  <c r="BN889" i="33"/>
  <c r="AJ889" i="33"/>
  <c r="AO889" i="33"/>
  <c r="T889" i="33"/>
  <c r="BT889" i="33"/>
  <c r="X889" i="33"/>
  <c r="AY889" i="33"/>
  <c r="AF889" i="33"/>
  <c r="U889" i="33"/>
  <c r="CL889" i="33"/>
  <c r="BU889" i="33"/>
  <c r="BQ889" i="33"/>
  <c r="CI889" i="33"/>
  <c r="CH889" i="33"/>
  <c r="AN889" i="33"/>
  <c r="CQ889" i="33"/>
  <c r="BB889" i="33"/>
  <c r="BO889" i="33"/>
  <c r="W889" i="33"/>
  <c r="Y889" i="33"/>
  <c r="AS889" i="33"/>
  <c r="AP889" i="33"/>
  <c r="AW889" i="33"/>
  <c r="BS889" i="33"/>
  <c r="BX889" i="33"/>
  <c r="CA889" i="33"/>
  <c r="BV889" i="33"/>
  <c r="BP889" i="33"/>
  <c r="AC889" i="33"/>
  <c r="BH889" i="33"/>
  <c r="BR889" i="33"/>
  <c r="BE889" i="33"/>
  <c r="BI889" i="33"/>
  <c r="BM889" i="33"/>
  <c r="CJ889" i="33"/>
  <c r="AZ889" i="33"/>
  <c r="CM889" i="33"/>
  <c r="BG889" i="33"/>
  <c r="AU889" i="33"/>
  <c r="AX889" i="33"/>
  <c r="AK889" i="33"/>
  <c r="BJ889" i="33"/>
  <c r="O889" i="33" l="1"/>
  <c r="L889" i="33"/>
  <c r="L888" i="33"/>
  <c r="L887" i="33"/>
  <c r="L890" i="33"/>
  <c r="M889" i="33"/>
  <c r="M887" i="33" l="1"/>
  <c r="F887" i="33" s="1"/>
  <c r="E887" i="33" l="1"/>
  <c r="D887" i="33"/>
  <c r="H892" i="33" l="1"/>
  <c r="H893" i="33" s="1"/>
  <c r="K892" i="33" l="1"/>
  <c r="H894" i="33"/>
  <c r="K893" i="33"/>
  <c r="H895" i="33" l="1"/>
  <c r="K895" i="33" s="1"/>
  <c r="K894" i="33"/>
  <c r="AN892" i="33" l="1"/>
  <c r="AN893" i="33" s="1"/>
  <c r="V892" i="33"/>
  <c r="V893" i="33" s="1"/>
  <c r="W892" i="33"/>
  <c r="W893" i="33" s="1"/>
  <c r="Q892" i="33"/>
  <c r="AH892" i="33"/>
  <c r="AH893" i="33" s="1"/>
  <c r="BQ892" i="33"/>
  <c r="BQ893" i="33" s="1"/>
  <c r="CD892" i="33"/>
  <c r="CD893" i="33" s="1"/>
  <c r="AY892" i="33"/>
  <c r="AY893" i="33" s="1"/>
  <c r="CI892" i="33"/>
  <c r="CI893" i="33" s="1"/>
  <c r="AK892" i="33"/>
  <c r="AK893" i="33" s="1"/>
  <c r="BC892" i="33"/>
  <c r="BC893" i="33" s="1"/>
  <c r="BR892" i="33"/>
  <c r="BR893" i="33" s="1"/>
  <c r="BL892" i="33"/>
  <c r="BL893" i="33" s="1"/>
  <c r="CG892" i="33"/>
  <c r="CG893" i="33" s="1"/>
  <c r="CQ892" i="33"/>
  <c r="CQ893" i="33" s="1"/>
  <c r="CE892" i="33"/>
  <c r="CE893" i="33" s="1"/>
  <c r="AP892" i="33"/>
  <c r="AP893" i="33" s="1"/>
  <c r="T892" i="33"/>
  <c r="T893" i="33" s="1"/>
  <c r="AV892" i="33"/>
  <c r="AV893" i="33" s="1"/>
  <c r="CR892" i="33"/>
  <c r="CR893" i="33" s="1"/>
  <c r="CM892" i="33"/>
  <c r="CM893" i="33" s="1"/>
  <c r="BK892" i="33"/>
  <c r="BK893" i="33" s="1"/>
  <c r="CO892" i="33"/>
  <c r="CO893" i="33" s="1"/>
  <c r="X892" i="33"/>
  <c r="X893" i="33" s="1"/>
  <c r="BU892" i="33"/>
  <c r="BU893" i="33" s="1"/>
  <c r="CP892" i="33"/>
  <c r="CP893" i="33" s="1"/>
  <c r="U892" i="33"/>
  <c r="U893" i="33" s="1"/>
  <c r="AL892" i="33"/>
  <c r="AL893" i="33" s="1"/>
  <c r="AZ892" i="33"/>
  <c r="AZ893" i="33" s="1"/>
  <c r="AA892" i="33"/>
  <c r="AA893" i="33" s="1"/>
  <c r="BT892" i="33"/>
  <c r="BT893" i="33" s="1"/>
  <c r="Q893" i="33"/>
  <c r="BP892" i="33"/>
  <c r="BP893" i="33" s="1"/>
  <c r="BO892" i="33"/>
  <c r="BO893" i="33" s="1"/>
  <c r="CN892" i="33"/>
  <c r="CN893" i="33" s="1"/>
  <c r="BB892" i="33"/>
  <c r="BB893" i="33" s="1"/>
  <c r="AF892" i="33"/>
  <c r="AF893" i="33" s="1"/>
  <c r="BF892" i="33"/>
  <c r="BF893" i="33" s="1"/>
  <c r="BW892" i="33"/>
  <c r="BW893" i="33" s="1"/>
  <c r="CJ892" i="33"/>
  <c r="CJ893" i="33" s="1"/>
  <c r="CK892" i="33"/>
  <c r="CK893" i="33" s="1"/>
  <c r="BZ892" i="33"/>
  <c r="BZ893" i="33" s="1"/>
  <c r="BJ892" i="33"/>
  <c r="BJ893" i="33" s="1"/>
  <c r="BY892" i="33"/>
  <c r="BY893" i="33" s="1"/>
  <c r="R892" i="33"/>
  <c r="R893" i="33" s="1"/>
  <c r="AD892" i="33"/>
  <c r="AD893" i="33" s="1"/>
  <c r="BS892" i="33"/>
  <c r="BS893" i="33" s="1"/>
  <c r="AR892" i="33"/>
  <c r="AR893" i="33" s="1"/>
  <c r="AQ892" i="33"/>
  <c r="AQ893" i="33" s="1"/>
  <c r="BI892" i="33"/>
  <c r="BI893" i="33" s="1"/>
  <c r="AJ892" i="33"/>
  <c r="AJ893" i="33" s="1"/>
  <c r="AX892" i="33"/>
  <c r="AX893" i="33" s="1"/>
  <c r="CC892" i="33"/>
  <c r="CC893" i="33" s="1"/>
  <c r="CB892" i="33"/>
  <c r="CB893" i="33" s="1"/>
  <c r="AI892" i="33"/>
  <c r="AI893" i="33" s="1"/>
  <c r="BM892" i="33"/>
  <c r="BM893" i="33" s="1"/>
  <c r="Z892" i="33"/>
  <c r="Z893" i="33" s="1"/>
  <c r="AT892" i="33"/>
  <c r="AT893" i="33" s="1"/>
  <c r="BV892" i="33"/>
  <c r="BV893" i="33" s="1"/>
  <c r="CH892" i="33"/>
  <c r="CH893" i="33" s="1"/>
  <c r="BH892" i="33"/>
  <c r="BH893" i="33" s="1"/>
  <c r="BN892" i="33"/>
  <c r="BN893" i="33" s="1"/>
  <c r="AU892" i="33"/>
  <c r="AU893" i="33" s="1"/>
  <c r="CS892" i="33"/>
  <c r="CS893" i="33" s="1"/>
  <c r="CL892" i="33"/>
  <c r="CL893" i="33" s="1"/>
  <c r="BE892" i="33"/>
  <c r="BE893" i="33" s="1"/>
  <c r="AB892" i="33"/>
  <c r="AB893" i="33" s="1"/>
  <c r="AS892" i="33"/>
  <c r="AS893" i="33" s="1"/>
  <c r="AM892" i="33"/>
  <c r="AM893" i="33" s="1"/>
  <c r="AC892" i="33"/>
  <c r="AC893" i="33" s="1"/>
  <c r="Y892" i="33"/>
  <c r="Y893" i="33" s="1"/>
  <c r="AO892" i="33"/>
  <c r="AO893" i="33" s="1"/>
  <c r="BA892" i="33"/>
  <c r="BA893" i="33" s="1"/>
  <c r="CA892" i="33"/>
  <c r="CA893" i="33" s="1"/>
  <c r="CF892" i="33"/>
  <c r="CF893" i="33" s="1"/>
  <c r="AW892" i="33"/>
  <c r="AW893" i="33" s="1"/>
  <c r="BD892" i="33"/>
  <c r="BD893" i="33" s="1"/>
  <c r="BX892" i="33"/>
  <c r="BX893" i="33" s="1"/>
  <c r="AG892" i="33"/>
  <c r="AG893" i="33" s="1"/>
  <c r="BG892" i="33"/>
  <c r="BG893" i="33" s="1"/>
  <c r="AE892" i="33"/>
  <c r="AE893" i="33" s="1"/>
  <c r="S892" i="33"/>
  <c r="S893" i="33" s="1"/>
  <c r="O892" i="33" l="1"/>
  <c r="O893" i="33"/>
  <c r="BK894" i="33" s="1"/>
  <c r="U894" i="33" l="1"/>
  <c r="BT894" i="33"/>
  <c r="BO894" i="33"/>
  <c r="BG894" i="33"/>
  <c r="CF894" i="33"/>
  <c r="S894" i="33"/>
  <c r="BB894" i="33"/>
  <c r="BY894" i="33"/>
  <c r="CH894" i="33"/>
  <c r="AE894" i="33"/>
  <c r="AS894" i="33"/>
  <c r="BM894" i="33"/>
  <c r="AA894" i="33"/>
  <c r="BP894" i="33"/>
  <c r="AX894" i="33"/>
  <c r="CO894" i="33"/>
  <c r="AW894" i="33"/>
  <c r="AG894" i="33"/>
  <c r="X894" i="33"/>
  <c r="CS894" i="33"/>
  <c r="AR894" i="33"/>
  <c r="AD894" i="33"/>
  <c r="CB894" i="33"/>
  <c r="BI894" i="33"/>
  <c r="BX894" i="33"/>
  <c r="BW894" i="33"/>
  <c r="BN894" i="33"/>
  <c r="AJ894" i="33"/>
  <c r="AL894" i="33"/>
  <c r="BH894" i="33"/>
  <c r="AH894" i="33"/>
  <c r="CD894" i="33"/>
  <c r="W894" i="33"/>
  <c r="AN894" i="33"/>
  <c r="AV894" i="33"/>
  <c r="AY894" i="33"/>
  <c r="T894" i="33"/>
  <c r="CQ894" i="33"/>
  <c r="BC894" i="33"/>
  <c r="CE894" i="33"/>
  <c r="CG894" i="33"/>
  <c r="CR894" i="33"/>
  <c r="BQ894" i="33"/>
  <c r="AK894" i="33"/>
  <c r="CI894" i="33"/>
  <c r="V894" i="33"/>
  <c r="AP894" i="33"/>
  <c r="BL894" i="33"/>
  <c r="BR894" i="33"/>
  <c r="R894" i="33"/>
  <c r="AQ894" i="33"/>
  <c r="Q894" i="33"/>
  <c r="CC894" i="33"/>
  <c r="Z894" i="33"/>
  <c r="BE894" i="33"/>
  <c r="BV894" i="33"/>
  <c r="AU894" i="33"/>
  <c r="AM894" i="33"/>
  <c r="CJ894" i="33"/>
  <c r="AF894" i="33"/>
  <c r="AC894" i="33"/>
  <c r="CK894" i="33"/>
  <c r="BF894" i="33"/>
  <c r="BZ894" i="33"/>
  <c r="CN894" i="33"/>
  <c r="BU894" i="33"/>
  <c r="BJ894" i="33"/>
  <c r="AI894" i="33"/>
  <c r="AT894" i="33"/>
  <c r="CL894" i="33"/>
  <c r="Y894" i="33"/>
  <c r="CM894" i="33"/>
  <c r="BA894" i="33"/>
  <c r="CP894" i="33"/>
  <c r="CA894" i="33"/>
  <c r="BS894" i="33"/>
  <c r="AB894" i="33"/>
  <c r="AZ894" i="33"/>
  <c r="BD894" i="33"/>
  <c r="AO894" i="33"/>
  <c r="O894" i="33" l="1"/>
  <c r="M894" i="33"/>
  <c r="L892" i="33"/>
  <c r="L895" i="33"/>
  <c r="L893" i="33"/>
  <c r="L894" i="33"/>
  <c r="M892" i="33" l="1"/>
  <c r="F892" i="33" l="1"/>
  <c r="D892" i="33"/>
  <c r="E892" i="33"/>
  <c r="H897" i="33" l="1"/>
  <c r="H898" i="33" l="1"/>
  <c r="R846" i="33"/>
  <c r="G26" i="33"/>
  <c r="K897" i="33"/>
  <c r="K12" i="33" l="1"/>
  <c r="R847" i="33"/>
  <c r="H899" i="33"/>
  <c r="K898" i="33"/>
  <c r="K13" i="33" s="1"/>
  <c r="C4" i="38" l="1"/>
  <c r="C6" i="36"/>
  <c r="H900" i="33"/>
  <c r="R848" i="33"/>
  <c r="K899" i="33"/>
  <c r="C5" i="36"/>
  <c r="C3" i="38"/>
  <c r="K14" i="33" l="1"/>
  <c r="R849" i="33"/>
  <c r="K900" i="33"/>
  <c r="BT897" i="33" s="1"/>
  <c r="BT898" i="33" s="1"/>
  <c r="E36" i="38"/>
  <c r="E37" i="38"/>
  <c r="AW897" i="33" l="1"/>
  <c r="AW898" i="33" s="1"/>
  <c r="AF897" i="33"/>
  <c r="AF898" i="33" s="1"/>
  <c r="CN897" i="33"/>
  <c r="CN898" i="33" s="1"/>
  <c r="X897" i="33"/>
  <c r="X898" i="33" s="1"/>
  <c r="Q897" i="33"/>
  <c r="Q898" i="33" s="1"/>
  <c r="AB897" i="33"/>
  <c r="AB898" i="33" s="1"/>
  <c r="BJ897" i="33"/>
  <c r="BJ898" i="33" s="1"/>
  <c r="CG897" i="33"/>
  <c r="CG898" i="33" s="1"/>
  <c r="BA897" i="33"/>
  <c r="BA898" i="33" s="1"/>
  <c r="BN897" i="33"/>
  <c r="BN898" i="33" s="1"/>
  <c r="AX897" i="33"/>
  <c r="AX898" i="33" s="1"/>
  <c r="AM897" i="33"/>
  <c r="AM898" i="33" s="1"/>
  <c r="CK897" i="33"/>
  <c r="CK898" i="33" s="1"/>
  <c r="AI897" i="33"/>
  <c r="AI898" i="33" s="1"/>
  <c r="CR897" i="33"/>
  <c r="CR898" i="33" s="1"/>
  <c r="CJ897" i="33"/>
  <c r="CJ898" i="33" s="1"/>
  <c r="AS897" i="33"/>
  <c r="AS898" i="33" s="1"/>
  <c r="V897" i="33"/>
  <c r="V898" i="33" s="1"/>
  <c r="AO897" i="33"/>
  <c r="AO898" i="33" s="1"/>
  <c r="BP897" i="33"/>
  <c r="BP898" i="33" s="1"/>
  <c r="AN897" i="33"/>
  <c r="AN898" i="33" s="1"/>
  <c r="CF897" i="33"/>
  <c r="CF898" i="33" s="1"/>
  <c r="AA897" i="33"/>
  <c r="AA898" i="33" s="1"/>
  <c r="BK897" i="33"/>
  <c r="BK898" i="33" s="1"/>
  <c r="CI897" i="33"/>
  <c r="CI898" i="33" s="1"/>
  <c r="CP897" i="33"/>
  <c r="CP898" i="33" s="1"/>
  <c r="BL897" i="33"/>
  <c r="BL898" i="33" s="1"/>
  <c r="BW897" i="33"/>
  <c r="BW898" i="33" s="1"/>
  <c r="S897" i="33"/>
  <c r="S898" i="33" s="1"/>
  <c r="CL897" i="33"/>
  <c r="CL898" i="33" s="1"/>
  <c r="BB897" i="33"/>
  <c r="BB898" i="33" s="1"/>
  <c r="CC897" i="33"/>
  <c r="CC898" i="33" s="1"/>
  <c r="CB897" i="33"/>
  <c r="CB898" i="33" s="1"/>
  <c r="CS897" i="33"/>
  <c r="CS898" i="33" s="1"/>
  <c r="AH897" i="33"/>
  <c r="AH898" i="33" s="1"/>
  <c r="BU897" i="33"/>
  <c r="BU898" i="33" s="1"/>
  <c r="AV897" i="33"/>
  <c r="AV898" i="33" s="1"/>
  <c r="AT897" i="33"/>
  <c r="AT898" i="33" s="1"/>
  <c r="T897" i="33"/>
  <c r="T898" i="33" s="1"/>
  <c r="BO897" i="33"/>
  <c r="BO898" i="33" s="1"/>
  <c r="Z897" i="33"/>
  <c r="Z898" i="33" s="1"/>
  <c r="BX897" i="33"/>
  <c r="BX898" i="33" s="1"/>
  <c r="W897" i="33"/>
  <c r="W898" i="33" s="1"/>
  <c r="AP897" i="33"/>
  <c r="AP898" i="33" s="1"/>
  <c r="AU897" i="33"/>
  <c r="AU898" i="33" s="1"/>
  <c r="K15" i="33"/>
  <c r="A3" i="27" s="1"/>
  <c r="CD897" i="33"/>
  <c r="CD898" i="33" s="1"/>
  <c r="AE897" i="33"/>
  <c r="AE898" i="33" s="1"/>
  <c r="CM897" i="33"/>
  <c r="CM898" i="33" s="1"/>
  <c r="BF897" i="33"/>
  <c r="BF898" i="33" s="1"/>
  <c r="CO897" i="33"/>
  <c r="CO898" i="33" s="1"/>
  <c r="BH897" i="33"/>
  <c r="BH898" i="33" s="1"/>
  <c r="BE897" i="33"/>
  <c r="BE898" i="33" s="1"/>
  <c r="CA897" i="33"/>
  <c r="CA898" i="33" s="1"/>
  <c r="Y897" i="33"/>
  <c r="Y898" i="33" s="1"/>
  <c r="AY897" i="33"/>
  <c r="AY898" i="33" s="1"/>
  <c r="CE897" i="33"/>
  <c r="CE898" i="33" s="1"/>
  <c r="BD897" i="33"/>
  <c r="BD898" i="33" s="1"/>
  <c r="BG897" i="33"/>
  <c r="BG898" i="33" s="1"/>
  <c r="AG897" i="33"/>
  <c r="AG898" i="33" s="1"/>
  <c r="AZ897" i="33"/>
  <c r="AZ898" i="33" s="1"/>
  <c r="BZ897" i="33"/>
  <c r="BZ898" i="33" s="1"/>
  <c r="AJ897" i="33"/>
  <c r="AJ898" i="33" s="1"/>
  <c r="BS897" i="33"/>
  <c r="BS898" i="33" s="1"/>
  <c r="BQ897" i="33"/>
  <c r="BQ898" i="33" s="1"/>
  <c r="BR897" i="33"/>
  <c r="BR898" i="33" s="1"/>
  <c r="R897" i="33"/>
  <c r="R898" i="33" s="1"/>
  <c r="AR897" i="33"/>
  <c r="AR898" i="33" s="1"/>
  <c r="AQ897" i="33"/>
  <c r="AQ898" i="33" s="1"/>
  <c r="BY897" i="33"/>
  <c r="BY898" i="33" s="1"/>
  <c r="BM897" i="33"/>
  <c r="BM898" i="33" s="1"/>
  <c r="CH897" i="33"/>
  <c r="CH898" i="33" s="1"/>
  <c r="BI897" i="33"/>
  <c r="BI898" i="33" s="1"/>
  <c r="CQ897" i="33"/>
  <c r="CQ898" i="33" s="1"/>
  <c r="BV897" i="33"/>
  <c r="BV898" i="33" s="1"/>
  <c r="AC897" i="33"/>
  <c r="AC898" i="33" s="1"/>
  <c r="U897" i="33"/>
  <c r="U898" i="33" s="1"/>
  <c r="AL897" i="33"/>
  <c r="AL898" i="33" s="1"/>
  <c r="BC897" i="33"/>
  <c r="BC898" i="33" s="1"/>
  <c r="AD897" i="33"/>
  <c r="AD898" i="33" s="1"/>
  <c r="C5" i="38"/>
  <c r="C7" i="36"/>
  <c r="AK897" i="33"/>
  <c r="AK898" i="33" s="1"/>
  <c r="D3" i="27" l="1"/>
  <c r="C3" i="27"/>
  <c r="B3" i="27"/>
  <c r="O898" i="33"/>
  <c r="Q899" i="33" s="1"/>
  <c r="E38" i="38"/>
  <c r="O897" i="33"/>
  <c r="C8" i="36"/>
  <c r="A7" i="27" s="1"/>
  <c r="C6" i="38"/>
  <c r="E3" i="27" l="1"/>
  <c r="A137" i="27" s="1"/>
  <c r="BE899" i="33"/>
  <c r="AJ899" i="33"/>
  <c r="BV899" i="33"/>
  <c r="BG908" i="33" s="1"/>
  <c r="R899" i="33"/>
  <c r="C906" i="33" s="1"/>
  <c r="CM899" i="33"/>
  <c r="BX906" i="33" s="1"/>
  <c r="CE899" i="33"/>
  <c r="BP907" i="33" s="1"/>
  <c r="CS899" i="33"/>
  <c r="CD907" i="33" s="1"/>
  <c r="BX899" i="33"/>
  <c r="BI905" i="33" s="1"/>
  <c r="BF899" i="33"/>
  <c r="AQ906" i="33" s="1"/>
  <c r="U899" i="33"/>
  <c r="F906" i="33" s="1"/>
  <c r="AL899" i="33"/>
  <c r="W908" i="33" s="1"/>
  <c r="Z899" i="33"/>
  <c r="K906" i="33" s="1"/>
  <c r="AR899" i="33"/>
  <c r="AC905" i="33" s="1"/>
  <c r="BB899" i="33"/>
  <c r="AM905" i="33" s="1"/>
  <c r="BS899" i="33"/>
  <c r="BD907" i="33" s="1"/>
  <c r="AV899" i="33"/>
  <c r="AG906" i="33" s="1"/>
  <c r="AU899" i="33"/>
  <c r="AF906" i="33" s="1"/>
  <c r="CD899" i="33"/>
  <c r="BO907" i="33" s="1"/>
  <c r="AP899" i="33"/>
  <c r="AA906" i="33" s="1"/>
  <c r="Y899" i="33"/>
  <c r="J905" i="33" s="1"/>
  <c r="CB899" i="33"/>
  <c r="BM905" i="33" s="1"/>
  <c r="CQ899" i="33"/>
  <c r="CB908" i="33" s="1"/>
  <c r="BC899" i="33"/>
  <c r="AN906" i="33" s="1"/>
  <c r="AT899" i="33"/>
  <c r="AE908" i="33" s="1"/>
  <c r="BQ899" i="33"/>
  <c r="BB906" i="33" s="1"/>
  <c r="T899" i="33"/>
  <c r="E907" i="33" s="1"/>
  <c r="BR899" i="33"/>
  <c r="BC906" i="33" s="1"/>
  <c r="BI899" i="33"/>
  <c r="AT905" i="33" s="1"/>
  <c r="AZ899" i="33"/>
  <c r="AK906" i="33" s="1"/>
  <c r="CA899" i="33"/>
  <c r="BL907" i="33" s="1"/>
  <c r="CH899" i="33"/>
  <c r="BS907" i="33" s="1"/>
  <c r="BD899" i="33"/>
  <c r="AO906" i="33" s="1"/>
  <c r="AQ899" i="33"/>
  <c r="AB907" i="33" s="1"/>
  <c r="BG899" i="33"/>
  <c r="AR908" i="33" s="1"/>
  <c r="BZ899" i="33"/>
  <c r="BK905" i="33" s="1"/>
  <c r="AK899" i="33"/>
  <c r="V907" i="33" s="1"/>
  <c r="AD899" i="33"/>
  <c r="O905" i="33" s="1"/>
  <c r="AE899" i="33"/>
  <c r="P907" i="33" s="1"/>
  <c r="AC899" i="33"/>
  <c r="N907" i="33" s="1"/>
  <c r="AH899" i="33"/>
  <c r="S907" i="33" s="1"/>
  <c r="CO899" i="33"/>
  <c r="BZ906" i="33" s="1"/>
  <c r="CC899" i="33"/>
  <c r="BN905" i="33" s="1"/>
  <c r="BY899" i="33"/>
  <c r="BJ906" i="33" s="1"/>
  <c r="BH899" i="33"/>
  <c r="AS905" i="33" s="1"/>
  <c r="BM899" i="33"/>
  <c r="AX905" i="33" s="1"/>
  <c r="W899" i="33"/>
  <c r="H905" i="33" s="1"/>
  <c r="BO899" i="33"/>
  <c r="AZ908" i="33" s="1"/>
  <c r="AY899" i="33"/>
  <c r="AJ906" i="33" s="1"/>
  <c r="B908" i="33"/>
  <c r="B906" i="33"/>
  <c r="B905" i="33"/>
  <c r="B907" i="33"/>
  <c r="A8" i="27"/>
  <c r="A10" i="27" s="1"/>
  <c r="A11" i="27" s="1"/>
  <c r="A12" i="27" s="1"/>
  <c r="A13" i="27" s="1"/>
  <c r="A14" i="27" s="1"/>
  <c r="A15" i="27" s="1"/>
  <c r="A16" i="27" s="1"/>
  <c r="A17" i="27" s="1"/>
  <c r="A18" i="27" s="1"/>
  <c r="A19" i="27" s="1"/>
  <c r="A20" i="27" s="1"/>
  <c r="A21" i="27" s="1"/>
  <c r="A22" i="27" s="1"/>
  <c r="A23" i="27" s="1"/>
  <c r="A24" i="27" s="1"/>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127" i="27" s="1"/>
  <c r="A128" i="27" s="1"/>
  <c r="A129" i="27" s="1"/>
  <c r="A130" i="27" s="1"/>
  <c r="A131" i="27" s="1"/>
  <c r="A132" i="27" s="1"/>
  <c r="A133" i="27" s="1"/>
  <c r="E39" i="38"/>
  <c r="BT899" i="33"/>
  <c r="AX899" i="33"/>
  <c r="S899" i="33"/>
  <c r="AW899" i="33"/>
  <c r="BW899" i="33"/>
  <c r="AA899" i="33"/>
  <c r="BJ899" i="33"/>
  <c r="AF899" i="33"/>
  <c r="BA899" i="33"/>
  <c r="CI899" i="33"/>
  <c r="CN899" i="33"/>
  <c r="X899" i="33"/>
  <c r="AI899" i="33"/>
  <c r="BN899" i="33"/>
  <c r="AS899" i="33"/>
  <c r="CJ899" i="33"/>
  <c r="AM899" i="33"/>
  <c r="CF899" i="33"/>
  <c r="BL899" i="33"/>
  <c r="CK899" i="33"/>
  <c r="BP899" i="33"/>
  <c r="BK899" i="33"/>
  <c r="CL899" i="33"/>
  <c r="CG899" i="33"/>
  <c r="AO899" i="33"/>
  <c r="CP899" i="33"/>
  <c r="CR899" i="33"/>
  <c r="V899" i="33"/>
  <c r="AN899" i="33"/>
  <c r="AB899" i="33"/>
  <c r="AP906" i="33"/>
  <c r="AP905" i="33"/>
  <c r="AP908" i="33"/>
  <c r="AP907" i="33"/>
  <c r="U908" i="33"/>
  <c r="U907" i="33"/>
  <c r="U906" i="33"/>
  <c r="U905" i="33"/>
  <c r="BU899" i="33"/>
  <c r="AG899" i="33"/>
  <c r="AB906" i="33" l="1"/>
  <c r="BO906" i="33"/>
  <c r="AF907" i="33"/>
  <c r="BO905" i="33"/>
  <c r="BO908" i="33"/>
  <c r="AF905" i="33"/>
  <c r="AR906" i="33"/>
  <c r="AQ905" i="33"/>
  <c r="AQ907" i="33"/>
  <c r="AQ908" i="33"/>
  <c r="BX907" i="33"/>
  <c r="E908" i="33"/>
  <c r="E905" i="33"/>
  <c r="BX905" i="33"/>
  <c r="BX908" i="33"/>
  <c r="BB908" i="33"/>
  <c r="F908" i="33"/>
  <c r="F905" i="33"/>
  <c r="BB907" i="33"/>
  <c r="F907" i="33"/>
  <c r="AB905" i="33"/>
  <c r="AA905" i="33"/>
  <c r="C908" i="33"/>
  <c r="J907" i="33"/>
  <c r="AA907" i="33"/>
  <c r="BG907" i="33"/>
  <c r="BM907" i="33"/>
  <c r="BG906" i="33"/>
  <c r="W907" i="33"/>
  <c r="AC906" i="33"/>
  <c r="BM906" i="33"/>
  <c r="C905" i="33"/>
  <c r="AC907" i="33"/>
  <c r="C907" i="33"/>
  <c r="AB908" i="33"/>
  <c r="BB905" i="33"/>
  <c r="BZ905" i="33"/>
  <c r="BZ907" i="33"/>
  <c r="BL908" i="33"/>
  <c r="K907" i="33"/>
  <c r="BL905" i="33"/>
  <c r="H907" i="33"/>
  <c r="P906" i="33"/>
  <c r="BS906" i="33"/>
  <c r="H908" i="33"/>
  <c r="AM906" i="33"/>
  <c r="BM908" i="33"/>
  <c r="AC908" i="33"/>
  <c r="AM908" i="33"/>
  <c r="CD906" i="33"/>
  <c r="BS908" i="33"/>
  <c r="H906" i="33"/>
  <c r="AF908" i="33"/>
  <c r="P905" i="33"/>
  <c r="BL906" i="33"/>
  <c r="AM907" i="33"/>
  <c r="BZ908" i="33"/>
  <c r="K908" i="33"/>
  <c r="CB907" i="33"/>
  <c r="BI906" i="33"/>
  <c r="J906" i="33"/>
  <c r="J908" i="33"/>
  <c r="AN907" i="33"/>
  <c r="BP906" i="33"/>
  <c r="K905" i="33"/>
  <c r="CB905" i="33"/>
  <c r="BD908" i="33"/>
  <c r="AJ905" i="33"/>
  <c r="BD905" i="33"/>
  <c r="AZ907" i="33"/>
  <c r="BP908" i="33"/>
  <c r="CB906" i="33"/>
  <c r="BD906" i="33"/>
  <c r="BS905" i="33"/>
  <c r="AN908" i="33"/>
  <c r="AE906" i="33"/>
  <c r="AJ908" i="33"/>
  <c r="BG905" i="33"/>
  <c r="AN905" i="33"/>
  <c r="AG905" i="33"/>
  <c r="AE905" i="33"/>
  <c r="AO907" i="33"/>
  <c r="W906" i="33"/>
  <c r="BK908" i="33"/>
  <c r="AG907" i="33"/>
  <c r="AG908" i="33"/>
  <c r="AA908" i="33"/>
  <c r="AE907" i="33"/>
  <c r="AO908" i="33"/>
  <c r="W905" i="33"/>
  <c r="S908" i="33"/>
  <c r="AJ907" i="33"/>
  <c r="AZ906" i="33"/>
  <c r="BI908" i="33"/>
  <c r="CD905" i="33"/>
  <c r="N905" i="33"/>
  <c r="AO905" i="33"/>
  <c r="S905" i="33"/>
  <c r="AZ905" i="33"/>
  <c r="BI907" i="33"/>
  <c r="CD908" i="33"/>
  <c r="BP905" i="33"/>
  <c r="N906" i="33"/>
  <c r="P908" i="33"/>
  <c r="S906" i="33"/>
  <c r="L900" i="33"/>
  <c r="P849" i="33" s="1"/>
  <c r="T849" i="33" s="1"/>
  <c r="N908" i="33"/>
  <c r="AR905" i="33"/>
  <c r="AT907" i="33"/>
  <c r="AR907" i="33"/>
  <c r="O906" i="33"/>
  <c r="BJ907" i="33"/>
  <c r="BC908" i="33"/>
  <c r="AS908" i="33"/>
  <c r="BJ905" i="33"/>
  <c r="BJ908" i="33"/>
  <c r="E906" i="33"/>
  <c r="V906" i="33"/>
  <c r="L897" i="33"/>
  <c r="L12" i="33" s="1"/>
  <c r="AT906" i="33"/>
  <c r="BN907" i="33"/>
  <c r="AT908" i="33"/>
  <c r="BC907" i="33"/>
  <c r="O908" i="33"/>
  <c r="AS906" i="33"/>
  <c r="BK906" i="33"/>
  <c r="V905" i="33"/>
  <c r="AX906" i="33"/>
  <c r="V908" i="33"/>
  <c r="AX908" i="33"/>
  <c r="AK908" i="33"/>
  <c r="BN908" i="33"/>
  <c r="AX907" i="33"/>
  <c r="AK905" i="33"/>
  <c r="BN906" i="33"/>
  <c r="BC905" i="33"/>
  <c r="O907" i="33"/>
  <c r="AS907" i="33"/>
  <c r="BK907" i="33"/>
  <c r="L899" i="33"/>
  <c r="L14" i="33" s="1"/>
  <c r="AK907" i="33"/>
  <c r="C31" i="36"/>
  <c r="C30" i="36"/>
  <c r="BF907" i="33"/>
  <c r="BF906" i="33"/>
  <c r="BF908" i="33"/>
  <c r="BF905" i="33"/>
  <c r="BW907" i="33"/>
  <c r="BW905" i="33"/>
  <c r="BW906" i="33"/>
  <c r="BW908" i="33"/>
  <c r="AU907" i="33"/>
  <c r="AU908" i="33"/>
  <c r="AU905" i="33"/>
  <c r="AU906" i="33"/>
  <c r="Y906" i="33"/>
  <c r="Y905" i="33"/>
  <c r="Y907" i="33"/>
  <c r="Y908" i="33"/>
  <c r="BA908" i="33"/>
  <c r="BA907" i="33"/>
  <c r="BA906" i="33"/>
  <c r="BA905" i="33"/>
  <c r="T907" i="33"/>
  <c r="T906" i="33"/>
  <c r="T905" i="33"/>
  <c r="T908" i="33"/>
  <c r="BH907" i="33"/>
  <c r="BH906" i="33"/>
  <c r="BH908" i="33"/>
  <c r="BH905" i="33"/>
  <c r="O899" i="33"/>
  <c r="G906" i="33"/>
  <c r="G907" i="33"/>
  <c r="G905" i="33"/>
  <c r="G908" i="33"/>
  <c r="BV907" i="33"/>
  <c r="BV906" i="33"/>
  <c r="BV905" i="33"/>
  <c r="BV908" i="33"/>
  <c r="I905" i="33"/>
  <c r="I908" i="33"/>
  <c r="I906" i="33"/>
  <c r="I907" i="33"/>
  <c r="AH906" i="33"/>
  <c r="AH905" i="33"/>
  <c r="AH907" i="33"/>
  <c r="AH908" i="33"/>
  <c r="AD908" i="33"/>
  <c r="AD907" i="33"/>
  <c r="AD906" i="33"/>
  <c r="AD905" i="33"/>
  <c r="M899" i="33"/>
  <c r="CA908" i="33"/>
  <c r="CA907" i="33"/>
  <c r="CA906" i="33"/>
  <c r="CA905" i="33"/>
  <c r="BQ907" i="33"/>
  <c r="BQ906" i="33"/>
  <c r="BQ905" i="33"/>
  <c r="BQ908" i="33"/>
  <c r="BT906" i="33"/>
  <c r="BT905" i="33"/>
  <c r="BT908" i="33"/>
  <c r="BT907" i="33"/>
  <c r="AI907" i="33"/>
  <c r="AI908" i="33"/>
  <c r="AI906" i="33"/>
  <c r="AI905" i="33"/>
  <c r="M907" i="33"/>
  <c r="M908" i="33"/>
  <c r="M905" i="33"/>
  <c r="M906" i="33"/>
  <c r="AV906" i="33"/>
  <c r="AV905" i="33"/>
  <c r="AV907" i="33"/>
  <c r="AV908" i="33"/>
  <c r="AY907" i="33"/>
  <c r="AY906" i="33"/>
  <c r="AY905" i="33"/>
  <c r="AY908" i="33"/>
  <c r="L908" i="33"/>
  <c r="L907" i="33"/>
  <c r="L906" i="33"/>
  <c r="L905" i="33"/>
  <c r="A134" i="27"/>
  <c r="CC908" i="33"/>
  <c r="CC906" i="33"/>
  <c r="CC905" i="33"/>
  <c r="CC907" i="33"/>
  <c r="AW908" i="33"/>
  <c r="AW906" i="33"/>
  <c r="AW905" i="33"/>
  <c r="AW907" i="33"/>
  <c r="BY907" i="33"/>
  <c r="BY908" i="33"/>
  <c r="BY906" i="33"/>
  <c r="BY905" i="33"/>
  <c r="D908" i="33"/>
  <c r="D907" i="33"/>
  <c r="D905" i="33"/>
  <c r="D906" i="33"/>
  <c r="Z908" i="33"/>
  <c r="Z905" i="33"/>
  <c r="Z906" i="33"/>
  <c r="Z907" i="33"/>
  <c r="X906" i="33"/>
  <c r="X905" i="33"/>
  <c r="X908" i="33"/>
  <c r="X907" i="33"/>
  <c r="AL907" i="33"/>
  <c r="AL908" i="33"/>
  <c r="AL906" i="33"/>
  <c r="AL905" i="33"/>
  <c r="BE907" i="33"/>
  <c r="BE906" i="33"/>
  <c r="BE905" i="33"/>
  <c r="BE908" i="33"/>
  <c r="R905" i="33"/>
  <c r="R908" i="33"/>
  <c r="R906" i="33"/>
  <c r="R907" i="33"/>
  <c r="BR905" i="33"/>
  <c r="BR908" i="33"/>
  <c r="BR907" i="33"/>
  <c r="BR906" i="33"/>
  <c r="BU906" i="33"/>
  <c r="BU905" i="33"/>
  <c r="BU908" i="33"/>
  <c r="BU907" i="33"/>
  <c r="Q908" i="33"/>
  <c r="Q905" i="33"/>
  <c r="Q906" i="33"/>
  <c r="Q907" i="33"/>
  <c r="A138" i="27"/>
  <c r="A139" i="27" s="1"/>
  <c r="L898" i="33"/>
  <c r="C33" i="36" l="1"/>
  <c r="L15" i="33"/>
  <c r="CE908" i="33"/>
  <c r="BN913" i="33" s="1"/>
  <c r="P846" i="33"/>
  <c r="T846" i="33" s="1"/>
  <c r="P848" i="33"/>
  <c r="T848" i="33" s="1"/>
  <c r="CE906" i="33"/>
  <c r="AC911" i="33" s="1"/>
  <c r="CE905" i="33"/>
  <c r="AS910" i="33" s="1"/>
  <c r="CE907" i="33"/>
  <c r="AH912" i="33" s="1"/>
  <c r="C32" i="36"/>
  <c r="P847" i="33"/>
  <c r="T847" i="33" s="1"/>
  <c r="L13" i="33"/>
  <c r="M897" i="33"/>
  <c r="N913" i="33" l="1"/>
  <c r="AR913" i="33"/>
  <c r="AO913" i="33"/>
  <c r="BZ913" i="33"/>
  <c r="CD913" i="33"/>
  <c r="K913" i="33"/>
  <c r="BS913" i="33"/>
  <c r="AL913" i="33"/>
  <c r="AZ913" i="33"/>
  <c r="AK913" i="33"/>
  <c r="L913" i="33"/>
  <c r="BH913" i="33"/>
  <c r="M913" i="33"/>
  <c r="AS913" i="33"/>
  <c r="BT913" i="33"/>
  <c r="AP913" i="33"/>
  <c r="BO913" i="33"/>
  <c r="AM913" i="33"/>
  <c r="AW913" i="33"/>
  <c r="BK913" i="33"/>
  <c r="E913" i="33"/>
  <c r="Q913" i="33"/>
  <c r="AA913" i="33"/>
  <c r="P913" i="33"/>
  <c r="S913" i="33"/>
  <c r="BD913" i="33"/>
  <c r="I913" i="33"/>
  <c r="BE913" i="33"/>
  <c r="J913" i="33"/>
  <c r="BR913" i="33"/>
  <c r="G913" i="33"/>
  <c r="AU913" i="33"/>
  <c r="B913" i="33"/>
  <c r="AV913" i="33"/>
  <c r="BG913" i="33"/>
  <c r="AF913" i="33"/>
  <c r="AQ913" i="33"/>
  <c r="F913" i="33"/>
  <c r="Y913" i="33"/>
  <c r="AT913" i="33"/>
  <c r="BM913" i="33"/>
  <c r="AB913" i="33"/>
  <c r="BX913" i="33"/>
  <c r="R913" i="33"/>
  <c r="BI913" i="33"/>
  <c r="CB913" i="33"/>
  <c r="CA913" i="33"/>
  <c r="BQ913" i="33"/>
  <c r="BB913" i="33"/>
  <c r="AI913" i="33"/>
  <c r="BU913" i="33"/>
  <c r="BW913" i="33"/>
  <c r="BC913" i="33"/>
  <c r="D913" i="33"/>
  <c r="Z913" i="33"/>
  <c r="AX913" i="33"/>
  <c r="AJ913" i="33"/>
  <c r="H913" i="33"/>
  <c r="AG913" i="33"/>
  <c r="X913" i="33"/>
  <c r="BA913" i="33"/>
  <c r="T913" i="33"/>
  <c r="BL913" i="33"/>
  <c r="U913" i="33"/>
  <c r="V913" i="33"/>
  <c r="O913" i="33"/>
  <c r="CC913" i="33"/>
  <c r="W913" i="33"/>
  <c r="AY913" i="33"/>
  <c r="BJ913" i="33"/>
  <c r="AC913" i="33"/>
  <c r="C913" i="33"/>
  <c r="AD913" i="33"/>
  <c r="AE913" i="33"/>
  <c r="BV913" i="33"/>
  <c r="F911" i="33"/>
  <c r="BR911" i="33"/>
  <c r="AT911" i="33"/>
  <c r="AV911" i="33"/>
  <c r="BD911" i="33"/>
  <c r="AN913" i="33"/>
  <c r="AH913" i="33"/>
  <c r="I911" i="33"/>
  <c r="BO911" i="33"/>
  <c r="W911" i="33"/>
  <c r="Y911" i="33"/>
  <c r="BH911" i="33"/>
  <c r="V846" i="33" a="1"/>
  <c r="V847" i="33" s="1"/>
  <c r="BP913" i="33"/>
  <c r="BF913" i="33"/>
  <c r="AD911" i="33"/>
  <c r="AR911" i="33"/>
  <c r="T911" i="33"/>
  <c r="BY913" i="33"/>
  <c r="BM911" i="33"/>
  <c r="BQ910" i="33"/>
  <c r="AM911" i="33"/>
  <c r="AZ911" i="33"/>
  <c r="AN911" i="33"/>
  <c r="E911" i="33"/>
  <c r="BB911" i="33"/>
  <c r="BJ911" i="33"/>
  <c r="R911" i="33"/>
  <c r="N911" i="33"/>
  <c r="O911" i="33"/>
  <c r="CC911" i="33"/>
  <c r="BT911" i="33"/>
  <c r="AY911" i="33"/>
  <c r="AS911" i="33"/>
  <c r="AE911" i="33"/>
  <c r="BL911" i="33"/>
  <c r="AK911" i="33"/>
  <c r="AG911" i="33"/>
  <c r="AL911" i="33"/>
  <c r="V911" i="33"/>
  <c r="AX911" i="33"/>
  <c r="BW911" i="33"/>
  <c r="BA911" i="33"/>
  <c r="BC911" i="33"/>
  <c r="BE911" i="33"/>
  <c r="AO911" i="33"/>
  <c r="BG911" i="33"/>
  <c r="CD911" i="33"/>
  <c r="BI911" i="33"/>
  <c r="AP912" i="33"/>
  <c r="BZ911" i="33"/>
  <c r="CA911" i="33"/>
  <c r="BK911" i="33"/>
  <c r="AH911" i="33"/>
  <c r="D911" i="33"/>
  <c r="BQ911" i="33"/>
  <c r="AX912" i="33"/>
  <c r="BW912" i="33"/>
  <c r="I912" i="33"/>
  <c r="AF912" i="33"/>
  <c r="AW911" i="33"/>
  <c r="B911" i="33"/>
  <c r="BN911" i="33"/>
  <c r="AP911" i="33"/>
  <c r="BP911" i="33"/>
  <c r="BJ910" i="33"/>
  <c r="AM912" i="33"/>
  <c r="AQ912" i="33"/>
  <c r="BU911" i="33"/>
  <c r="Q911" i="33"/>
  <c r="H911" i="33"/>
  <c r="K911" i="33"/>
  <c r="AI911" i="33"/>
  <c r="BX911" i="33"/>
  <c r="CC910" i="33"/>
  <c r="BI912" i="33"/>
  <c r="O910" i="33"/>
  <c r="BJ912" i="33"/>
  <c r="BF912" i="33"/>
  <c r="S912" i="33"/>
  <c r="BZ912" i="33"/>
  <c r="CB912" i="33"/>
  <c r="CA910" i="33"/>
  <c r="AE912" i="33"/>
  <c r="AT912" i="33"/>
  <c r="CD912" i="33"/>
  <c r="AC912" i="33"/>
  <c r="AU912" i="33"/>
  <c r="BR912" i="33"/>
  <c r="BB912" i="33"/>
  <c r="Z910" i="33"/>
  <c r="BH912" i="33"/>
  <c r="AZ912" i="33"/>
  <c r="J910" i="33"/>
  <c r="BC912" i="33"/>
  <c r="U912" i="33"/>
  <c r="Y912" i="33"/>
  <c r="BK912" i="33"/>
  <c r="BK910" i="33"/>
  <c r="K910" i="33"/>
  <c r="BY912" i="33"/>
  <c r="AD912" i="33"/>
  <c r="AG912" i="33"/>
  <c r="BT912" i="33"/>
  <c r="AT910" i="33"/>
  <c r="BI910" i="33"/>
  <c r="BM912" i="33"/>
  <c r="M912" i="33"/>
  <c r="O912" i="33"/>
  <c r="H912" i="33"/>
  <c r="BN912" i="33"/>
  <c r="R910" i="33"/>
  <c r="AN912" i="33"/>
  <c r="T912" i="33"/>
  <c r="V912" i="33"/>
  <c r="AL912" i="33"/>
  <c r="BE912" i="33"/>
  <c r="CA912" i="33"/>
  <c r="W912" i="33"/>
  <c r="P912" i="33"/>
  <c r="Q912" i="33"/>
  <c r="J912" i="33"/>
  <c r="BV912" i="33"/>
  <c r="AO910" i="33"/>
  <c r="P910" i="33"/>
  <c r="AH910" i="33"/>
  <c r="G912" i="33"/>
  <c r="AB912" i="33"/>
  <c r="BP912" i="33"/>
  <c r="K912" i="33"/>
  <c r="BL912" i="33"/>
  <c r="BO912" i="33"/>
  <c r="N912" i="33"/>
  <c r="AO912" i="33"/>
  <c r="AI912" i="33"/>
  <c r="AA912" i="33"/>
  <c r="R912" i="33"/>
  <c r="AU911" i="33"/>
  <c r="P911" i="33"/>
  <c r="CB911" i="33"/>
  <c r="C911" i="33"/>
  <c r="BF911" i="33"/>
  <c r="L911" i="33"/>
  <c r="M911" i="33"/>
  <c r="BY911" i="33"/>
  <c r="Y910" i="33"/>
  <c r="X910" i="33"/>
  <c r="AA910" i="33"/>
  <c r="BD912" i="33"/>
  <c r="BS912" i="33"/>
  <c r="CC912" i="33"/>
  <c r="AM910" i="33"/>
  <c r="B912" i="33"/>
  <c r="BU912" i="33"/>
  <c r="AK912" i="33"/>
  <c r="C912" i="33"/>
  <c r="BX912" i="33"/>
  <c r="AY912" i="33"/>
  <c r="BQ912" i="33"/>
  <c r="AR912" i="33"/>
  <c r="AJ912" i="33"/>
  <c r="Z912" i="33"/>
  <c r="G911" i="33"/>
  <c r="X911" i="33"/>
  <c r="J911" i="33"/>
  <c r="AA911" i="33"/>
  <c r="BV911" i="33"/>
  <c r="AB911" i="33"/>
  <c r="U911" i="33"/>
  <c r="AG910" i="33"/>
  <c r="AL910" i="33"/>
  <c r="AF910" i="33"/>
  <c r="L910" i="33"/>
  <c r="AV912" i="33"/>
  <c r="B910" i="33"/>
  <c r="D912" i="33"/>
  <c r="AW912" i="33"/>
  <c r="BG912" i="33"/>
  <c r="L912" i="33"/>
  <c r="E912" i="33"/>
  <c r="X912" i="33"/>
  <c r="F912" i="33"/>
  <c r="BA912" i="33"/>
  <c r="AS912" i="33"/>
  <c r="BS911" i="33"/>
  <c r="AF911" i="33"/>
  <c r="Z911" i="33"/>
  <c r="AQ911" i="33"/>
  <c r="S911" i="33"/>
  <c r="AJ911" i="33"/>
  <c r="V910" i="33"/>
  <c r="Q910" i="33"/>
  <c r="CB910" i="33"/>
  <c r="T910" i="33"/>
  <c r="AP910" i="33"/>
  <c r="AI910" i="33"/>
  <c r="AX910" i="33"/>
  <c r="BH910" i="33"/>
  <c r="BY910" i="33"/>
  <c r="W910" i="33"/>
  <c r="F910" i="33"/>
  <c r="G910" i="33"/>
  <c r="I910" i="33"/>
  <c r="AN910" i="33"/>
  <c r="BF910" i="33"/>
  <c r="BO910" i="33"/>
  <c r="BN910" i="33"/>
  <c r="BX910" i="33"/>
  <c r="AD910" i="33"/>
  <c r="AE910" i="33"/>
  <c r="AV910" i="33"/>
  <c r="BV910" i="33"/>
  <c r="D910" i="33"/>
  <c r="E910" i="33"/>
  <c r="BM910" i="33"/>
  <c r="AU910" i="33"/>
  <c r="AW910" i="33"/>
  <c r="BB910" i="33"/>
  <c r="BD910" i="33"/>
  <c r="CD910" i="33"/>
  <c r="AB910" i="33"/>
  <c r="AQ910" i="33"/>
  <c r="M910" i="33"/>
  <c r="N910" i="33"/>
  <c r="BR910" i="33"/>
  <c r="BS910" i="33"/>
  <c r="BU910" i="33"/>
  <c r="BL910" i="33"/>
  <c r="S910" i="33"/>
  <c r="AZ910" i="33"/>
  <c r="BG910" i="33"/>
  <c r="AC910" i="33"/>
  <c r="BE910" i="33"/>
  <c r="BC910" i="33"/>
  <c r="BZ910" i="33"/>
  <c r="H910" i="33"/>
  <c r="BT910" i="33"/>
  <c r="AY910" i="33"/>
  <c r="BP910" i="33"/>
  <c r="BW910" i="33"/>
  <c r="BA910" i="33"/>
  <c r="U910" i="33"/>
  <c r="AJ910" i="33"/>
  <c r="AK910" i="33"/>
  <c r="C910" i="33"/>
  <c r="AR910" i="33"/>
  <c r="F897" i="33"/>
  <c r="E897" i="33"/>
  <c r="D897" i="33"/>
  <c r="V846" i="33" l="1"/>
  <c r="V849" i="33"/>
  <c r="V848" i="33"/>
  <c r="B915" i="33" a="1"/>
  <c r="E915" i="33" s="1"/>
  <c r="R11" i="33" s="1"/>
  <c r="X846" i="33" a="1"/>
  <c r="X849" i="33" s="1"/>
  <c r="C915" i="33" l="1"/>
  <c r="P11" i="33" s="1"/>
  <c r="E916" i="33"/>
  <c r="R12" i="33" s="1"/>
  <c r="B916" i="33"/>
  <c r="O12" i="33" s="1"/>
  <c r="D918" i="33"/>
  <c r="Q14" i="33" s="1"/>
  <c r="B918" i="33"/>
  <c r="O14" i="33" s="1"/>
  <c r="D916" i="33"/>
  <c r="Q12" i="33" s="1"/>
  <c r="E917" i="33"/>
  <c r="R13" i="33" s="1"/>
  <c r="D917" i="33"/>
  <c r="Q13" i="33" s="1"/>
  <c r="B917" i="33"/>
  <c r="O13" i="33" s="1"/>
  <c r="C918" i="33"/>
  <c r="P14" i="33" s="1"/>
  <c r="D915" i="33"/>
  <c r="Q11" i="33" s="1"/>
  <c r="C917" i="33"/>
  <c r="P13" i="33" s="1"/>
  <c r="B915" i="33"/>
  <c r="O11" i="33" s="1"/>
  <c r="C916" i="33"/>
  <c r="P12" i="33" s="1"/>
  <c r="E918" i="33"/>
  <c r="R14" i="33" s="1"/>
  <c r="AA848" i="33"/>
  <c r="AA847" i="33"/>
  <c r="Z847" i="33"/>
  <c r="AA849" i="33"/>
  <c r="Y846" i="33"/>
  <c r="X847" i="33"/>
  <c r="Z848" i="33"/>
  <c r="Z849" i="33"/>
  <c r="X848" i="33"/>
  <c r="X846" i="33"/>
  <c r="AA846" i="33"/>
  <c r="Y849" i="33"/>
  <c r="Z846" i="33"/>
  <c r="Y847" i="33"/>
  <c r="Y848" i="33"/>
  <c r="O17" i="33" l="1" a="1"/>
  <c r="P19" i="33" s="1"/>
  <c r="O20" i="33" l="1"/>
  <c r="Q20" i="33"/>
  <c r="P17" i="33"/>
  <c r="Q18" i="33"/>
  <c r="R19" i="33"/>
  <c r="R18" i="33"/>
  <c r="Q17" i="33"/>
  <c r="O19" i="33"/>
  <c r="Q19" i="33"/>
  <c r="M14" i="33" s="1"/>
  <c r="D5" i="38" s="1"/>
  <c r="E5" i="38" s="1"/>
  <c r="R20" i="33"/>
  <c r="M15" i="33" s="1"/>
  <c r="D6" i="38" s="1"/>
  <c r="G39" i="38" s="1"/>
  <c r="P20" i="33"/>
  <c r="O18" i="33"/>
  <c r="O17" i="33"/>
  <c r="M12" i="33" s="1"/>
  <c r="D5" i="36" s="1"/>
  <c r="E5" i="36" s="1"/>
  <c r="P18" i="33"/>
  <c r="M13" i="33" s="1"/>
  <c r="D6" i="36" s="1"/>
  <c r="E6" i="36" s="1"/>
  <c r="R17" i="33"/>
  <c r="I39" i="38" l="1"/>
  <c r="D4" i="38"/>
  <c r="I37" i="38" s="1"/>
  <c r="E6" i="38"/>
  <c r="D7" i="36"/>
  <c r="E7" i="36" s="1"/>
  <c r="G38" i="38"/>
  <c r="I38" i="38"/>
  <c r="D3" i="38"/>
  <c r="D8" i="36"/>
  <c r="E8" i="36" s="1"/>
  <c r="E4" i="38" l="1"/>
  <c r="G37" i="38"/>
  <c r="I36" i="38"/>
  <c r="E3" i="38"/>
  <c r="G36" i="38"/>
  <c r="B40" i="38" l="1"/>
  <c r="B41" i="38"/>
  <c r="C3" i="39" l="1"/>
  <c r="H25" i="39"/>
</calcChain>
</file>

<file path=xl/sharedStrings.xml><?xml version="1.0" encoding="utf-8"?>
<sst xmlns="http://schemas.openxmlformats.org/spreadsheetml/2006/main" count="3318" uniqueCount="540">
  <si>
    <t>Introduction to the Project and Survey</t>
  </si>
  <si>
    <r>
      <t>In this survey, you will be asked to express your preferences about a new battery-powered chainsaw currently under design. The battery-powered chainsaw is targeted for the average homeowner/consumer needing to do some light-to-medium tree trimming and general wood cutting, just below the level required by professional landscapers and tree trimmers.  If your preference would be influenced by attributes not specified in the survey, assume chainsaw characteristics for chainsaws above handheld tools and below full-size gas-powered tools in terms of size and capability.
You will be asked to focus on four specific attributes of the new chainsaw. System context and details of each attribute are listed below.
Please review the information on this tab/page, then proceed to the Survey tab to complete the survey.</t>
    </r>
    <r>
      <rPr>
        <sz val="10"/>
        <color rgb="FFFF0000"/>
        <rFont val="Arial"/>
        <family val="2"/>
      </rPr>
      <t xml:space="preserve">
NOTE: Please find your Student Number on the "Roster" tab and then enter your number in the Survey Number cell of the "Survey" tab.  This step is necessary to enable the survey. Otherwise you will not be able to complete the survey.</t>
    </r>
  </si>
  <si>
    <t>Some Details About the System</t>
  </si>
  <si>
    <t xml:space="preserve">The C.H.A.I.N.S.A.W. team is aiming to create a balanced battery-powered chainsaw that optimizes performance for as low a price as is viable. The intention is to keep the performance and size below that of a professional-grade chainsaw in the name of lowering price and weight, all to the degree acceptable by the consumer looking for a tool to cut wood around their place of residence ranging from small bush branches to 1' x 1' thick tree branches which may have fallen after a bad storm. Performance will be measured in the time it takes to make a defined standard cut along with the number of cuts the chainsaw is capable of making on a single charge. This tool is not intended to be used for felling (cutting down) mature trees, as the skill required and danger inherent in felling medium-to-large trees calls for a professional to do the work. </t>
  </si>
  <si>
    <t>Assumptions</t>
  </si>
  <si>
    <t>This chainsaw design is intended to be wielded with two hands, rather than a handleld power tool like a cordless drill. Please take this into account when considering the weight of the chainsaw attributes in this survey. Additionally, the price is assumed to include the chainsaw itself and a battery to run the chainsaw, with a battery charging station and additional batteries sold separately. The Number of Cuts and Time of Cut are both derived from cutting a "standard" piece of wood roughly equivalent to a 9cm x 9cm cross-sectional piece of medium hardness wood multiple times. A full cut would slice through the entire cross section of this wood piece, and the Time of Cut is the time it takes to make this "standard" cut, which should be minimized. Number of Cuts is the maximum number of times you can make this cut on one battery charge and should be maximized.</t>
  </si>
  <si>
    <t>Attributes Appearing in the Survey</t>
  </si>
  <si>
    <t>Attribute Name</t>
  </si>
  <si>
    <t>Units</t>
  </si>
  <si>
    <t>Low</t>
  </si>
  <si>
    <t>Medium</t>
  </si>
  <si>
    <t>High</t>
  </si>
  <si>
    <t>Description</t>
  </si>
  <si>
    <t>The price you pay to purchase this chainsaw (expressed in dollars)</t>
  </si>
  <si>
    <t>The number of standard cuts which can be performed in one charge (expressed in number)</t>
  </si>
  <si>
    <t>The weight of this chainsaw with a battery locked and ready for use (expressed in kilograms).
For reference, 3 kg is slightly less than a gallon of milk, while 9 kg is the weight of an average watermelon.</t>
  </si>
  <si>
    <t>The time it takes to make one standard cut (expressed in seconds)</t>
  </si>
  <si>
    <t>Roster with Survey ID Assignments</t>
  </si>
  <si>
    <t>Survey ID#</t>
  </si>
  <si>
    <t>Student Name</t>
  </si>
  <si>
    <t>E-mail</t>
  </si>
  <si>
    <t>Antelo Navarro, Jose Eduardo</t>
  </si>
  <si>
    <t>jose.antelo@gatech.edu</t>
  </si>
  <si>
    <t>Badri, Matab Maher</t>
  </si>
  <si>
    <t>mbadri@gatech.edu</t>
  </si>
  <si>
    <t>Boateng, Edrick Kofi</t>
  </si>
  <si>
    <t>eboateng8@gatech.edu</t>
  </si>
  <si>
    <t>Brookover, Kyle Anthony</t>
  </si>
  <si>
    <t>kbrookover3@gatech.edu</t>
  </si>
  <si>
    <t>Cabrera, Dimitri A</t>
  </si>
  <si>
    <t>dimitri.cabrera@gtri.gatech.edu</t>
  </si>
  <si>
    <t>Callens, Asia</t>
  </si>
  <si>
    <t>acallens3@gatech.edu</t>
  </si>
  <si>
    <t>Campbell, Lauren Arnett</t>
  </si>
  <si>
    <t>lauren.campbell@gatech.edu</t>
  </si>
  <si>
    <t>Drozdzewicz, Peter</t>
  </si>
  <si>
    <t>pdrozdzewicz3@gatech.edu</t>
  </si>
  <si>
    <t>Eagan, Matthew Robert</t>
  </si>
  <si>
    <t>meagan7@gatech.edu</t>
  </si>
  <si>
    <t>England, Tyler Brady</t>
  </si>
  <si>
    <t>tengland32@gatech.edu</t>
  </si>
  <si>
    <t>Fountain, Meagan Elizabeth</t>
  </si>
  <si>
    <t>mfountain7@gatech.edu</t>
  </si>
  <si>
    <t>Frankle, Justin Tyler</t>
  </si>
  <si>
    <t>jfrankle3@gatech.edu</t>
  </si>
  <si>
    <t>Jaiyesimi, Oladapo I</t>
  </si>
  <si>
    <t>ojaiyesimi3@gatech.edu</t>
  </si>
  <si>
    <t>Knecht, Trevor B</t>
  </si>
  <si>
    <t>tknecht3@gatech.edu</t>
  </si>
  <si>
    <t>Lehman, Thomas J</t>
  </si>
  <si>
    <t>thomas.lehman@gtri.gatech.edu</t>
  </si>
  <si>
    <t>Lopez, Kevin</t>
  </si>
  <si>
    <t>klopez61@gatech.edu</t>
  </si>
  <si>
    <t>McGill, Christopher Scott</t>
  </si>
  <si>
    <t>cmcgill32@gatech.edu</t>
  </si>
  <si>
    <t>McShan, Ajeenah</t>
  </si>
  <si>
    <t>amcshan6@gatech.edu</t>
  </si>
  <si>
    <t>Mensah, Bradley Noah</t>
  </si>
  <si>
    <t>bmensah3@gatech.edu</t>
  </si>
  <si>
    <t>Moore, DeLantra</t>
  </si>
  <si>
    <t>dmoore352@gatech.edu</t>
  </si>
  <si>
    <t>Nardone, Tanner Evan</t>
  </si>
  <si>
    <t>tanner.nardone@gtri.gatech.edu</t>
  </si>
  <si>
    <t>Oldach, William John</t>
  </si>
  <si>
    <t>woldach3@gatech.edu</t>
  </si>
  <si>
    <t>Palmer, Andrew Davis</t>
  </si>
  <si>
    <t>apalmer35@gatech.edu</t>
  </si>
  <si>
    <t>Pechsiri, Thida Christine</t>
  </si>
  <si>
    <t>tpechsiri3@gatech.edu</t>
  </si>
  <si>
    <t>Pernosky, Jonathan Paul</t>
  </si>
  <si>
    <t>jpernosky3@gatech.edu</t>
  </si>
  <si>
    <t>Rash, Matthew Hunter</t>
  </si>
  <si>
    <t>mrash3@gatech.edu</t>
  </si>
  <si>
    <t>Rios, Sasha Viola</t>
  </si>
  <si>
    <t>srios7@gatech.edu</t>
  </si>
  <si>
    <t>Rivera, Jayro</t>
  </si>
  <si>
    <t>jrivera316@gatech.edu</t>
  </si>
  <si>
    <t>Robles Pardo, Jaime Gregorio</t>
  </si>
  <si>
    <t>jpardo34@gatech.edu</t>
  </si>
  <si>
    <t>Ross, LeQuay</t>
  </si>
  <si>
    <t>lross4@gatech.edu</t>
  </si>
  <si>
    <t>Roy, Naksha</t>
  </si>
  <si>
    <t>nroy30@gatech.edu</t>
  </si>
  <si>
    <t>Sin, Ezra</t>
  </si>
  <si>
    <t>esin6@gatech.edu</t>
  </si>
  <si>
    <t>Soliven, Kate Clare</t>
  </si>
  <si>
    <t>ksoliven3@gatech.edu</t>
  </si>
  <si>
    <t>Spinney, David M Jr.</t>
  </si>
  <si>
    <t>dspinney6@gatech.edu</t>
  </si>
  <si>
    <t>Stephen, Richard A</t>
  </si>
  <si>
    <t>rstephen6@gatech.edu</t>
  </si>
  <si>
    <t>Szwech, Timothy Joseph</t>
  </si>
  <si>
    <t>tszwech@gatech.edu</t>
  </si>
  <si>
    <t>Tri, Anna Phuong</t>
  </si>
  <si>
    <t>annatri@gatech.edu</t>
  </si>
  <si>
    <t>Valerioti, Meganne Elizabeth</t>
  </si>
  <si>
    <t>mvalerioti3@gatech.edu</t>
  </si>
  <si>
    <t>Vollmer, Jackson Thomas</t>
  </si>
  <si>
    <t>jvollmer7@gatech.edu</t>
  </si>
  <si>
    <t>Wiley, Seth Harrison</t>
  </si>
  <si>
    <t>swiley9@gatech.edu</t>
  </si>
  <si>
    <t>Williams, Brandon Iman</t>
  </si>
  <si>
    <t>bwilliams336@gatech.edu</t>
  </si>
  <si>
    <t>Wonah, Dorothy</t>
  </si>
  <si>
    <t>dwonah3@gatech.edu</t>
  </si>
  <si>
    <t>Yousif, Mohammed N</t>
  </si>
  <si>
    <t>mohammed.yousif@gtri.gatech.edu</t>
  </si>
  <si>
    <t>Survey number:</t>
  </si>
  <si>
    <t>Preference Direction</t>
  </si>
  <si>
    <t>green</t>
  </si>
  <si>
    <t>red</t>
  </si>
  <si>
    <t>less is better</t>
  </si>
  <si>
    <t>more is better</t>
  </si>
  <si>
    <t>Question</t>
  </si>
  <si>
    <t>1</t>
  </si>
  <si>
    <t>Choice (mark with "1")</t>
  </si>
  <si>
    <t>Alt ID</t>
  </si>
  <si>
    <t>dominated?</t>
  </si>
  <si>
    <t>Option 1</t>
  </si>
  <si>
    <t>Option 2</t>
  </si>
  <si>
    <t>Option 3</t>
  </si>
  <si>
    <t>Setup Your Survey</t>
  </si>
  <si>
    <t>Price</t>
  </si>
  <si>
    <t>$</t>
  </si>
  <si>
    <t>Number of Cuts</t>
  </si>
  <si>
    <t>#</t>
  </si>
  <si>
    <t>Weight</t>
  </si>
  <si>
    <t>Kg</t>
  </si>
  <si>
    <t>Time of Cut</t>
  </si>
  <si>
    <t>Sec</t>
  </si>
  <si>
    <t>This Survey</t>
  </si>
  <si>
    <t>Result Aggregation</t>
  </si>
  <si>
    <t>TOTAL</t>
  </si>
  <si>
    <t>Survey 1</t>
  </si>
  <si>
    <t>Survey 2</t>
  </si>
  <si>
    <t>Survey 3</t>
  </si>
  <si>
    <t>Survey 4</t>
  </si>
  <si>
    <t>Survey 5</t>
  </si>
  <si>
    <t>Survey 6</t>
  </si>
  <si>
    <t>Survey 7</t>
  </si>
  <si>
    <t>Survey 8</t>
  </si>
  <si>
    <t>Survey 9</t>
  </si>
  <si>
    <t>Survey 10</t>
  </si>
  <si>
    <t>Survey 11</t>
  </si>
  <si>
    <t>Survey 12</t>
  </si>
  <si>
    <t>Survey 13</t>
  </si>
  <si>
    <t>Survey 14</t>
  </si>
  <si>
    <t>Survey 15</t>
  </si>
  <si>
    <t>Survey 16</t>
  </si>
  <si>
    <t>Survey 17</t>
  </si>
  <si>
    <t>Survey 18</t>
  </si>
  <si>
    <t>Survey 19</t>
  </si>
  <si>
    <t>Survey 20</t>
  </si>
  <si>
    <t>Survey 21</t>
  </si>
  <si>
    <t>Survey 22</t>
  </si>
  <si>
    <t>Survey 23</t>
  </si>
  <si>
    <t>Survey 24</t>
  </si>
  <si>
    <t>Survey 25</t>
  </si>
  <si>
    <t>Survey 26</t>
  </si>
  <si>
    <t>Survey 27</t>
  </si>
  <si>
    <t>Survey 28</t>
  </si>
  <si>
    <t>Survey 29</t>
  </si>
  <si>
    <t>Survey 30</t>
  </si>
  <si>
    <t>Survey 31</t>
  </si>
  <si>
    <t>Survey 32</t>
  </si>
  <si>
    <t>Survey 33</t>
  </si>
  <si>
    <t>Survey 34</t>
  </si>
  <si>
    <t>Survey 35</t>
  </si>
  <si>
    <t>Survey 36</t>
  </si>
  <si>
    <t>Survey 37</t>
  </si>
  <si>
    <t>Survey 38</t>
  </si>
  <si>
    <t>Survey 39</t>
  </si>
  <si>
    <t>Survey 40</t>
  </si>
  <si>
    <t>Survey 41</t>
  </si>
  <si>
    <t>Survey 42</t>
  </si>
  <si>
    <t>Survey 43</t>
  </si>
  <si>
    <t>Survey 44</t>
  </si>
  <si>
    <t>Survey 45</t>
  </si>
  <si>
    <t>Survey 46</t>
  </si>
  <si>
    <t>Survey 47</t>
  </si>
  <si>
    <t>Survey 48</t>
  </si>
  <si>
    <t>Survey 49</t>
  </si>
  <si>
    <t>Survey 50</t>
  </si>
  <si>
    <t>Survey 51</t>
  </si>
  <si>
    <t>Survey 52</t>
  </si>
  <si>
    <t>Survey 53</t>
  </si>
  <si>
    <t>Survey 54</t>
  </si>
  <si>
    <t>Survey 55</t>
  </si>
  <si>
    <t>Survey 56</t>
  </si>
  <si>
    <t>Survey 57</t>
  </si>
  <si>
    <t>Survey 58</t>
  </si>
  <si>
    <t>Survey 59</t>
  </si>
  <si>
    <t>Survey 60</t>
  </si>
  <si>
    <t>Demand Model Results</t>
  </si>
  <si>
    <r>
      <t>b</t>
    </r>
    <r>
      <rPr>
        <i/>
        <vertAlign val="subscript"/>
        <sz val="10"/>
        <color theme="0"/>
        <rFont val="Times New Roman"/>
        <family val="1"/>
      </rPr>
      <t>i</t>
    </r>
  </si>
  <si>
    <r>
      <t>s</t>
    </r>
    <r>
      <rPr>
        <i/>
        <vertAlign val="subscript"/>
        <sz val="10"/>
        <color theme="0"/>
        <rFont val="Times New Roman"/>
        <family val="1"/>
      </rPr>
      <t>i</t>
    </r>
  </si>
  <si>
    <r>
      <t xml:space="preserve"> s</t>
    </r>
    <r>
      <rPr>
        <i/>
        <vertAlign val="subscript"/>
        <sz val="10"/>
        <color theme="0"/>
        <rFont val="Times New Roman"/>
        <family val="1"/>
      </rPr>
      <t xml:space="preserve">i </t>
    </r>
    <r>
      <rPr>
        <b/>
        <sz val="10"/>
        <color theme="0"/>
        <rFont val="Arial"/>
        <family val="2"/>
      </rPr>
      <t>[%]</t>
    </r>
  </si>
  <si>
    <t>Plots of Relative Utility  (with 95% confidence bounds)</t>
  </si>
  <si>
    <t>Data for Relative Utility Plots</t>
  </si>
  <si>
    <t>Attribute</t>
  </si>
  <si>
    <t>min</t>
  </si>
  <si>
    <t>max</t>
  </si>
  <si>
    <t>normalized rel util @ min</t>
  </si>
  <si>
    <t>normalized rel util @ max</t>
  </si>
  <si>
    <t>95% low unc bound @ min</t>
  </si>
  <si>
    <t>95% low unc bound @ max</t>
  </si>
  <si>
    <t>95% up unc bound @ min</t>
  </si>
  <si>
    <t>95% up unc bound @ max</t>
  </si>
  <si>
    <t>p</t>
  </si>
  <si>
    <r>
      <t>x</t>
    </r>
    <r>
      <rPr>
        <b/>
        <i/>
        <vertAlign val="subscript"/>
        <sz val="10"/>
        <color theme="0"/>
        <rFont val="Times New Roman"/>
        <family val="1"/>
      </rPr>
      <t>1</t>
    </r>
  </si>
  <si>
    <r>
      <t>x</t>
    </r>
    <r>
      <rPr>
        <b/>
        <i/>
        <vertAlign val="subscript"/>
        <sz val="10"/>
        <color theme="0"/>
        <rFont val="Times New Roman"/>
        <family val="1"/>
      </rPr>
      <t>2</t>
    </r>
  </si>
  <si>
    <r>
      <t>x</t>
    </r>
    <r>
      <rPr>
        <b/>
        <i/>
        <vertAlign val="subscript"/>
        <sz val="10"/>
        <color theme="0"/>
        <rFont val="Times New Roman"/>
        <family val="1"/>
      </rPr>
      <t>3</t>
    </r>
  </si>
  <si>
    <t>Overall min</t>
  </si>
  <si>
    <t>Overall max</t>
  </si>
  <si>
    <t>The Best-Fit Multinomial Logit Model with Utility Linear in the Attributes</t>
  </si>
  <si>
    <t>Specify the Market Situation</t>
  </si>
  <si>
    <t>Competitor 1</t>
  </si>
  <si>
    <t>Competitor 2</t>
  </si>
  <si>
    <t>Competitor 3</t>
  </si>
  <si>
    <t>Competitor 4</t>
  </si>
  <si>
    <t>Total Market Size</t>
  </si>
  <si>
    <t>customers</t>
  </si>
  <si>
    <t>Provide Inputs for the Demand Prediction</t>
  </si>
  <si>
    <t>Input from ModelCenter</t>
  </si>
  <si>
    <t>fixedCost</t>
  </si>
  <si>
    <t>marginalCost</t>
  </si>
  <si>
    <t>capacity</t>
  </si>
  <si>
    <t>items</t>
  </si>
  <si>
    <t>Demand Prediction Outputs</t>
  </si>
  <si>
    <t>Output to ModelCenter</t>
  </si>
  <si>
    <t>demand</t>
  </si>
  <si>
    <t>price</t>
  </si>
  <si>
    <t>revenue</t>
  </si>
  <si>
    <t>profit</t>
  </si>
  <si>
    <t>Risk Tolerance</t>
  </si>
  <si>
    <t>utility</t>
  </si>
  <si>
    <t>utils</t>
  </si>
  <si>
    <t>Full Factorial Design</t>
  </si>
  <si>
    <t>a1</t>
  </si>
  <si>
    <t>a2</t>
  </si>
  <si>
    <t>a3</t>
  </si>
  <si>
    <t>a4</t>
  </si>
  <si>
    <t>Transpose Version</t>
  </si>
  <si>
    <t>Normalized Inputs -- The survey results</t>
  </si>
  <si>
    <t>index</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</si>
  <si>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</si>
  <si>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</si>
  <si>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</si>
  <si>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</si>
  <si>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</si>
  <si>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</si>
  <si>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</si>
  <si>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</si>
  <si>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</si>
  <si>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</si>
  <si>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</si>
  <si>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</si>
  <si>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</si>
  <si>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</si>
  <si>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</si>
  <si>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</si>
  <si>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</si>
  <si>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</si>
  <si>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</si>
  <si>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</si>
  <si>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</si>
  <si>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</si>
  <si>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</si>
  <si>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</si>
  <si>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</si>
  <si>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</si>
  <si>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</si>
  <si>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</si>
  <si>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</si>
  <si>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</si>
  <si>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</si>
  <si>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</si>
  <si>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</si>
  <si>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</si>
  <si>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</si>
  <si>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</si>
  <si>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</si>
  <si>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</si>
  <si>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</si>
  <si>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</si>
  <si>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</si>
  <si>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</si>
  <si>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</si>
  <si>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</si>
  <si>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</si>
  <si>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</si>
  <si>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</si>
  <si>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</si>
  <si>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</si>
  <si>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</si>
  <si>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</si>
  <si>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</si>
  <si>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</si>
  <si>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</si>
  <si>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</si>
  <si>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</si>
  <si>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</si>
  <si>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</si>
  <si>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</si>
  <si>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</si>
  <si>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</si>
  <si>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</si>
  <si>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</si>
  <si>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</si>
  <si>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</si>
  <si>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</si>
  <si>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</si>
  <si>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</si>
  <si>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</si>
  <si>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</si>
  <si>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</si>
  <si>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</si>
  <si>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</si>
  <si>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</si>
  <si>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</si>
  <si>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</si>
  <si>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</si>
  <si>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</si>
  <si>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</si>
  <si>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</si>
  <si>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Totals</t>
  </si>
  <si>
    <t>Max</t>
  </si>
  <si>
    <t>Min</t>
  </si>
  <si>
    <t>Scaling</t>
  </si>
  <si>
    <t>Offset</t>
  </si>
  <si>
    <r>
      <t>p</t>
    </r>
    <r>
      <rPr>
        <b/>
        <i/>
        <vertAlign val="subscript"/>
        <sz val="10"/>
        <color theme="0"/>
        <rFont val="Times New Roman"/>
        <family val="1"/>
      </rPr>
      <t>j</t>
    </r>
  </si>
  <si>
    <t>SumProduct with n_j</t>
  </si>
  <si>
    <r>
      <t>x</t>
    </r>
    <r>
      <rPr>
        <b/>
        <vertAlign val="subscript"/>
        <sz val="10"/>
        <color theme="0"/>
        <rFont val="Times New Roman"/>
        <family val="1"/>
      </rPr>
      <t>1</t>
    </r>
    <r>
      <rPr>
        <b/>
        <i/>
        <vertAlign val="subscript"/>
        <sz val="10"/>
        <color theme="0"/>
        <rFont val="Times New Roman"/>
        <family val="1"/>
      </rPr>
      <t>j</t>
    </r>
  </si>
  <si>
    <r>
      <t>x</t>
    </r>
    <r>
      <rPr>
        <b/>
        <vertAlign val="subscript"/>
        <sz val="10"/>
        <color theme="0"/>
        <rFont val="Times New Roman"/>
        <family val="1"/>
      </rPr>
      <t>2</t>
    </r>
    <r>
      <rPr>
        <b/>
        <i/>
        <vertAlign val="subscript"/>
        <sz val="10"/>
        <color theme="0"/>
        <rFont val="Times New Roman"/>
        <family val="1"/>
      </rPr>
      <t>j</t>
    </r>
  </si>
  <si>
    <r>
      <t>x</t>
    </r>
    <r>
      <rPr>
        <b/>
        <i/>
        <vertAlign val="subscript"/>
        <sz val="10"/>
        <color theme="0"/>
        <rFont val="Arial"/>
        <family val="2"/>
      </rPr>
      <t>3j</t>
    </r>
  </si>
  <si>
    <r>
      <t>n</t>
    </r>
    <r>
      <rPr>
        <b/>
        <i/>
        <vertAlign val="subscript"/>
        <sz val="10"/>
        <color theme="0"/>
        <rFont val="Times New Roman"/>
        <family val="1"/>
      </rPr>
      <t>j</t>
    </r>
  </si>
  <si>
    <t>Sum</t>
  </si>
  <si>
    <r>
      <t>P</t>
    </r>
    <r>
      <rPr>
        <b/>
        <vertAlign val="subscript"/>
        <sz val="10"/>
        <color theme="0"/>
        <rFont val="Times New Roman"/>
        <family val="1"/>
      </rPr>
      <t>OBS</t>
    </r>
  </si>
  <si>
    <t>Optimization Iterations -- for debugging</t>
  </si>
  <si>
    <t>Optimization Results -- after rescaling</t>
  </si>
  <si>
    <t>Hessian -- scaled</t>
  </si>
  <si>
    <t>iteration</t>
  </si>
  <si>
    <t>beta0</t>
  </si>
  <si>
    <t>beta1</t>
  </si>
  <si>
    <t>beta2</t>
  </si>
  <si>
    <t>beta3</t>
  </si>
  <si>
    <t>lnL</t>
  </si>
  <si>
    <t>alpha</t>
  </si>
  <si>
    <t>NormGradient</t>
  </si>
  <si>
    <t>beta</t>
  </si>
  <si>
    <t>gradient</t>
  </si>
  <si>
    <t>sigma</t>
  </si>
  <si>
    <t>Sigma -- scaled</t>
  </si>
  <si>
    <t>BFGS Optimization of Maximum Likelihood using Analytical Gradients and Bisection Line Search</t>
  </si>
  <si>
    <t>BFGS Iteration</t>
  </si>
  <si>
    <t>inv(B_k)</t>
  </si>
  <si>
    <t>p_k_unnorm</t>
  </si>
  <si>
    <t>p_k</t>
  </si>
  <si>
    <t>grad_k+1</t>
  </si>
  <si>
    <t>s_k</t>
  </si>
  <si>
    <t>y_k</t>
  </si>
  <si>
    <t>Binv*y</t>
  </si>
  <si>
    <t>Inv(B_k+1)</t>
  </si>
  <si>
    <t>v_j</t>
  </si>
  <si>
    <t>LogLikelihood</t>
  </si>
  <si>
    <t>exp(v_j)</t>
  </si>
  <si>
    <t>P_j</t>
  </si>
  <si>
    <t>LineSearch Iteration</t>
  </si>
  <si>
    <t>low</t>
  </si>
  <si>
    <t>high</t>
  </si>
  <si>
    <t>bracket?</t>
  </si>
  <si>
    <t>beta_iter</t>
  </si>
  <si>
    <t>p_k_iter</t>
  </si>
  <si>
    <t xml:space="preserve">gradient </t>
  </si>
  <si>
    <t>derivative</t>
  </si>
  <si>
    <t>ln(likelihood)</t>
  </si>
  <si>
    <t>Hessian Computation for Opimum</t>
  </si>
  <si>
    <t>Pk*xk</t>
  </si>
  <si>
    <t>sums</t>
  </si>
  <si>
    <t>x-xhat</t>
  </si>
  <si>
    <t>Hessian</t>
  </si>
  <si>
    <t>exp(v) competition</t>
  </si>
  <si>
    <t>competitor 1</t>
  </si>
  <si>
    <t>competitor 2</t>
  </si>
  <si>
    <t>competitor 3</t>
  </si>
  <si>
    <t>competitor 4</t>
  </si>
  <si>
    <t>Total exp_vc</t>
  </si>
  <si>
    <t>Solving for max profit using Haley's algorithm and the Lambeth function</t>
  </si>
  <si>
    <t>beta1*xin1+..+beta3+xin3</t>
  </si>
  <si>
    <t>argument for Lambeth function</t>
  </si>
  <si>
    <t>initial guess for W_1</t>
  </si>
  <si>
    <t>guess 1</t>
  </si>
  <si>
    <t>guess 2</t>
  </si>
  <si>
    <t>guess 3</t>
  </si>
  <si>
    <t>guess 4</t>
  </si>
  <si>
    <t>guess 5</t>
  </si>
  <si>
    <t>guess 6</t>
  </si>
  <si>
    <t>guess 7</t>
  </si>
  <si>
    <t>guess 8</t>
  </si>
  <si>
    <t>guess 9</t>
  </si>
  <si>
    <t>guess 10</t>
  </si>
  <si>
    <t>guess 11</t>
  </si>
  <si>
    <t>guess 12</t>
  </si>
  <si>
    <t>guess 13</t>
  </si>
  <si>
    <t>guess 14</t>
  </si>
  <si>
    <t>guess 15</t>
  </si>
  <si>
    <t>guess 16</t>
  </si>
  <si>
    <t>guess 17</t>
  </si>
  <si>
    <t>guess 18</t>
  </si>
  <si>
    <t>guess 19</t>
  </si>
  <si>
    <t>guess 20</t>
  </si>
  <si>
    <t>guess 21</t>
  </si>
  <si>
    <t>guess 22</t>
  </si>
  <si>
    <t>guess 23</t>
  </si>
  <si>
    <t>guess 24</t>
  </si>
  <si>
    <t>guess 25</t>
  </si>
  <si>
    <t>guess 26</t>
  </si>
  <si>
    <t>guess 27</t>
  </si>
  <si>
    <t>guess 28</t>
  </si>
  <si>
    <t>guess 29</t>
  </si>
  <si>
    <t>guess 30</t>
  </si>
  <si>
    <t>guess 31</t>
  </si>
  <si>
    <t>guess 32</t>
  </si>
  <si>
    <t>guess 33</t>
  </si>
  <si>
    <t>guess 34</t>
  </si>
  <si>
    <t>guess 35</t>
  </si>
  <si>
    <t>guess 36</t>
  </si>
  <si>
    <t>guess 37</t>
  </si>
  <si>
    <t>guess 38</t>
  </si>
  <si>
    <t>guess 39</t>
  </si>
  <si>
    <t>guess 40</t>
  </si>
  <si>
    <t>guess 41</t>
  </si>
  <si>
    <t>guess 42</t>
  </si>
  <si>
    <t>guess 43</t>
  </si>
  <si>
    <t>guess 44</t>
  </si>
  <si>
    <t>guess 45</t>
  </si>
  <si>
    <t>guess 46</t>
  </si>
  <si>
    <t>guess 47</t>
  </si>
  <si>
    <t>guess 48</t>
  </si>
  <si>
    <t>guess 49</t>
  </si>
  <si>
    <t>guess 50</t>
  </si>
  <si>
    <t>guess 51</t>
  </si>
  <si>
    <t>guess 52</t>
  </si>
  <si>
    <t>guess 53</t>
  </si>
  <si>
    <t>guess 54</t>
  </si>
  <si>
    <t>guess 55</t>
  </si>
  <si>
    <t>guess 56</t>
  </si>
  <si>
    <t>guess 57</t>
  </si>
  <si>
    <t>guess 58</t>
  </si>
  <si>
    <t>guess 59</t>
  </si>
  <si>
    <t>guess 60</t>
  </si>
  <si>
    <t>guess 61</t>
  </si>
  <si>
    <t>guess 62</t>
  </si>
  <si>
    <t>guess 63</t>
  </si>
  <si>
    <t>guess 64</t>
  </si>
  <si>
    <t>guess 65</t>
  </si>
  <si>
    <t>guess 66</t>
  </si>
  <si>
    <t>guess 67</t>
  </si>
  <si>
    <t>guess 68</t>
  </si>
  <si>
    <t>guess 69</t>
  </si>
  <si>
    <t>guess 70</t>
  </si>
  <si>
    <t>guess 71</t>
  </si>
  <si>
    <t>guess 72</t>
  </si>
  <si>
    <t>guess 73</t>
  </si>
  <si>
    <t>guess 74</t>
  </si>
  <si>
    <t>guess 75</t>
  </si>
  <si>
    <t>guess 76</t>
  </si>
  <si>
    <t>guess 77</t>
  </si>
  <si>
    <t>guess 78</t>
  </si>
  <si>
    <t>guess 79</t>
  </si>
  <si>
    <t>guess 80</t>
  </si>
  <si>
    <t>guess 81</t>
  </si>
  <si>
    <t>guess 82</t>
  </si>
  <si>
    <t>guess 83</t>
  </si>
  <si>
    <t>guess 84</t>
  </si>
  <si>
    <t>guess 85</t>
  </si>
  <si>
    <t>guess 86</t>
  </si>
  <si>
    <t>guess 87</t>
  </si>
  <si>
    <t>guess 88</t>
  </si>
  <si>
    <t>guess 89</t>
  </si>
  <si>
    <t>guess 90</t>
  </si>
  <si>
    <t>guess 91</t>
  </si>
  <si>
    <t>guess 92</t>
  </si>
  <si>
    <t>guess 93</t>
  </si>
  <si>
    <t>guess 94</t>
  </si>
  <si>
    <t>guess 95</t>
  </si>
  <si>
    <t>guess 96</t>
  </si>
  <si>
    <t>guess 97</t>
  </si>
  <si>
    <t>guess 98</t>
  </si>
  <si>
    <t>guess 99</t>
  </si>
  <si>
    <t>guess 100</t>
  </si>
  <si>
    <t>guess 101</t>
  </si>
  <si>
    <t>guess 102</t>
  </si>
  <si>
    <t>guess 103</t>
  </si>
  <si>
    <t>guess 104</t>
  </si>
  <si>
    <t>guess 105</t>
  </si>
  <si>
    <t>guess 106</t>
  </si>
  <si>
    <t>guess 107</t>
  </si>
  <si>
    <t>guess 108</t>
  </si>
  <si>
    <t>guess 109</t>
  </si>
  <si>
    <t>guess 110</t>
  </si>
  <si>
    <t>guess 111</t>
  </si>
  <si>
    <t>guess 112</t>
  </si>
  <si>
    <t>guess 113</t>
  </si>
  <si>
    <t>guess 114</t>
  </si>
  <si>
    <t>guess 115</t>
  </si>
  <si>
    <t>guess 116</t>
  </si>
  <si>
    <t>guess 117</t>
  </si>
  <si>
    <t>guess 118</t>
  </si>
  <si>
    <t>guess 119</t>
  </si>
  <si>
    <t>guess 120</t>
  </si>
  <si>
    <t>guess 121</t>
  </si>
  <si>
    <t>guess 122 — should have definitely converged at this point</t>
  </si>
  <si>
    <t>price assuming capacity constraint is NOT active</t>
  </si>
  <si>
    <t>Solving for price to meet capacity constraint</t>
  </si>
  <si>
    <t>price assuming capacity constraint is active (cap at min of zero)</t>
  </si>
  <si>
    <t>Random numbers (These numbers are static -- to replace them, paste here by value from the table on the next tab "RandomNumbersToCopyFrom")</t>
  </si>
  <si>
    <t>Student ID</t>
  </si>
  <si>
    <t>Option</t>
  </si>
  <si>
    <t>Validity test</t>
  </si>
  <si>
    <t>Random numbers (adjusted to avoid duplicates in a question)</t>
  </si>
  <si>
    <t>upb=</t>
  </si>
  <si>
    <t>DO NOT USE THIS TABLE DIRECTLY</t>
  </si>
  <si>
    <t>Random numbers (Paste these by value from the table below this one)</t>
  </si>
  <si>
    <t>min profit</t>
  </si>
  <si>
    <t>max profit</t>
  </si>
  <si>
    <t>Profit</t>
  </si>
  <si>
    <t>Competitor Case</t>
  </si>
  <si>
    <t>median profit</t>
  </si>
  <si>
    <t>Certainty Equivalent</t>
  </si>
  <si>
    <t>R</t>
  </si>
  <si>
    <t>Exponential Utility Function Calculator</t>
  </si>
  <si>
    <t>Input Parameters</t>
  </si>
  <si>
    <t>Low Value of Pay-Off</t>
  </si>
  <si>
    <t>Certainty Equivalent for 50-50 Gamble</t>
  </si>
  <si>
    <t>High Value of Pay-off</t>
  </si>
  <si>
    <t>Utility Function</t>
  </si>
  <si>
    <t>Equality Condition for Utility Functions</t>
  </si>
  <si>
    <t>Payoff</t>
  </si>
  <si>
    <t>Utility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</si>
</sst>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0.0000E+00"/>
    <numFmt numFmtId="165" formatCode="0.000%"/>
    <numFmt numFmtId="166" formatCode="0.000"/>
    <numFmt numFmtId="167" formatCode="0.00000000"/>
    <numFmt numFmtId="168" formatCode="0.0000000000000000000000"/>
  </numFmts>
  <fonts count="29" x14ac:knownFonts="1">
    <font>
      <sz val="10"/>
      <name val="Arial"/>
    </font>
    <font>
      <sz val="10"/>
      <name val="Arial"/>
      <family val="2"/>
    </font>
    <font>
      <b/>
      <sz val="10"/>
      <name val="Arial"/>
      <family val="2"/>
    </font>
    <font>
      <b/>
      <sz val="10"/>
      <color theme="0"/>
      <name val="Arial"/>
      <family val="2"/>
    </font>
    <font>
      <sz val="10"/>
      <color theme="1"/>
      <name val="Arial"/>
      <family val="2"/>
    </font>
    <font>
      <sz val="24"/>
      <color theme="0"/>
      <name val="Arial"/>
      <family val="2"/>
    </font>
    <font>
      <b/>
      <sz val="16"/>
      <color theme="0"/>
      <name val="Arial"/>
      <family val="2"/>
    </font>
    <font>
      <sz val="15"/>
      <name val="Arial"/>
      <family val="2"/>
    </font>
    <font>
      <sz val="16"/>
      <name val="Arial"/>
      <family val="2"/>
    </font>
    <font>
      <sz val="14"/>
      <name val="Arial"/>
      <family val="2"/>
    </font>
    <font>
      <b/>
      <sz val="14"/>
      <color theme="0"/>
      <name val="Arial"/>
      <family val="2"/>
    </font>
    <font>
      <sz val="10"/>
      <name val="Arial"/>
      <family val="2"/>
    </font>
    <font>
      <b/>
      <sz val="12"/>
      <color theme="0"/>
      <name val="Arial"/>
      <family val="2"/>
    </font>
    <font>
      <b/>
      <vertAlign val="subscript"/>
      <sz val="10"/>
      <color theme="0"/>
      <name val="Times New Roman"/>
      <family val="1"/>
    </font>
    <font>
      <b/>
      <i/>
      <vertAlign val="subscript"/>
      <sz val="10"/>
      <color theme="0"/>
      <name val="Times New Roman"/>
      <family val="1"/>
    </font>
    <font>
      <b/>
      <i/>
      <vertAlign val="subscript"/>
      <sz val="10"/>
      <color theme="0"/>
      <name val="Arial"/>
      <family val="2"/>
    </font>
    <font>
      <b/>
      <sz val="10"/>
      <color theme="0"/>
      <name val="Symbol"/>
      <family val="1"/>
      <charset val="2"/>
    </font>
    <font>
      <i/>
      <vertAlign val="subscript"/>
      <sz val="10"/>
      <color theme="0"/>
      <name val="Times New Roman"/>
      <family val="1"/>
    </font>
    <font>
      <b/>
      <i/>
      <sz val="10"/>
      <color theme="0"/>
      <name val="Times New Roman"/>
      <family val="1"/>
    </font>
    <font>
      <sz val="10"/>
      <color theme="0"/>
      <name val="Arial"/>
      <family val="2"/>
    </font>
    <font>
      <sz val="10"/>
      <color rgb="FFFF0000"/>
      <name val="Arial"/>
      <family val="2"/>
    </font>
    <font>
      <b/>
      <sz val="16"/>
      <color theme="1"/>
      <name val="Arial"/>
      <family val="2"/>
    </font>
    <font>
      <b/>
      <sz val="10"/>
      <color theme="1"/>
      <name val="Arial"/>
      <family val="2"/>
    </font>
    <font>
      <sz val="12"/>
      <color theme="1"/>
      <name val="Calibri"/>
      <family val="2"/>
      <scheme val="minor"/>
    </font>
    <font>
      <sz val="10"/>
      <color rgb="FF000000"/>
      <name val="Arial"/>
      <family val="2"/>
    </font>
    <font>
      <sz val="12"/>
      <color rgb="FF000000"/>
      <name val="Calibri"/>
      <family val="2"/>
    </font>
    <font>
      <b/>
      <sz val="10"/>
      <color rgb="FF000000"/>
      <name val="Arial"/>
      <family val="2"/>
    </font>
    <font>
      <b/>
      <sz val="12"/>
      <color rgb="FF000000"/>
      <name val="Calibri"/>
      <family val="2"/>
    </font>
    <font>
      <b/>
      <sz val="11"/>
      <color theme="1"/>
      <name val="Calibri"/>
      <family val="2"/>
      <scheme val="minor"/>
    </font>
  </fonts>
  <fills count="41">
    <fill>
      <patternFill patternType="none"/>
    </fill>
    <fill>
      <patternFill patternType="gray125"/>
    </fill>
    <fill>
      <patternFill patternType="solid">
        <fgColor theme="1"/>
        <bgColor indexed="64"/>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4" tint="0.59999389629810485"/>
        <bgColor theme="4" tint="0.59999389629810485"/>
      </patternFill>
    </fill>
    <fill>
      <patternFill patternType="solid">
        <fgColor theme="4"/>
        <bgColor theme="4" tint="0.59999389629810485"/>
      </patternFill>
    </fill>
    <fill>
      <patternFill patternType="solid">
        <fgColor theme="4"/>
        <bgColor theme="4" tint="0.79998168889431442"/>
      </patternFill>
    </fill>
    <fill>
      <patternFill patternType="solid">
        <fgColor theme="4"/>
        <bgColor theme="4"/>
      </patternFill>
    </fill>
    <fill>
      <patternFill patternType="solid">
        <fgColor theme="4"/>
        <bgColor indexed="64"/>
      </patternFill>
    </fill>
    <fill>
      <patternFill patternType="solid">
        <fgColor theme="6"/>
        <bgColor indexed="64"/>
      </patternFill>
    </fill>
    <fill>
      <patternFill patternType="solid">
        <fgColor theme="4" tint="0.79998168889431442"/>
        <bgColor theme="4" tint="0.79998168889431442"/>
      </patternFill>
    </fill>
    <fill>
      <patternFill patternType="solid">
        <fgColor theme="6"/>
        <bgColor theme="5"/>
      </patternFill>
    </fill>
    <fill>
      <patternFill patternType="solid">
        <fgColor theme="5" tint="0.79998168889431442"/>
        <bgColor theme="5" tint="0.79998168889431442"/>
      </patternFill>
    </fill>
    <fill>
      <patternFill patternType="solid">
        <fgColor theme="5"/>
        <bgColor theme="5"/>
      </patternFill>
    </fill>
    <fill>
      <patternFill patternType="solid">
        <fgColor theme="5" tint="0.59999389629810485"/>
        <bgColor theme="5" tint="0.59999389629810485"/>
      </patternFill>
    </fill>
    <fill>
      <patternFill patternType="solid">
        <fgColor theme="7" tint="-0.249977111117893"/>
        <bgColor indexed="64"/>
      </patternFill>
    </fill>
    <fill>
      <patternFill patternType="solid">
        <fgColor theme="5"/>
        <bgColor indexed="64"/>
      </patternFill>
    </fill>
    <fill>
      <patternFill patternType="solid">
        <fgColor rgb="FFFF0000"/>
        <bgColor indexed="64"/>
      </patternFill>
    </fill>
    <fill>
      <patternFill patternType="solid">
        <fgColor theme="6"/>
        <bgColor theme="6"/>
      </patternFill>
    </fill>
    <fill>
      <patternFill patternType="solid">
        <fgColor theme="6" tint="0.59999389629810485"/>
        <bgColor theme="6" tint="0.59999389629810485"/>
      </patternFill>
    </fill>
    <fill>
      <patternFill patternType="solid">
        <fgColor theme="6" tint="0.79998168889431442"/>
        <bgColor theme="6" tint="0.79998168889431442"/>
      </patternFill>
    </fill>
    <fill>
      <patternFill patternType="solid">
        <fgColor theme="1"/>
        <bgColor theme="1"/>
      </patternFill>
    </fill>
    <fill>
      <patternFill patternType="solid">
        <fgColor theme="0" tint="-0.14999847407452621"/>
        <bgColor theme="0" tint="-0.14999847407452621"/>
      </patternFill>
    </fill>
    <fill>
      <patternFill patternType="solid">
        <fgColor theme="4"/>
        <bgColor theme="5"/>
      </patternFill>
    </fill>
    <fill>
      <patternFill patternType="solid">
        <fgColor theme="7"/>
        <bgColor theme="7"/>
      </patternFill>
    </fill>
    <fill>
      <patternFill patternType="solid">
        <fgColor theme="0" tint="-0.34998626667073579"/>
        <bgColor theme="0" tint="-0.34998626667073579"/>
      </patternFill>
    </fill>
    <fill>
      <patternFill patternType="solid">
        <fgColor theme="6" tint="-0.249977111117893"/>
        <bgColor theme="5"/>
      </patternFill>
    </fill>
    <fill>
      <patternFill patternType="solid">
        <fgColor theme="7"/>
        <bgColor theme="5"/>
      </patternFill>
    </fill>
    <fill>
      <patternFill patternType="solid">
        <fgColor theme="4" tint="0.59999389629810485"/>
        <bgColor indexed="64"/>
      </patternFill>
    </fill>
    <fill>
      <patternFill patternType="solid">
        <fgColor theme="4" tint="0.59999389629810485"/>
        <bgColor theme="4" tint="0.79998168889431442"/>
      </patternFill>
    </fill>
    <fill>
      <patternFill patternType="solid">
        <fgColor rgb="FFFFFF00"/>
        <bgColor theme="4" tint="0.59999389629810485"/>
      </patternFill>
    </fill>
    <fill>
      <patternFill patternType="solid">
        <fgColor rgb="FFD8E4BC"/>
        <bgColor rgb="FFD8E4BC"/>
      </patternFill>
    </fill>
    <fill>
      <patternFill patternType="solid">
        <fgColor rgb="FFEBF1DE"/>
        <bgColor rgb="FFEBF1DE"/>
      </patternFill>
    </fill>
    <fill>
      <patternFill patternType="solid">
        <fgColor rgb="FFCCC0DA"/>
        <bgColor rgb="FFCCC0DA"/>
      </patternFill>
    </fill>
    <fill>
      <patternFill patternType="solid">
        <fgColor rgb="FFE4DFEC"/>
        <bgColor rgb="FFE4DFEC"/>
      </patternFill>
    </fill>
    <fill>
      <patternFill patternType="solid">
        <fgColor theme="7"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9" tint="0.79998168889431442"/>
        <bgColor indexed="64"/>
      </patternFill>
    </fill>
  </fills>
  <borders count="36">
    <border>
      <left/>
      <right/>
      <top/>
      <bottom/>
      <diagonal/>
    </border>
    <border>
      <left/>
      <right/>
      <top style="thin">
        <color indexed="64"/>
      </top>
      <bottom/>
      <diagonal/>
    </border>
    <border>
      <left style="thin">
        <color theme="0"/>
      </left>
      <right style="thin">
        <color theme="0"/>
      </right>
      <top style="thin">
        <color theme="0"/>
      </top>
      <bottom style="thin">
        <color theme="0"/>
      </bottom>
      <diagonal/>
    </border>
    <border>
      <left style="thin">
        <color theme="0"/>
      </left>
      <right/>
      <top/>
      <bottom/>
      <diagonal/>
    </border>
    <border>
      <left style="thin">
        <color theme="0"/>
      </left>
      <right/>
      <top style="thin">
        <color theme="0"/>
      </top>
      <bottom/>
      <diagonal/>
    </border>
    <border>
      <left/>
      <right style="thin">
        <color theme="0"/>
      </right>
      <top style="thin">
        <color theme="0"/>
      </top>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ck">
        <color theme="0"/>
      </bottom>
      <diagonal/>
    </border>
    <border>
      <left style="thin">
        <color theme="0"/>
      </left>
      <right style="thin">
        <color theme="0"/>
      </right>
      <top/>
      <bottom style="thick">
        <color theme="0"/>
      </bottom>
      <diagonal/>
    </border>
    <border>
      <left/>
      <right style="thin">
        <color theme="0"/>
      </right>
      <top/>
      <bottom style="thick">
        <color theme="0"/>
      </bottom>
      <diagonal/>
    </border>
    <border>
      <left style="thin">
        <color theme="0"/>
      </left>
      <right style="thin">
        <color theme="0"/>
      </right>
      <top style="thin">
        <color theme="0"/>
      </top>
      <bottom/>
      <diagonal/>
    </border>
    <border>
      <left style="thin">
        <color theme="4" tint="0.39997558519241921"/>
      </left>
      <right/>
      <top style="thin">
        <color theme="4" tint="0.39997558519241921"/>
      </top>
      <bottom style="thin">
        <color theme="4" tint="0.39997558519241921"/>
      </bottom>
      <diagonal/>
    </border>
    <border>
      <left style="thin">
        <color theme="0"/>
      </left>
      <right/>
      <top style="thick">
        <color theme="0"/>
      </top>
      <bottom/>
      <diagonal/>
    </border>
    <border>
      <left style="thin">
        <color theme="1"/>
      </left>
      <right style="thin">
        <color theme="1"/>
      </right>
      <top style="thin">
        <color theme="1"/>
      </top>
      <bottom style="medium">
        <color theme="1"/>
      </bottom>
      <diagonal/>
    </border>
    <border>
      <left/>
      <right/>
      <top/>
      <bottom style="thick">
        <color theme="0"/>
      </bottom>
      <diagonal/>
    </border>
    <border>
      <left/>
      <right/>
      <top style="thick">
        <color theme="0"/>
      </top>
      <bottom/>
      <diagonal/>
    </border>
    <border>
      <left/>
      <right/>
      <top style="thin">
        <color theme="0"/>
      </top>
      <bottom/>
      <diagonal/>
    </border>
    <border>
      <left/>
      <right style="thin">
        <color theme="0"/>
      </right>
      <top style="thin">
        <color theme="0"/>
      </top>
      <bottom style="thick">
        <color theme="0"/>
      </bottom>
      <diagonal/>
    </border>
    <border>
      <left/>
      <right style="thin">
        <color theme="0"/>
      </right>
      <top style="thin">
        <color indexed="64"/>
      </top>
      <bottom style="thin">
        <color theme="0"/>
      </bottom>
      <diagonal/>
    </border>
    <border>
      <left style="thin">
        <color theme="1"/>
      </left>
      <right/>
      <top style="medium">
        <color theme="1"/>
      </top>
      <bottom/>
      <diagonal/>
    </border>
    <border>
      <left style="thin">
        <color theme="1"/>
      </left>
      <right style="thin">
        <color theme="1"/>
      </right>
      <top style="medium">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theme="1"/>
      </left>
      <right/>
      <top style="thin">
        <color theme="1"/>
      </top>
      <bottom style="medium">
        <color theme="1"/>
      </bottom>
      <diagonal/>
    </border>
    <border>
      <left style="thin">
        <color theme="0"/>
      </left>
      <right/>
      <top style="thick">
        <color theme="0"/>
      </top>
      <bottom style="thin">
        <color theme="0"/>
      </bottom>
      <diagonal/>
    </border>
    <border>
      <left/>
      <right style="thin">
        <color theme="0"/>
      </right>
      <top/>
      <bottom/>
      <diagonal/>
    </border>
    <border>
      <left/>
      <right style="thin">
        <color rgb="FFFFFFFF"/>
      </right>
      <top style="thin">
        <color rgb="FFFFFFFF"/>
      </top>
      <bottom style="thin">
        <color rgb="FFFFFFFF"/>
      </bottom>
      <diagonal/>
    </border>
    <border>
      <left/>
      <right style="thin">
        <color rgb="FFFFFFFF"/>
      </right>
      <top/>
      <bottom style="thin">
        <color rgb="FFFFFFFF"/>
      </bottom>
      <diagonal/>
    </border>
    <border>
      <left style="thick">
        <color rgb="FF8064A2"/>
      </left>
      <right/>
      <top style="thick">
        <color rgb="FF8064A2"/>
      </top>
      <bottom style="thick">
        <color rgb="FF8064A2"/>
      </bottom>
      <diagonal/>
    </border>
    <border>
      <left/>
      <right/>
      <top style="thick">
        <color rgb="FF8064A2"/>
      </top>
      <bottom style="thick">
        <color rgb="FF8064A2"/>
      </bottom>
      <diagonal/>
    </border>
    <border>
      <left/>
      <right style="thick">
        <color rgb="FF8064A2"/>
      </right>
      <top style="thick">
        <color rgb="FF8064A2"/>
      </top>
      <bottom style="thick">
        <color rgb="FF8064A2"/>
      </bottom>
      <diagonal/>
    </border>
    <border>
      <left style="thin">
        <color rgb="FFFFFFFF"/>
      </left>
      <right/>
      <top style="thin">
        <color rgb="FFFFFFFF"/>
      </top>
      <bottom style="thin">
        <color rgb="FFFFFFFF"/>
      </bottom>
      <diagonal/>
    </border>
    <border>
      <left style="thin">
        <color rgb="FFFFFFFF"/>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s>
  <cellStyleXfs count="6">
    <xf numFmtId="0" fontId="0" fillId="0" borderId="0"/>
    <xf numFmtId="0" fontId="1" fillId="0" borderId="0"/>
    <xf numFmtId="44"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0" fontId="23" fillId="0" borderId="0"/>
  </cellStyleXfs>
  <cellXfs count="233">
    <xf numFmtId="0" fontId="0" fillId="0" borderId="0" xfId="0"/>
    <xf numFmtId="0" fontId="1" fillId="0" borderId="0" xfId="1" applyAlignment="1">
      <alignment horizontal="center"/>
    </xf>
    <xf numFmtId="0" fontId="2" fillId="0" borderId="0" xfId="0" applyFont="1"/>
    <xf numFmtId="0" fontId="1" fillId="0" borderId="0" xfId="0" applyFont="1"/>
    <xf numFmtId="0" fontId="1" fillId="0" borderId="0" xfId="1" applyAlignment="1">
      <alignment wrapText="1"/>
    </xf>
    <xf numFmtId="0" fontId="5" fillId="0" borderId="0" xfId="1" applyFont="1" applyAlignment="1">
      <alignment wrapText="1"/>
    </xf>
    <xf numFmtId="0" fontId="1" fillId="0" borderId="0" xfId="1" applyAlignment="1">
      <alignment horizontal="center" wrapText="1"/>
    </xf>
    <xf numFmtId="0" fontId="4" fillId="5" borderId="2" xfId="1" applyFont="1" applyFill="1" applyBorder="1" applyAlignment="1">
      <alignment horizontal="center" vertical="top" wrapText="1"/>
    </xf>
    <xf numFmtId="0" fontId="3" fillId="6" borderId="5" xfId="1" applyFont="1" applyFill="1" applyBorder="1" applyAlignment="1">
      <alignment horizontal="center" vertical="top" wrapText="1"/>
    </xf>
    <xf numFmtId="0" fontId="3" fillId="7" borderId="7" xfId="1" applyFont="1" applyFill="1" applyBorder="1" applyAlignment="1">
      <alignment horizontal="center" vertical="top" wrapText="1"/>
    </xf>
    <xf numFmtId="0" fontId="3" fillId="6" borderId="7" xfId="1" applyFont="1" applyFill="1" applyBorder="1" applyAlignment="1">
      <alignment horizontal="center" vertical="top" wrapText="1"/>
    </xf>
    <xf numFmtId="0" fontId="3" fillId="8" borderId="8" xfId="1" applyFont="1" applyFill="1" applyBorder="1" applyAlignment="1">
      <alignment horizontal="center" vertical="top" wrapText="1"/>
    </xf>
    <xf numFmtId="0" fontId="3" fillId="8" borderId="9" xfId="1" applyFont="1" applyFill="1" applyBorder="1" applyAlignment="1">
      <alignment horizontal="center" vertical="top" wrapText="1"/>
    </xf>
    <xf numFmtId="0" fontId="6" fillId="8" borderId="10" xfId="1" applyFont="1" applyFill="1" applyBorder="1" applyAlignment="1">
      <alignment horizontal="center" vertical="top" wrapText="1"/>
    </xf>
    <xf numFmtId="0" fontId="6" fillId="9" borderId="0" xfId="1" applyFont="1" applyFill="1" applyAlignment="1">
      <alignment horizontal="center" wrapText="1"/>
    </xf>
    <xf numFmtId="0" fontId="1" fillId="0" borderId="0" xfId="1" applyAlignment="1">
      <alignment vertical="center" wrapText="1"/>
    </xf>
    <xf numFmtId="0" fontId="5" fillId="0" borderId="0" xfId="1" applyFont="1" applyAlignment="1">
      <alignment vertical="center" wrapText="1"/>
    </xf>
    <xf numFmtId="0" fontId="8" fillId="0" borderId="0" xfId="1" applyFont="1" applyAlignment="1">
      <alignment vertical="center" wrapText="1"/>
    </xf>
    <xf numFmtId="0" fontId="1" fillId="0" borderId="0" xfId="1"/>
    <xf numFmtId="0" fontId="1" fillId="0" borderId="0" xfId="1" applyAlignment="1">
      <alignment horizontal="center" vertical="top"/>
    </xf>
    <xf numFmtId="0" fontId="3" fillId="2" borderId="0" xfId="1" applyFont="1" applyFill="1" applyAlignment="1">
      <alignment horizontal="center" vertical="top"/>
    </xf>
    <xf numFmtId="0" fontId="1" fillId="0" borderId="0" xfId="1" applyAlignment="1">
      <alignment horizontal="left" vertical="top"/>
    </xf>
    <xf numFmtId="0" fontId="9" fillId="0" borderId="0" xfId="1" applyFont="1" applyAlignment="1">
      <alignment horizontal="center" vertical="top"/>
    </xf>
    <xf numFmtId="0" fontId="9" fillId="0" borderId="0" xfId="1" applyFont="1" applyAlignment="1">
      <alignment horizontal="center"/>
    </xf>
    <xf numFmtId="0" fontId="9" fillId="0" borderId="0" xfId="1" applyFont="1"/>
    <xf numFmtId="0" fontId="1" fillId="0" borderId="0" xfId="1" applyAlignment="1">
      <alignment vertical="top"/>
    </xf>
    <xf numFmtId="0" fontId="2" fillId="0" borderId="0" xfId="1" applyFont="1"/>
    <xf numFmtId="44" fontId="0" fillId="0" borderId="0" xfId="2" applyFont="1"/>
    <xf numFmtId="0" fontId="0" fillId="0" borderId="0" xfId="2" applyNumberFormat="1" applyFont="1"/>
    <xf numFmtId="11" fontId="0" fillId="0" borderId="0" xfId="0" applyNumberFormat="1"/>
    <xf numFmtId="0" fontId="1" fillId="18" borderId="0" xfId="0" applyFont="1" applyFill="1"/>
    <xf numFmtId="0" fontId="0" fillId="18" borderId="0" xfId="0" applyFill="1"/>
    <xf numFmtId="0" fontId="4" fillId="20" borderId="7" xfId="0" applyFont="1" applyFill="1" applyBorder="1"/>
    <xf numFmtId="0" fontId="4" fillId="21" borderId="7" xfId="0" applyFont="1" applyFill="1" applyBorder="1"/>
    <xf numFmtId="0" fontId="4" fillId="21" borderId="5" xfId="0" applyFont="1" applyFill="1" applyBorder="1"/>
    <xf numFmtId="0" fontId="4" fillId="0" borderId="12" xfId="0" applyFont="1" applyBorder="1"/>
    <xf numFmtId="0" fontId="4" fillId="11" borderId="12" xfId="0" applyFont="1" applyFill="1" applyBorder="1"/>
    <xf numFmtId="0" fontId="3" fillId="8" borderId="12" xfId="0" applyFont="1" applyFill="1" applyBorder="1" applyAlignment="1">
      <alignment horizontal="center" vertical="top"/>
    </xf>
    <xf numFmtId="0" fontId="0" fillId="0" borderId="0" xfId="0" applyAlignment="1">
      <alignment vertical="center"/>
    </xf>
    <xf numFmtId="0" fontId="3" fillId="19" borderId="10" xfId="0" applyFont="1" applyFill="1" applyBorder="1" applyAlignment="1">
      <alignment horizontal="center" vertical="top"/>
    </xf>
    <xf numFmtId="0" fontId="6" fillId="9" borderId="0" xfId="0" applyFont="1" applyFill="1" applyAlignment="1">
      <alignment vertical="center"/>
    </xf>
    <xf numFmtId="0" fontId="4" fillId="5" borderId="4" xfId="0" applyFont="1" applyFill="1" applyBorder="1"/>
    <xf numFmtId="0" fontId="4" fillId="21" borderId="4" xfId="0" applyFont="1" applyFill="1" applyBorder="1"/>
    <xf numFmtId="0" fontId="0" fillId="0" borderId="0" xfId="0" applyAlignment="1">
      <alignment horizontal="center"/>
    </xf>
    <xf numFmtId="9" fontId="0" fillId="0" borderId="0" xfId="4" applyFont="1" applyAlignment="1">
      <alignment horizontal="center"/>
    </xf>
    <xf numFmtId="0" fontId="3" fillId="19" borderId="0" xfId="0" applyFont="1" applyFill="1" applyAlignment="1">
      <alignment horizontal="center" vertical="top"/>
    </xf>
    <xf numFmtId="0" fontId="4" fillId="20" borderId="7" xfId="0" applyFont="1" applyFill="1" applyBorder="1" applyAlignment="1">
      <alignment horizontal="center"/>
    </xf>
    <xf numFmtId="0" fontId="4" fillId="21" borderId="7" xfId="0" applyFont="1" applyFill="1" applyBorder="1" applyAlignment="1">
      <alignment horizontal="center"/>
    </xf>
    <xf numFmtId="9" fontId="4" fillId="20" borderId="7" xfId="4" applyFont="1" applyFill="1" applyBorder="1" applyAlignment="1">
      <alignment horizontal="center"/>
    </xf>
    <xf numFmtId="0" fontId="3" fillId="12" borderId="10" xfId="1" applyFont="1" applyFill="1" applyBorder="1" applyAlignment="1">
      <alignment horizontal="center" vertical="top"/>
    </xf>
    <xf numFmtId="0" fontId="4" fillId="20" borderId="7" xfId="1" applyFont="1" applyFill="1" applyBorder="1" applyAlignment="1">
      <alignment horizontal="center" vertical="top"/>
    </xf>
    <xf numFmtId="0" fontId="4" fillId="21" borderId="7" xfId="1" applyFont="1" applyFill="1" applyBorder="1" applyAlignment="1">
      <alignment horizontal="center" vertical="top"/>
    </xf>
    <xf numFmtId="0" fontId="4" fillId="20" borderId="5" xfId="1" applyFont="1" applyFill="1" applyBorder="1" applyAlignment="1">
      <alignment horizontal="center" vertical="top"/>
    </xf>
    <xf numFmtId="0" fontId="4" fillId="0" borderId="14" xfId="1" applyFont="1" applyBorder="1" applyAlignment="1">
      <alignment horizontal="center" vertical="top"/>
    </xf>
    <xf numFmtId="0" fontId="12" fillId="12" borderId="10" xfId="1" applyFont="1" applyFill="1" applyBorder="1" applyAlignment="1">
      <alignment horizontal="center" vertical="top" wrapText="1"/>
    </xf>
    <xf numFmtId="0" fontId="1" fillId="0" borderId="0" xfId="1" applyAlignment="1">
      <alignment horizontal="center" vertical="center"/>
    </xf>
    <xf numFmtId="0" fontId="3" fillId="14" borderId="10" xfId="1" applyFont="1" applyFill="1" applyBorder="1" applyAlignment="1">
      <alignment horizontal="center" vertical="center"/>
    </xf>
    <xf numFmtId="0" fontId="4" fillId="15" borderId="2" xfId="1" applyFont="1" applyFill="1" applyBorder="1" applyAlignment="1">
      <alignment horizontal="center" vertical="center"/>
    </xf>
    <xf numFmtId="0" fontId="4" fillId="13" borderId="2" xfId="1" applyFont="1" applyFill="1" applyBorder="1" applyAlignment="1">
      <alignment horizontal="center" vertical="center"/>
    </xf>
    <xf numFmtId="0" fontId="4" fillId="13" borderId="11" xfId="1" applyFont="1" applyFill="1" applyBorder="1" applyAlignment="1">
      <alignment horizontal="center" vertical="center"/>
    </xf>
    <xf numFmtId="0" fontId="1" fillId="0" borderId="0" xfId="1" applyAlignment="1">
      <alignment vertical="center"/>
    </xf>
    <xf numFmtId="0" fontId="1" fillId="0" borderId="0" xfId="0" applyFont="1" applyAlignment="1">
      <alignment horizontal="center"/>
    </xf>
    <xf numFmtId="0" fontId="3" fillId="12" borderId="0" xfId="1" applyFont="1" applyFill="1" applyAlignment="1">
      <alignment horizontal="center" vertical="center"/>
    </xf>
    <xf numFmtId="0" fontId="3" fillId="12" borderId="0" xfId="1" applyFont="1" applyFill="1" applyAlignment="1">
      <alignment horizontal="center" vertical="center" wrapText="1"/>
    </xf>
    <xf numFmtId="9" fontId="3" fillId="14" borderId="4" xfId="4" applyFont="1" applyFill="1" applyBorder="1"/>
    <xf numFmtId="11" fontId="4" fillId="5" borderId="4" xfId="0" applyNumberFormat="1" applyFont="1" applyFill="1" applyBorder="1"/>
    <xf numFmtId="0" fontId="3" fillId="14" borderId="0" xfId="0" applyFont="1" applyFill="1"/>
    <xf numFmtId="0" fontId="3" fillId="14" borderId="3" xfId="0" applyFont="1" applyFill="1" applyBorder="1"/>
    <xf numFmtId="0" fontId="3" fillId="14" borderId="16" xfId="0" applyFont="1" applyFill="1" applyBorder="1"/>
    <xf numFmtId="0" fontId="4" fillId="15" borderId="13" xfId="0" applyFont="1" applyFill="1" applyBorder="1"/>
    <xf numFmtId="0" fontId="3" fillId="14" borderId="13" xfId="0" applyFont="1" applyFill="1" applyBorder="1"/>
    <xf numFmtId="0" fontId="3" fillId="14" borderId="17" xfId="0" applyFont="1" applyFill="1" applyBorder="1"/>
    <xf numFmtId="0" fontId="4" fillId="13" borderId="4" xfId="0" applyFont="1" applyFill="1" applyBorder="1"/>
    <xf numFmtId="0" fontId="3" fillId="14" borderId="4" xfId="0" applyFont="1" applyFill="1" applyBorder="1"/>
    <xf numFmtId="0" fontId="4" fillId="15" borderId="4" xfId="0" applyFont="1" applyFill="1" applyBorder="1"/>
    <xf numFmtId="165" fontId="4" fillId="13" borderId="4" xfId="4" applyNumberFormat="1" applyFont="1" applyFill="1" applyBorder="1"/>
    <xf numFmtId="0" fontId="3" fillId="19" borderId="0" xfId="0" applyFont="1" applyFill="1"/>
    <xf numFmtId="0" fontId="3" fillId="19" borderId="3" xfId="0" applyFont="1" applyFill="1" applyBorder="1"/>
    <xf numFmtId="0" fontId="4" fillId="20" borderId="16" xfId="0" applyFont="1" applyFill="1" applyBorder="1"/>
    <xf numFmtId="164" fontId="4" fillId="20" borderId="13" xfId="0" applyNumberFormat="1" applyFont="1" applyFill="1" applyBorder="1"/>
    <xf numFmtId="0" fontId="4" fillId="20" borderId="13" xfId="0" applyFont="1" applyFill="1" applyBorder="1"/>
    <xf numFmtId="0" fontId="4" fillId="21" borderId="17" xfId="0" applyFont="1" applyFill="1" applyBorder="1"/>
    <xf numFmtId="164" fontId="4" fillId="21" borderId="4" xfId="0" applyNumberFormat="1" applyFont="1" applyFill="1" applyBorder="1"/>
    <xf numFmtId="0" fontId="4" fillId="20" borderId="17" xfId="0" applyFont="1" applyFill="1" applyBorder="1"/>
    <xf numFmtId="164" fontId="4" fillId="20" borderId="4" xfId="0" applyNumberFormat="1" applyFont="1" applyFill="1" applyBorder="1"/>
    <xf numFmtId="0" fontId="4" fillId="20" borderId="4" xfId="0" applyFont="1" applyFill="1" applyBorder="1"/>
    <xf numFmtId="0" fontId="4" fillId="20" borderId="4" xfId="0" applyFont="1" applyFill="1" applyBorder="1" applyAlignment="1">
      <alignment horizontal="center"/>
    </xf>
    <xf numFmtId="0" fontId="3" fillId="8" borderId="0" xfId="1" applyFont="1" applyFill="1" applyAlignment="1">
      <alignment horizontal="left" vertical="top"/>
    </xf>
    <xf numFmtId="0" fontId="3" fillId="16" borderId="3" xfId="1" applyFont="1" applyFill="1" applyBorder="1" applyAlignment="1">
      <alignment horizontal="left" vertical="top"/>
    </xf>
    <xf numFmtId="0" fontId="3" fillId="8" borderId="3" xfId="1" applyFont="1" applyFill="1" applyBorder="1" applyAlignment="1">
      <alignment horizontal="left"/>
    </xf>
    <xf numFmtId="0" fontId="3" fillId="8" borderId="16" xfId="1" applyFont="1" applyFill="1" applyBorder="1" applyAlignment="1">
      <alignment horizontal="center" vertical="top"/>
    </xf>
    <xf numFmtId="0" fontId="4" fillId="3" borderId="4" xfId="1" applyFont="1" applyFill="1" applyBorder="1" applyAlignment="1">
      <alignment horizontal="center" vertical="top"/>
    </xf>
    <xf numFmtId="0" fontId="3" fillId="8" borderId="17" xfId="1" applyFont="1" applyFill="1" applyBorder="1" applyAlignment="1">
      <alignment horizontal="center" vertical="top"/>
    </xf>
    <xf numFmtId="0" fontId="4" fillId="4" borderId="4" xfId="1" applyFont="1" applyFill="1" applyBorder="1" applyAlignment="1">
      <alignment horizontal="center" vertical="top"/>
    </xf>
    <xf numFmtId="9" fontId="4" fillId="15" borderId="2" xfId="4" applyFont="1" applyFill="1" applyBorder="1" applyAlignment="1">
      <alignment horizontal="center" vertical="center"/>
    </xf>
    <xf numFmtId="9" fontId="4" fillId="13" borderId="2" xfId="4" applyFont="1" applyFill="1" applyBorder="1" applyAlignment="1">
      <alignment horizontal="center" vertical="center"/>
    </xf>
    <xf numFmtId="9" fontId="4" fillId="13" borderId="11" xfId="4" applyFont="1" applyFill="1" applyBorder="1" applyAlignment="1">
      <alignment horizontal="center" vertical="center"/>
    </xf>
    <xf numFmtId="0" fontId="16" fillId="14" borderId="9" xfId="1" applyFont="1" applyFill="1" applyBorder="1" applyAlignment="1">
      <alignment horizontal="center" vertical="center"/>
    </xf>
    <xf numFmtId="0" fontId="4" fillId="26" borderId="2" xfId="1" applyFont="1" applyFill="1" applyBorder="1"/>
    <xf numFmtId="0" fontId="4" fillId="23" borderId="11" xfId="1" applyFont="1" applyFill="1" applyBorder="1"/>
    <xf numFmtId="0" fontId="4" fillId="23" borderId="4" xfId="1" applyFont="1" applyFill="1" applyBorder="1"/>
    <xf numFmtId="0" fontId="1" fillId="0" borderId="0" xfId="1" applyAlignment="1">
      <alignment horizontal="center" vertical="top" wrapText="1"/>
    </xf>
    <xf numFmtId="0" fontId="3" fillId="22" borderId="19" xfId="0" applyFont="1" applyFill="1" applyBorder="1" applyAlignment="1">
      <alignment horizontal="center" vertical="center"/>
    </xf>
    <xf numFmtId="0" fontId="3" fillId="27" borderId="10" xfId="1" applyFont="1" applyFill="1" applyBorder="1" applyAlignment="1">
      <alignment horizontal="center" vertical="center"/>
    </xf>
    <xf numFmtId="0" fontId="3" fillId="27" borderId="9" xfId="1" applyFont="1" applyFill="1" applyBorder="1" applyAlignment="1">
      <alignment horizontal="center" vertical="center"/>
    </xf>
    <xf numFmtId="0" fontId="3" fillId="27" borderId="8" xfId="1" applyFont="1" applyFill="1" applyBorder="1" applyAlignment="1">
      <alignment horizontal="center" vertical="center"/>
    </xf>
    <xf numFmtId="49" fontId="19" fillId="14" borderId="7" xfId="1" applyNumberFormat="1" applyFont="1" applyFill="1" applyBorder="1" applyAlignment="1">
      <alignment horizontal="center" vertical="center"/>
    </xf>
    <xf numFmtId="0" fontId="19" fillId="14" borderId="7" xfId="1" applyFont="1" applyFill="1" applyBorder="1" applyAlignment="1">
      <alignment horizontal="center" vertical="center"/>
    </xf>
    <xf numFmtId="49" fontId="19" fillId="27" borderId="7" xfId="1" applyNumberFormat="1" applyFont="1" applyFill="1" applyBorder="1" applyAlignment="1">
      <alignment horizontal="center" vertical="center"/>
    </xf>
    <xf numFmtId="0" fontId="19" fillId="27" borderId="7" xfId="1" applyFont="1" applyFill="1" applyBorder="1" applyAlignment="1">
      <alignment horizontal="center" vertical="center"/>
    </xf>
    <xf numFmtId="0" fontId="19" fillId="27" borderId="18" xfId="1" applyFont="1" applyFill="1" applyBorder="1" applyAlignment="1">
      <alignment horizontal="center" vertical="center"/>
    </xf>
    <xf numFmtId="0" fontId="3" fillId="22" borderId="20" xfId="1" applyFont="1" applyFill="1" applyBorder="1"/>
    <xf numFmtId="0" fontId="3" fillId="22" borderId="20" xfId="1" applyFont="1" applyFill="1" applyBorder="1" applyAlignment="1">
      <alignment horizontal="center" vertical="top"/>
    </xf>
    <xf numFmtId="0" fontId="3" fillId="22" borderId="21" xfId="1" applyFont="1" applyFill="1" applyBorder="1" applyAlignment="1">
      <alignment horizontal="center" vertical="top"/>
    </xf>
    <xf numFmtId="0" fontId="4" fillId="23" borderId="20" xfId="1" applyFont="1" applyFill="1" applyBorder="1" applyAlignment="1">
      <alignment horizontal="center" vertical="top"/>
    </xf>
    <xf numFmtId="0" fontId="4" fillId="23" borderId="21" xfId="1" applyFont="1" applyFill="1" applyBorder="1" applyAlignment="1">
      <alignment horizontal="center" vertical="top"/>
    </xf>
    <xf numFmtId="0" fontId="3" fillId="22" borderId="22" xfId="1" applyFont="1" applyFill="1" applyBorder="1"/>
    <xf numFmtId="0" fontId="4" fillId="0" borderId="22" xfId="1" applyFont="1" applyBorder="1" applyAlignment="1">
      <alignment horizontal="center" vertical="top"/>
    </xf>
    <xf numFmtId="0" fontId="4" fillId="0" borderId="23" xfId="1" applyFont="1" applyBorder="1" applyAlignment="1">
      <alignment horizontal="center" vertical="top"/>
    </xf>
    <xf numFmtId="0" fontId="4" fillId="23" borderId="22" xfId="1" applyFont="1" applyFill="1" applyBorder="1" applyAlignment="1">
      <alignment horizontal="center" vertical="top"/>
    </xf>
    <xf numFmtId="0" fontId="4" fillId="23" borderId="23" xfId="1" applyFont="1" applyFill="1" applyBorder="1" applyAlignment="1">
      <alignment horizontal="center" vertical="top"/>
    </xf>
    <xf numFmtId="0" fontId="3" fillId="22" borderId="24" xfId="1" applyFont="1" applyFill="1" applyBorder="1"/>
    <xf numFmtId="0" fontId="4" fillId="0" borderId="24" xfId="1" applyFont="1" applyBorder="1" applyAlignment="1">
      <alignment horizontal="center" vertical="top"/>
    </xf>
    <xf numFmtId="0" fontId="3" fillId="22" borderId="21" xfId="1" applyFont="1" applyFill="1" applyBorder="1"/>
    <xf numFmtId="0" fontId="3" fillId="12" borderId="0" xfId="1" applyFont="1" applyFill="1" applyAlignment="1">
      <alignment horizontal="center" vertical="top"/>
    </xf>
    <xf numFmtId="49" fontId="3" fillId="19" borderId="3" xfId="1" applyNumberFormat="1" applyFont="1" applyFill="1" applyBorder="1" applyAlignment="1">
      <alignment horizontal="center"/>
    </xf>
    <xf numFmtId="0" fontId="3" fillId="19" borderId="3" xfId="1" applyFont="1" applyFill="1" applyBorder="1" applyAlignment="1">
      <alignment horizontal="center"/>
    </xf>
    <xf numFmtId="0" fontId="4" fillId="20" borderId="16" xfId="1" applyFont="1" applyFill="1" applyBorder="1" applyAlignment="1">
      <alignment horizontal="center" vertical="top"/>
    </xf>
    <xf numFmtId="0" fontId="4" fillId="20" borderId="13" xfId="0" applyFont="1" applyFill="1" applyBorder="1" applyAlignment="1">
      <alignment horizontal="center"/>
    </xf>
    <xf numFmtId="0" fontId="4" fillId="21" borderId="17" xfId="1" applyFont="1" applyFill="1" applyBorder="1" applyAlignment="1">
      <alignment horizontal="center" vertical="top"/>
    </xf>
    <xf numFmtId="0" fontId="4" fillId="21" borderId="4" xfId="0" applyFont="1" applyFill="1" applyBorder="1" applyAlignment="1">
      <alignment horizontal="center"/>
    </xf>
    <xf numFmtId="0" fontId="4" fillId="20" borderId="17" xfId="1" applyFont="1" applyFill="1" applyBorder="1" applyAlignment="1">
      <alignment horizontal="center" vertical="top"/>
    </xf>
    <xf numFmtId="0" fontId="3" fillId="22" borderId="0" xfId="1" applyFont="1" applyFill="1" applyAlignment="1">
      <alignment horizontal="center" vertical="top" wrapText="1"/>
    </xf>
    <xf numFmtId="0" fontId="3" fillId="22" borderId="3" xfId="1" applyFont="1" applyFill="1" applyBorder="1" applyAlignment="1">
      <alignment horizontal="center" vertical="top" wrapText="1"/>
    </xf>
    <xf numFmtId="0" fontId="18" fillId="22" borderId="1" xfId="0" applyFont="1" applyFill="1" applyBorder="1" applyAlignment="1">
      <alignment horizontal="center" vertical="center"/>
    </xf>
    <xf numFmtId="0" fontId="4" fillId="26" borderId="13" xfId="1" applyFont="1" applyFill="1" applyBorder="1"/>
    <xf numFmtId="0" fontId="4" fillId="26" borderId="4" xfId="1" applyFont="1" applyFill="1" applyBorder="1"/>
    <xf numFmtId="0" fontId="3" fillId="8" borderId="0" xfId="0" applyFont="1" applyFill="1"/>
    <xf numFmtId="0" fontId="3" fillId="8" borderId="3" xfId="0" applyFont="1" applyFill="1" applyBorder="1"/>
    <xf numFmtId="0" fontId="4" fillId="5" borderId="16" xfId="0" applyFont="1" applyFill="1" applyBorder="1"/>
    <xf numFmtId="0" fontId="4" fillId="5" borderId="13" xfId="0" applyFont="1" applyFill="1" applyBorder="1"/>
    <xf numFmtId="11" fontId="4" fillId="5" borderId="13" xfId="0" applyNumberFormat="1" applyFont="1" applyFill="1" applyBorder="1"/>
    <xf numFmtId="0" fontId="4" fillId="11" borderId="17" xfId="0" applyFont="1" applyFill="1" applyBorder="1"/>
    <xf numFmtId="0" fontId="4" fillId="11" borderId="4" xfId="0" applyFont="1" applyFill="1" applyBorder="1"/>
    <xf numFmtId="11" fontId="4" fillId="11" borderId="4" xfId="0" applyNumberFormat="1" applyFont="1" applyFill="1" applyBorder="1"/>
    <xf numFmtId="0" fontId="4" fillId="5" borderId="17" xfId="0" applyFont="1" applyFill="1" applyBorder="1"/>
    <xf numFmtId="0" fontId="0" fillId="0" borderId="0" xfId="3" applyNumberFormat="1" applyFont="1"/>
    <xf numFmtId="0" fontId="3" fillId="28" borderId="10" xfId="1" applyFont="1" applyFill="1" applyBorder="1" applyAlignment="1">
      <alignment horizontal="center" vertical="center"/>
    </xf>
    <xf numFmtId="49" fontId="19" fillId="28" borderId="7" xfId="1" applyNumberFormat="1" applyFont="1" applyFill="1" applyBorder="1" applyAlignment="1">
      <alignment horizontal="center" vertical="center"/>
    </xf>
    <xf numFmtId="0" fontId="3" fillId="28" borderId="9" xfId="1" applyFont="1" applyFill="1" applyBorder="1" applyAlignment="1">
      <alignment horizontal="center" vertical="center"/>
    </xf>
    <xf numFmtId="0" fontId="3" fillId="28" borderId="8" xfId="1" applyFont="1" applyFill="1" applyBorder="1" applyAlignment="1">
      <alignment horizontal="center" vertical="center"/>
    </xf>
    <xf numFmtId="0" fontId="4" fillId="3" borderId="6" xfId="0" applyFont="1" applyFill="1" applyBorder="1" applyAlignment="1">
      <alignment horizontal="center"/>
    </xf>
    <xf numFmtId="0" fontId="4" fillId="4" borderId="6" xfId="0" applyFont="1" applyFill="1" applyBorder="1" applyAlignment="1">
      <alignment horizontal="center"/>
    </xf>
    <xf numFmtId="0" fontId="4" fillId="5" borderId="13" xfId="1" applyFont="1" applyFill="1" applyBorder="1" applyAlignment="1" applyProtection="1">
      <alignment horizontal="center"/>
      <protection locked="0"/>
    </xf>
    <xf numFmtId="0" fontId="4" fillId="11" borderId="4" xfId="1" applyFont="1" applyFill="1" applyBorder="1" applyAlignment="1" applyProtection="1">
      <alignment horizontal="center"/>
      <protection locked="0"/>
    </xf>
    <xf numFmtId="0" fontId="4" fillId="5" borderId="4" xfId="1" applyFont="1" applyFill="1" applyBorder="1" applyAlignment="1" applyProtection="1">
      <alignment horizontal="center"/>
      <protection locked="0"/>
    </xf>
    <xf numFmtId="0" fontId="4" fillId="20" borderId="7" xfId="1" applyFont="1" applyFill="1" applyBorder="1" applyAlignment="1" applyProtection="1">
      <alignment horizontal="center" vertical="top"/>
      <protection locked="0"/>
    </xf>
    <xf numFmtId="0" fontId="4" fillId="21" borderId="7" xfId="1" applyFont="1" applyFill="1" applyBorder="1" applyAlignment="1" applyProtection="1">
      <alignment horizontal="center" vertical="top"/>
      <protection locked="0"/>
    </xf>
    <xf numFmtId="49" fontId="19" fillId="27" borderId="7" xfId="1" applyNumberFormat="1" applyFont="1" applyFill="1" applyBorder="1" applyAlignment="1" applyProtection="1">
      <alignment horizontal="center" vertical="center"/>
      <protection locked="0"/>
    </xf>
    <xf numFmtId="49" fontId="19" fillId="27" borderId="5" xfId="1" applyNumberFormat="1" applyFont="1" applyFill="1" applyBorder="1" applyAlignment="1" applyProtection="1">
      <alignment horizontal="center" vertical="center"/>
      <protection locked="0"/>
    </xf>
    <xf numFmtId="0" fontId="0" fillId="0" borderId="0" xfId="0" applyProtection="1">
      <protection locked="0"/>
    </xf>
    <xf numFmtId="0" fontId="7" fillId="0" borderId="0" xfId="1" applyFont="1" applyAlignment="1">
      <alignment horizontal="right" vertical="center" wrapText="1"/>
    </xf>
    <xf numFmtId="0" fontId="3" fillId="14" borderId="15" xfId="1" applyFont="1" applyFill="1" applyBorder="1" applyAlignment="1">
      <alignment horizontal="center" vertical="center"/>
    </xf>
    <xf numFmtId="0" fontId="3" fillId="14" borderId="8" xfId="1" applyFont="1" applyFill="1" applyBorder="1" applyAlignment="1">
      <alignment horizontal="center" vertical="center" wrapText="1"/>
    </xf>
    <xf numFmtId="0" fontId="21" fillId="29" borderId="0" xfId="1" applyFont="1" applyFill="1" applyAlignment="1" applyProtection="1">
      <alignment horizontal="center" vertical="center" wrapText="1"/>
      <protection locked="0"/>
    </xf>
    <xf numFmtId="0" fontId="22" fillId="5" borderId="25" xfId="1" applyFont="1" applyFill="1" applyBorder="1" applyAlignment="1" applyProtection="1">
      <alignment horizontal="center" vertical="center" wrapText="1"/>
      <protection locked="0"/>
    </xf>
    <xf numFmtId="0" fontId="22" fillId="30" borderId="6" xfId="1" applyFont="1" applyFill="1" applyBorder="1" applyAlignment="1" applyProtection="1">
      <alignment horizontal="center" vertical="center" wrapText="1"/>
      <protection locked="0"/>
    </xf>
    <xf numFmtId="0" fontId="22" fillId="5" borderId="6" xfId="1" applyFont="1" applyFill="1" applyBorder="1" applyAlignment="1" applyProtection="1">
      <alignment horizontal="center" vertical="center" wrapText="1"/>
      <protection locked="0"/>
    </xf>
    <xf numFmtId="0" fontId="4" fillId="31" borderId="2" xfId="1" applyFont="1" applyFill="1" applyBorder="1" applyAlignment="1">
      <alignment horizontal="center" vertical="top" wrapText="1"/>
    </xf>
    <xf numFmtId="0" fontId="22" fillId="5" borderId="6" xfId="1" applyFont="1" applyFill="1" applyBorder="1" applyAlignment="1" applyProtection="1">
      <alignment horizontal="center" vertical="top" wrapText="1"/>
      <protection locked="0"/>
    </xf>
    <xf numFmtId="0" fontId="22" fillId="30" borderId="6" xfId="1" applyFont="1" applyFill="1" applyBorder="1" applyAlignment="1" applyProtection="1">
      <alignment horizontal="center" vertical="top" wrapText="1"/>
      <protection locked="0"/>
    </xf>
    <xf numFmtId="0" fontId="22" fillId="5" borderId="4" xfId="1" applyFont="1" applyFill="1" applyBorder="1" applyAlignment="1" applyProtection="1">
      <alignment horizontal="center" vertical="top" wrapText="1"/>
      <protection locked="0"/>
    </xf>
    <xf numFmtId="1" fontId="4" fillId="15" borderId="2" xfId="1" applyNumberFormat="1" applyFont="1" applyFill="1" applyBorder="1" applyAlignment="1">
      <alignment horizontal="center" vertical="center"/>
    </xf>
    <xf numFmtId="166" fontId="4" fillId="15" borderId="2" xfId="1" applyNumberFormat="1" applyFont="1" applyFill="1" applyBorder="1" applyAlignment="1">
      <alignment horizontal="center" vertical="center"/>
    </xf>
    <xf numFmtId="0" fontId="3" fillId="27" borderId="0" xfId="1" applyFont="1" applyFill="1" applyAlignment="1">
      <alignment horizontal="center" vertical="center"/>
    </xf>
    <xf numFmtId="11" fontId="4" fillId="20" borderId="7" xfId="1" applyNumberFormat="1" applyFont="1" applyFill="1" applyBorder="1" applyAlignment="1" applyProtection="1">
      <alignment horizontal="center" vertical="top"/>
      <protection locked="0"/>
    </xf>
    <xf numFmtId="49" fontId="19" fillId="27" borderId="0" xfId="1" applyNumberFormat="1" applyFont="1" applyFill="1" applyAlignment="1">
      <alignment horizontal="center" vertical="center"/>
    </xf>
    <xf numFmtId="0" fontId="19" fillId="14" borderId="26" xfId="1" applyFont="1" applyFill="1" applyBorder="1" applyAlignment="1">
      <alignment horizontal="center" vertical="center"/>
    </xf>
    <xf numFmtId="0" fontId="4" fillId="21" borderId="7" xfId="1" applyFont="1" applyFill="1" applyBorder="1" applyAlignment="1" applyProtection="1">
      <alignment horizontal="center" vertical="top" wrapText="1"/>
      <protection locked="0"/>
    </xf>
    <xf numFmtId="0" fontId="24" fillId="32" borderId="27" xfId="1" applyFont="1" applyFill="1" applyBorder="1" applyAlignment="1" applyProtection="1">
      <alignment horizontal="center" vertical="top"/>
      <protection locked="0"/>
    </xf>
    <xf numFmtId="0" fontId="24" fillId="33" borderId="28" xfId="1" applyFont="1" applyFill="1" applyBorder="1" applyAlignment="1" applyProtection="1">
      <alignment horizontal="center" vertical="top"/>
      <protection locked="0"/>
    </xf>
    <xf numFmtId="0" fontId="24" fillId="32" borderId="28" xfId="1" applyFont="1" applyFill="1" applyBorder="1" applyAlignment="1" applyProtection="1">
      <alignment horizontal="center" vertical="top"/>
      <protection locked="0"/>
    </xf>
    <xf numFmtId="0" fontId="24" fillId="34" borderId="32" xfId="0" applyFont="1" applyFill="1" applyBorder="1" applyProtection="1">
      <protection locked="0"/>
    </xf>
    <xf numFmtId="0" fontId="24" fillId="35" borderId="33" xfId="0" applyFont="1" applyFill="1" applyBorder="1" applyProtection="1">
      <protection locked="0"/>
    </xf>
    <xf numFmtId="0" fontId="24" fillId="34" borderId="34" xfId="0" applyFont="1" applyFill="1" applyBorder="1"/>
    <xf numFmtId="0" fontId="25" fillId="34" borderId="32" xfId="0" applyFont="1" applyFill="1" applyBorder="1"/>
    <xf numFmtId="0" fontId="24" fillId="35" borderId="34" xfId="0" applyFont="1" applyFill="1" applyBorder="1"/>
    <xf numFmtId="0" fontId="25" fillId="35" borderId="32" xfId="0" applyFont="1" applyFill="1" applyBorder="1"/>
    <xf numFmtId="0" fontId="4" fillId="3" borderId="6" xfId="0" applyFont="1" applyFill="1" applyBorder="1" applyAlignment="1">
      <alignment horizontal="center" vertical="center"/>
    </xf>
    <xf numFmtId="0" fontId="24" fillId="34" borderId="33" xfId="0" applyFont="1" applyFill="1" applyBorder="1" applyAlignment="1" applyProtection="1">
      <alignment vertical="center" wrapText="1"/>
      <protection locked="0"/>
    </xf>
    <xf numFmtId="0" fontId="2" fillId="0" borderId="0" xfId="0" applyFont="1" applyAlignment="1">
      <alignment horizontal="center"/>
    </xf>
    <xf numFmtId="0" fontId="26" fillId="34" borderId="34" xfId="0" applyFont="1" applyFill="1" applyBorder="1"/>
    <xf numFmtId="0" fontId="27" fillId="34" borderId="32" xfId="0" applyFont="1" applyFill="1" applyBorder="1"/>
    <xf numFmtId="0" fontId="26" fillId="35" borderId="34" xfId="0" applyFont="1" applyFill="1" applyBorder="1"/>
    <xf numFmtId="0" fontId="27" fillId="35" borderId="32" xfId="0" applyFont="1" applyFill="1" applyBorder="1"/>
    <xf numFmtId="0" fontId="24" fillId="34" borderId="32" xfId="0" applyFont="1" applyFill="1" applyBorder="1"/>
    <xf numFmtId="0" fontId="24" fillId="35" borderId="32" xfId="0" applyFont="1" applyFill="1" applyBorder="1"/>
    <xf numFmtId="2" fontId="0" fillId="0" borderId="0" xfId="0" applyNumberFormat="1"/>
    <xf numFmtId="0" fontId="28" fillId="36" borderId="0" xfId="0" applyFont="1" applyFill="1"/>
    <xf numFmtId="0" fontId="0" fillId="37" borderId="0" xfId="0" applyFill="1"/>
    <xf numFmtId="0" fontId="0" fillId="38" borderId="0" xfId="0" applyFill="1"/>
    <xf numFmtId="0" fontId="0" fillId="0" borderId="35" xfId="0" applyBorder="1"/>
    <xf numFmtId="0" fontId="0" fillId="39" borderId="0" xfId="0" applyFill="1"/>
    <xf numFmtId="0" fontId="0" fillId="40" borderId="0" xfId="0" applyFill="1"/>
    <xf numFmtId="167" fontId="0" fillId="40" borderId="35" xfId="0" applyNumberFormat="1" applyFill="1" applyBorder="1"/>
    <xf numFmtId="2" fontId="0" fillId="0" borderId="35" xfId="0" applyNumberFormat="1" applyBorder="1"/>
    <xf numFmtId="168" fontId="0" fillId="0" borderId="0" xfId="0" applyNumberFormat="1"/>
    <xf numFmtId="0" fontId="6" fillId="25" borderId="0" xfId="0" applyFont="1" applyFill="1" applyAlignment="1">
      <alignment horizontal="center" vertical="center"/>
    </xf>
    <xf numFmtId="0" fontId="6" fillId="25" borderId="0" xfId="0" applyFont="1" applyFill="1" applyAlignment="1" applyProtection="1">
      <alignment horizontal="center" vertical="center"/>
      <protection locked="0"/>
    </xf>
    <xf numFmtId="0" fontId="0" fillId="0" borderId="29" xfId="0" applyBorder="1" applyAlignment="1" applyProtection="1">
      <alignment horizontal="left" vertical="top" wrapText="1"/>
      <protection locked="0"/>
    </xf>
    <xf numFmtId="0" fontId="0" fillId="0" borderId="30" xfId="0" applyBorder="1" applyAlignment="1" applyProtection="1">
      <alignment horizontal="left" vertical="top" wrapText="1"/>
      <protection locked="0"/>
    </xf>
    <xf numFmtId="0" fontId="0" fillId="0" borderId="31" xfId="0" applyBorder="1" applyAlignment="1" applyProtection="1">
      <alignment horizontal="left" vertical="top" wrapText="1"/>
      <protection locked="0"/>
    </xf>
    <xf numFmtId="0" fontId="6" fillId="25" borderId="15" xfId="0" applyFont="1" applyFill="1" applyBorder="1" applyAlignment="1">
      <alignment horizontal="center" vertical="center"/>
    </xf>
    <xf numFmtId="0" fontId="6" fillId="25" borderId="10" xfId="0" applyFont="1" applyFill="1" applyBorder="1" applyAlignment="1">
      <alignment horizontal="center" vertical="center"/>
    </xf>
    <xf numFmtId="0" fontId="5" fillId="0" borderId="3" xfId="1" applyFont="1" applyBorder="1" applyAlignment="1">
      <alignment horizontal="center" vertical="center" wrapText="1"/>
    </xf>
    <xf numFmtId="0" fontId="7" fillId="0" borderId="0" xfId="1" applyFont="1" applyAlignment="1">
      <alignment horizontal="right" vertical="center" wrapText="1"/>
    </xf>
    <xf numFmtId="0" fontId="6" fillId="27" borderId="15" xfId="1" applyFont="1" applyFill="1" applyBorder="1" applyAlignment="1">
      <alignment horizontal="center" vertical="center"/>
    </xf>
    <xf numFmtId="0" fontId="6" fillId="27" borderId="10" xfId="1" applyFont="1" applyFill="1" applyBorder="1" applyAlignment="1">
      <alignment horizontal="center" vertical="center"/>
    </xf>
    <xf numFmtId="0" fontId="10" fillId="9" borderId="0" xfId="1" applyFont="1" applyFill="1" applyAlignment="1">
      <alignment horizontal="center" vertical="center"/>
    </xf>
    <xf numFmtId="0" fontId="6" fillId="14" borderId="15" xfId="1" applyFont="1" applyFill="1" applyBorder="1" applyAlignment="1">
      <alignment horizontal="center" vertical="center"/>
    </xf>
    <xf numFmtId="0" fontId="6" fillId="14" borderId="10" xfId="1" applyFont="1" applyFill="1" applyBorder="1" applyAlignment="1">
      <alignment horizontal="center" vertical="center"/>
    </xf>
    <xf numFmtId="0" fontId="6" fillId="22" borderId="0" xfId="1" applyFont="1" applyFill="1" applyAlignment="1">
      <alignment horizontal="center" vertical="top" wrapText="1"/>
    </xf>
    <xf numFmtId="0" fontId="6" fillId="14" borderId="0" xfId="1" applyFont="1" applyFill="1" applyAlignment="1">
      <alignment horizontal="center" vertical="center"/>
    </xf>
    <xf numFmtId="0" fontId="3" fillId="14" borderId="13" xfId="1" applyFont="1" applyFill="1" applyBorder="1" applyAlignment="1">
      <alignment horizontal="center" vertical="center"/>
    </xf>
    <xf numFmtId="0" fontId="3" fillId="14" borderId="16" xfId="1" applyFont="1" applyFill="1" applyBorder="1" applyAlignment="1">
      <alignment horizontal="center" vertical="center"/>
    </xf>
    <xf numFmtId="0" fontId="6" fillId="24" borderId="0" xfId="1" applyFont="1" applyFill="1" applyAlignment="1">
      <alignment horizontal="center" vertical="center"/>
    </xf>
    <xf numFmtId="0" fontId="3" fillId="27" borderId="13" xfId="1" applyFont="1" applyFill="1" applyBorder="1" applyAlignment="1">
      <alignment horizontal="center" vertical="center"/>
    </xf>
    <xf numFmtId="0" fontId="3" fillId="27" borderId="16" xfId="1" applyFont="1" applyFill="1" applyBorder="1" applyAlignment="1">
      <alignment horizontal="center" vertical="center"/>
    </xf>
    <xf numFmtId="0" fontId="6" fillId="12" borderId="0" xfId="1" applyFont="1" applyFill="1" applyAlignment="1">
      <alignment horizontal="center" vertical="center"/>
    </xf>
    <xf numFmtId="0" fontId="12" fillId="17" borderId="0" xfId="0" applyFont="1" applyFill="1" applyAlignment="1">
      <alignment horizontal="center" vertical="center"/>
    </xf>
    <xf numFmtId="0" fontId="12" fillId="9" borderId="0" xfId="0" applyFont="1" applyFill="1" applyAlignment="1">
      <alignment horizontal="center" vertical="center"/>
    </xf>
    <xf numFmtId="0" fontId="12" fillId="10" borderId="0" xfId="0" applyFont="1" applyFill="1" applyAlignment="1">
      <alignment horizontal="center" vertical="center"/>
    </xf>
    <xf numFmtId="0" fontId="3" fillId="2" borderId="0" xfId="1" applyFont="1" applyFill="1" applyAlignment="1">
      <alignment horizontal="center" vertical="top"/>
    </xf>
  </cellXfs>
  <cellStyles count="6">
    <cellStyle name="Currency 2" xfId="2" xr:uid="{00000000-0005-0000-0000-000000000000}"/>
    <cellStyle name="Normal" xfId="0" builtinId="0"/>
    <cellStyle name="Normal 2" xfId="1" xr:uid="{00000000-0005-0000-0000-000002000000}"/>
    <cellStyle name="Normal 3" xfId="5" xr:uid="{05083302-5D8B-4C77-8112-74A45DA87EF3}"/>
    <cellStyle name="Percent" xfId="4" builtinId="5"/>
    <cellStyle name="Percent 2" xfId="3" xr:uid="{00000000-0005-0000-0000-000004000000}"/>
  </cellStyles>
  <dxfs count="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fill>
        <patternFill>
          <bgColor rgb="FF92D050"/>
        </patternFill>
      </fill>
    </dxf>
    <dxf>
      <fill>
        <patternFill>
          <bgColor theme="5" tint="0.39994506668294322"/>
        </patternFill>
      </fill>
    </dxf>
    <dxf>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s>
  <tableStyles count="0" defaultTableStyle="TableStyleMedium9" defaultPivotStyle="PivotStyleLight16"/>
  <colors>
    <mruColors>
      <color rgb="FFFF9999"/>
      <color rgb="FF99CC00"/>
      <color rgb="FF669900"/>
      <color rgb="FFCCCC00"/>
      <color rgb="FFCC9900"/>
      <color rgb="FFCC99FF"/>
      <color rgb="FFCCFFCC"/>
      <color rgb="FFCCFF99"/>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ResultsInterpretation!$D$36:$E$36</c:f>
              <c:numCache>
                <c:formatCode>General</c:formatCode>
                <c:ptCount val="2"/>
                <c:pt idx="0">
                  <c:v>0</c:v>
                </c:pt>
                <c:pt idx="1">
                  <c:v>-0.99412367089280629</c:v>
                </c:pt>
              </c:numCache>
            </c:numRef>
          </c:val>
          <c:smooth val="0"/>
          <c:extLst>
            <c:ext xmlns:c16="http://schemas.microsoft.com/office/drawing/2014/chart" uri="{C3380CC4-5D6E-409C-BE32-E72D297353CC}">
              <c16:uniqueId val="{00000000-D2E1-4BDD-A005-BE1F31DEB972}"/>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D2E1-4BDD-A005-BE1F31DEB972}"/>
              </c:ext>
            </c:extLst>
          </c:dPt>
          <c:cat>
            <c:strLit>
              <c:ptCount val="2"/>
              <c:pt idx="0">
                <c:v>low</c:v>
              </c:pt>
              <c:pt idx="1">
                <c:v>high</c:v>
              </c:pt>
            </c:strLit>
          </c:cat>
          <c:val>
            <c:numRef>
              <c:f>ResultsInterpretation!$F$36:$G$36</c:f>
              <c:numCache>
                <c:formatCode>General</c:formatCode>
                <c:ptCount val="2"/>
                <c:pt idx="0">
                  <c:v>0</c:v>
                </c:pt>
                <c:pt idx="1">
                  <c:v>-1.1830436151027544</c:v>
                </c:pt>
              </c:numCache>
            </c:numRef>
          </c:val>
          <c:smooth val="0"/>
          <c:extLst>
            <c:ext xmlns:c16="http://schemas.microsoft.com/office/drawing/2014/chart" uri="{C3380CC4-5D6E-409C-BE32-E72D297353CC}">
              <c16:uniqueId val="{00000003-D2E1-4BDD-A005-BE1F31DEB972}"/>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D2E1-4BDD-A005-BE1F31DEB972}"/>
              </c:ext>
            </c:extLst>
          </c:dPt>
          <c:cat>
            <c:strLit>
              <c:ptCount val="2"/>
              <c:pt idx="0">
                <c:v>low</c:v>
              </c:pt>
              <c:pt idx="1">
                <c:v>high</c:v>
              </c:pt>
            </c:strLit>
          </c:cat>
          <c:val>
            <c:numRef>
              <c:f>ResultsInterpretation!$H$36:$I$36</c:f>
              <c:numCache>
                <c:formatCode>General</c:formatCode>
                <c:ptCount val="2"/>
                <c:pt idx="0">
                  <c:v>0</c:v>
                </c:pt>
                <c:pt idx="1">
                  <c:v>-0.80520372668285822</c:v>
                </c:pt>
              </c:numCache>
            </c:numRef>
          </c:val>
          <c:smooth val="0"/>
          <c:extLst>
            <c:ext xmlns:c16="http://schemas.microsoft.com/office/drawing/2014/chart" uri="{C3380CC4-5D6E-409C-BE32-E72D297353CC}">
              <c16:uniqueId val="{00000006-D2E1-4BDD-A005-BE1F31DEB972}"/>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D2E1-4BDD-A005-BE1F31DEB972}"/>
              </c:ext>
            </c:extLst>
          </c:dPt>
          <c:val>
            <c:numRef>
              <c:f>ResultsInterpretation!$B$40:$B$41</c:f>
              <c:numCache>
                <c:formatCode>General</c:formatCode>
                <c:ptCount val="2"/>
                <c:pt idx="0">
                  <c:v>-1.1830436151027544</c:v>
                </c:pt>
                <c:pt idx="1">
                  <c:v>0.83432027780333129</c:v>
                </c:pt>
              </c:numCache>
            </c:numRef>
          </c:val>
          <c:smooth val="0"/>
          <c:extLst>
            <c:ext xmlns:c16="http://schemas.microsoft.com/office/drawing/2014/chart" uri="{C3380CC4-5D6E-409C-BE32-E72D297353CC}">
              <c16:uniqueId val="{00000009-D2E1-4BDD-A005-BE1F31DEB972}"/>
            </c:ext>
          </c:extLst>
        </c:ser>
        <c:dLbls>
          <c:showLegendKey val="0"/>
          <c:showVal val="0"/>
          <c:showCatName val="0"/>
          <c:showSerName val="0"/>
          <c:showPercent val="0"/>
          <c:showBubbleSize val="0"/>
        </c:dLbls>
        <c:smooth val="0"/>
        <c:axId val="431314392"/>
        <c:axId val="431314784"/>
      </c:lineChart>
      <c:catAx>
        <c:axId val="431314392"/>
        <c:scaling>
          <c:orientation val="minMax"/>
        </c:scaling>
        <c:delete val="0"/>
        <c:axPos val="b"/>
        <c:numFmt formatCode="General" sourceLinked="1"/>
        <c:majorTickMark val="cross"/>
        <c:minorTickMark val="none"/>
        <c:tickLblPos val="low"/>
        <c:crossAx val="431314784"/>
        <c:crosses val="autoZero"/>
        <c:auto val="0"/>
        <c:lblAlgn val="ctr"/>
        <c:lblOffset val="100"/>
        <c:noMultiLvlLbl val="0"/>
      </c:catAx>
      <c:valAx>
        <c:axId val="431314784"/>
        <c:scaling>
          <c:orientation val="minMax"/>
        </c:scaling>
        <c:delete val="0"/>
        <c:axPos val="l"/>
        <c:majorGridlines/>
        <c:numFmt formatCode="General" sourceLinked="1"/>
        <c:majorTickMark val="out"/>
        <c:minorTickMark val="none"/>
        <c:tickLblPos val="nextTo"/>
        <c:crossAx val="431314392"/>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ResultsInterpretation!$D$37:$E$37</c:f>
              <c:numCache>
                <c:formatCode>General</c:formatCode>
                <c:ptCount val="2"/>
                <c:pt idx="0">
                  <c:v>0</c:v>
                </c:pt>
                <c:pt idx="1">
                  <c:v>0.65643964144097799</c:v>
                </c:pt>
              </c:numCache>
            </c:numRef>
          </c:val>
          <c:smooth val="0"/>
          <c:extLst>
            <c:ext xmlns:c16="http://schemas.microsoft.com/office/drawing/2014/chart" uri="{C3380CC4-5D6E-409C-BE32-E72D297353CC}">
              <c16:uniqueId val="{00000000-E1CB-4732-9805-4FFF3F7C02B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E1CB-4732-9805-4FFF3F7C02B1}"/>
              </c:ext>
            </c:extLst>
          </c:dPt>
          <c:cat>
            <c:strLit>
              <c:ptCount val="2"/>
              <c:pt idx="0">
                <c:v>low</c:v>
              </c:pt>
              <c:pt idx="1">
                <c:v>high</c:v>
              </c:pt>
            </c:strLit>
          </c:cat>
          <c:val>
            <c:numRef>
              <c:f>ResultsInterpretation!$F$37:$G$37</c:f>
              <c:numCache>
                <c:formatCode>General</c:formatCode>
                <c:ptCount val="2"/>
                <c:pt idx="0">
                  <c:v>0</c:v>
                </c:pt>
                <c:pt idx="1">
                  <c:v>0.47855900507862464</c:v>
                </c:pt>
              </c:numCache>
            </c:numRef>
          </c:val>
          <c:smooth val="0"/>
          <c:extLst>
            <c:ext xmlns:c16="http://schemas.microsoft.com/office/drawing/2014/chart" uri="{C3380CC4-5D6E-409C-BE32-E72D297353CC}">
              <c16:uniqueId val="{00000003-E1CB-4732-9805-4FFF3F7C02B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E1CB-4732-9805-4FFF3F7C02B1}"/>
              </c:ext>
            </c:extLst>
          </c:dPt>
          <c:cat>
            <c:strLit>
              <c:ptCount val="2"/>
              <c:pt idx="0">
                <c:v>low</c:v>
              </c:pt>
              <c:pt idx="1">
                <c:v>high</c:v>
              </c:pt>
            </c:strLit>
          </c:cat>
          <c:val>
            <c:numRef>
              <c:f>ResultsInterpretation!$H$37:$I$37</c:f>
              <c:numCache>
                <c:formatCode>General</c:formatCode>
                <c:ptCount val="2"/>
                <c:pt idx="0">
                  <c:v>0</c:v>
                </c:pt>
                <c:pt idx="1">
                  <c:v>0.83432027780333129</c:v>
                </c:pt>
              </c:numCache>
            </c:numRef>
          </c:val>
          <c:smooth val="0"/>
          <c:extLst>
            <c:ext xmlns:c16="http://schemas.microsoft.com/office/drawing/2014/chart" uri="{C3380CC4-5D6E-409C-BE32-E72D297353CC}">
              <c16:uniqueId val="{00000006-E1CB-4732-9805-4FFF3F7C02B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E1CB-4732-9805-4FFF3F7C02B1}"/>
              </c:ext>
            </c:extLst>
          </c:dPt>
          <c:val>
            <c:numRef>
              <c:f>ResultsInterpretation!$B$40:$B$41</c:f>
              <c:numCache>
                <c:formatCode>General</c:formatCode>
                <c:ptCount val="2"/>
                <c:pt idx="0">
                  <c:v>-1.1830436151027544</c:v>
                </c:pt>
                <c:pt idx="1">
                  <c:v>0.83432027780333129</c:v>
                </c:pt>
              </c:numCache>
            </c:numRef>
          </c:val>
          <c:smooth val="0"/>
          <c:extLst>
            <c:ext xmlns:c16="http://schemas.microsoft.com/office/drawing/2014/chart" uri="{C3380CC4-5D6E-409C-BE32-E72D297353CC}">
              <c16:uniqueId val="{00000009-E1CB-4732-9805-4FFF3F7C02B1}"/>
            </c:ext>
          </c:extLst>
        </c:ser>
        <c:dLbls>
          <c:showLegendKey val="0"/>
          <c:showVal val="0"/>
          <c:showCatName val="0"/>
          <c:showSerName val="0"/>
          <c:showPercent val="0"/>
          <c:showBubbleSize val="0"/>
        </c:dLbls>
        <c:smooth val="0"/>
        <c:axId val="431315568"/>
        <c:axId val="431315960"/>
      </c:lineChart>
      <c:catAx>
        <c:axId val="431315568"/>
        <c:scaling>
          <c:orientation val="minMax"/>
        </c:scaling>
        <c:delete val="0"/>
        <c:axPos val="b"/>
        <c:numFmt formatCode="General" sourceLinked="1"/>
        <c:majorTickMark val="cross"/>
        <c:minorTickMark val="none"/>
        <c:tickLblPos val="low"/>
        <c:crossAx val="431315960"/>
        <c:crosses val="autoZero"/>
        <c:auto val="0"/>
        <c:lblAlgn val="ctr"/>
        <c:lblOffset val="100"/>
        <c:noMultiLvlLbl val="0"/>
      </c:catAx>
      <c:valAx>
        <c:axId val="431315960"/>
        <c:scaling>
          <c:orientation val="minMax"/>
        </c:scaling>
        <c:delete val="0"/>
        <c:axPos val="l"/>
        <c:majorGridlines/>
        <c:numFmt formatCode="General" sourceLinked="1"/>
        <c:majorTickMark val="out"/>
        <c:minorTickMark val="none"/>
        <c:tickLblPos val="nextTo"/>
        <c:crossAx val="431315568"/>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ResultsInterpretation!$D$38:$E$38</c:f>
              <c:numCache>
                <c:formatCode>General</c:formatCode>
                <c:ptCount val="2"/>
                <c:pt idx="0">
                  <c:v>0</c:v>
                </c:pt>
                <c:pt idx="1">
                  <c:v>-0.81093021621632966</c:v>
                </c:pt>
              </c:numCache>
            </c:numRef>
          </c:val>
          <c:smooth val="0"/>
          <c:extLst>
            <c:ext xmlns:c16="http://schemas.microsoft.com/office/drawing/2014/chart" uri="{C3380CC4-5D6E-409C-BE32-E72D297353CC}">
              <c16:uniqueId val="{00000000-53E7-4C75-A259-7D0A485ADA01}"/>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53E7-4C75-A259-7D0A485ADA01}"/>
              </c:ext>
            </c:extLst>
          </c:dPt>
          <c:cat>
            <c:strLit>
              <c:ptCount val="2"/>
              <c:pt idx="0">
                <c:v>low</c:v>
              </c:pt>
              <c:pt idx="1">
                <c:v>high</c:v>
              </c:pt>
            </c:strLit>
          </c:cat>
          <c:val>
            <c:numRef>
              <c:f>ResultsInterpretation!$F$38:$G$38</c:f>
              <c:numCache>
                <c:formatCode>General</c:formatCode>
                <c:ptCount val="2"/>
                <c:pt idx="0">
                  <c:v>0</c:v>
                </c:pt>
                <c:pt idx="1">
                  <c:v>-0.99611226099164885</c:v>
                </c:pt>
              </c:numCache>
            </c:numRef>
          </c:val>
          <c:smooth val="0"/>
          <c:extLst>
            <c:ext xmlns:c16="http://schemas.microsoft.com/office/drawing/2014/chart" uri="{C3380CC4-5D6E-409C-BE32-E72D297353CC}">
              <c16:uniqueId val="{00000003-53E7-4C75-A259-7D0A485ADA01}"/>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53E7-4C75-A259-7D0A485ADA01}"/>
              </c:ext>
            </c:extLst>
          </c:dPt>
          <c:cat>
            <c:strLit>
              <c:ptCount val="2"/>
              <c:pt idx="0">
                <c:v>low</c:v>
              </c:pt>
              <c:pt idx="1">
                <c:v>high</c:v>
              </c:pt>
            </c:strLit>
          </c:cat>
          <c:val>
            <c:numRef>
              <c:f>ResultsInterpretation!$H$38:$I$38</c:f>
              <c:numCache>
                <c:formatCode>General</c:formatCode>
                <c:ptCount val="2"/>
                <c:pt idx="0">
                  <c:v>0</c:v>
                </c:pt>
                <c:pt idx="1">
                  <c:v>-0.62574817144101047</c:v>
                </c:pt>
              </c:numCache>
            </c:numRef>
          </c:val>
          <c:smooth val="0"/>
          <c:extLst>
            <c:ext xmlns:c16="http://schemas.microsoft.com/office/drawing/2014/chart" uri="{C3380CC4-5D6E-409C-BE32-E72D297353CC}">
              <c16:uniqueId val="{00000006-53E7-4C75-A259-7D0A485ADA01}"/>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53E7-4C75-A259-7D0A485ADA01}"/>
              </c:ext>
            </c:extLst>
          </c:dPt>
          <c:val>
            <c:numRef>
              <c:f>ResultsInterpretation!$B$40:$B$41</c:f>
              <c:numCache>
                <c:formatCode>General</c:formatCode>
                <c:ptCount val="2"/>
                <c:pt idx="0">
                  <c:v>-1.1830436151027544</c:v>
                </c:pt>
                <c:pt idx="1">
                  <c:v>0.83432027780333129</c:v>
                </c:pt>
              </c:numCache>
            </c:numRef>
          </c:val>
          <c:smooth val="0"/>
          <c:extLst>
            <c:ext xmlns:c16="http://schemas.microsoft.com/office/drawing/2014/chart" uri="{C3380CC4-5D6E-409C-BE32-E72D297353CC}">
              <c16:uniqueId val="{00000009-53E7-4C75-A259-7D0A485ADA01}"/>
            </c:ext>
          </c:extLst>
        </c:ser>
        <c:dLbls>
          <c:showLegendKey val="0"/>
          <c:showVal val="0"/>
          <c:showCatName val="0"/>
          <c:showSerName val="0"/>
          <c:showPercent val="0"/>
          <c:showBubbleSize val="0"/>
        </c:dLbls>
        <c:smooth val="0"/>
        <c:axId val="431316744"/>
        <c:axId val="431317136"/>
      </c:lineChart>
      <c:catAx>
        <c:axId val="431316744"/>
        <c:scaling>
          <c:orientation val="minMax"/>
        </c:scaling>
        <c:delete val="0"/>
        <c:axPos val="b"/>
        <c:numFmt formatCode="General" sourceLinked="1"/>
        <c:majorTickMark val="cross"/>
        <c:minorTickMark val="none"/>
        <c:tickLblPos val="low"/>
        <c:crossAx val="431317136"/>
        <c:crosses val="autoZero"/>
        <c:auto val="0"/>
        <c:lblAlgn val="ctr"/>
        <c:lblOffset val="100"/>
        <c:noMultiLvlLbl val="0"/>
      </c:catAx>
      <c:valAx>
        <c:axId val="431317136"/>
        <c:scaling>
          <c:orientation val="minMax"/>
        </c:scaling>
        <c:delete val="0"/>
        <c:axPos val="l"/>
        <c:majorGridlines/>
        <c:numFmt formatCode="General" sourceLinked="1"/>
        <c:majorTickMark val="out"/>
        <c:minorTickMark val="none"/>
        <c:tickLblPos val="nextTo"/>
        <c:crossAx val="431316744"/>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expected</c:v>
          </c:tx>
          <c:marker>
            <c:symbol val="none"/>
          </c:marker>
          <c:cat>
            <c:strLit>
              <c:ptCount val="2"/>
              <c:pt idx="0">
                <c:v>low</c:v>
              </c:pt>
              <c:pt idx="1">
                <c:v>high</c:v>
              </c:pt>
            </c:strLit>
          </c:cat>
          <c:val>
            <c:numRef>
              <c:f>ResultsInterpretation!$D$39:$E$39</c:f>
              <c:numCache>
                <c:formatCode>General</c:formatCode>
                <c:ptCount val="2"/>
                <c:pt idx="0">
                  <c:v>0</c:v>
                </c:pt>
                <c:pt idx="1">
                  <c:v>-0.73024398146901359</c:v>
                </c:pt>
              </c:numCache>
            </c:numRef>
          </c:val>
          <c:smooth val="0"/>
          <c:extLst>
            <c:ext xmlns:c16="http://schemas.microsoft.com/office/drawing/2014/chart" uri="{C3380CC4-5D6E-409C-BE32-E72D297353CC}">
              <c16:uniqueId val="{00000000-F399-4FAD-8E0A-AD51412BC49B}"/>
            </c:ext>
          </c:extLst>
        </c:ser>
        <c:ser>
          <c:idx val="1"/>
          <c:order val="1"/>
          <c:tx>
            <c:v>low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2-F399-4FAD-8E0A-AD51412BC49B}"/>
              </c:ext>
            </c:extLst>
          </c:dPt>
          <c:cat>
            <c:strLit>
              <c:ptCount val="2"/>
              <c:pt idx="0">
                <c:v>low</c:v>
              </c:pt>
              <c:pt idx="1">
                <c:v>high</c:v>
              </c:pt>
            </c:strLit>
          </c:cat>
          <c:val>
            <c:numRef>
              <c:f>ResultsInterpretation!$F$39:$G$39</c:f>
              <c:numCache>
                <c:formatCode>General</c:formatCode>
                <c:ptCount val="2"/>
                <c:pt idx="0">
                  <c:v>0</c:v>
                </c:pt>
                <c:pt idx="1">
                  <c:v>-0.91402117184915199</c:v>
                </c:pt>
              </c:numCache>
            </c:numRef>
          </c:val>
          <c:smooth val="0"/>
          <c:extLst>
            <c:ext xmlns:c16="http://schemas.microsoft.com/office/drawing/2014/chart" uri="{C3380CC4-5D6E-409C-BE32-E72D297353CC}">
              <c16:uniqueId val="{00000003-F399-4FAD-8E0A-AD51412BC49B}"/>
            </c:ext>
          </c:extLst>
        </c:ser>
        <c:ser>
          <c:idx val="2"/>
          <c:order val="2"/>
          <c:tx>
            <c:v>up unc</c:v>
          </c:tx>
          <c:marker>
            <c:symbol val="none"/>
          </c:marker>
          <c:dPt>
            <c:idx val="1"/>
            <c:bubble3D val="0"/>
            <c:spPr>
              <a:ln>
                <a:solidFill>
                  <a:schemeClr val="accent1"/>
                </a:solidFill>
                <a:prstDash val="dash"/>
              </a:ln>
            </c:spPr>
            <c:extLst>
              <c:ext xmlns:c16="http://schemas.microsoft.com/office/drawing/2014/chart" uri="{C3380CC4-5D6E-409C-BE32-E72D297353CC}">
                <c16:uniqueId val="{00000005-F399-4FAD-8E0A-AD51412BC49B}"/>
              </c:ext>
            </c:extLst>
          </c:dPt>
          <c:cat>
            <c:strLit>
              <c:ptCount val="2"/>
              <c:pt idx="0">
                <c:v>low</c:v>
              </c:pt>
              <c:pt idx="1">
                <c:v>high</c:v>
              </c:pt>
            </c:strLit>
          </c:cat>
          <c:val>
            <c:numRef>
              <c:f>ResultsInterpretation!$H$39:$I$39</c:f>
              <c:numCache>
                <c:formatCode>General</c:formatCode>
                <c:ptCount val="2"/>
                <c:pt idx="0">
                  <c:v>0</c:v>
                </c:pt>
                <c:pt idx="1">
                  <c:v>-0.54646679108887519</c:v>
                </c:pt>
              </c:numCache>
            </c:numRef>
          </c:val>
          <c:smooth val="0"/>
          <c:extLst>
            <c:ext xmlns:c16="http://schemas.microsoft.com/office/drawing/2014/chart" uri="{C3380CC4-5D6E-409C-BE32-E72D297353CC}">
              <c16:uniqueId val="{00000006-F399-4FAD-8E0A-AD51412BC49B}"/>
            </c:ext>
          </c:extLst>
        </c:ser>
        <c:ser>
          <c:idx val="3"/>
          <c:order val="3"/>
          <c:tx>
            <c:v>boundingbox</c:v>
          </c:tx>
          <c:marker>
            <c:symbol val="none"/>
          </c:marker>
          <c:dPt>
            <c:idx val="1"/>
            <c:bubble3D val="0"/>
            <c:spPr>
              <a:ln>
                <a:noFill/>
              </a:ln>
            </c:spPr>
            <c:extLst>
              <c:ext xmlns:c16="http://schemas.microsoft.com/office/drawing/2014/chart" uri="{C3380CC4-5D6E-409C-BE32-E72D297353CC}">
                <c16:uniqueId val="{00000008-F399-4FAD-8E0A-AD51412BC49B}"/>
              </c:ext>
            </c:extLst>
          </c:dPt>
          <c:val>
            <c:numRef>
              <c:f>ResultsInterpretation!$B$40:$B$41</c:f>
              <c:numCache>
                <c:formatCode>General</c:formatCode>
                <c:ptCount val="2"/>
                <c:pt idx="0">
                  <c:v>-1.1830436151027544</c:v>
                </c:pt>
                <c:pt idx="1">
                  <c:v>0.83432027780333129</c:v>
                </c:pt>
              </c:numCache>
            </c:numRef>
          </c:val>
          <c:smooth val="0"/>
          <c:extLst>
            <c:ext xmlns:c16="http://schemas.microsoft.com/office/drawing/2014/chart" uri="{C3380CC4-5D6E-409C-BE32-E72D297353CC}">
              <c16:uniqueId val="{00000009-F399-4FAD-8E0A-AD51412BC49B}"/>
            </c:ext>
          </c:extLst>
        </c:ser>
        <c:dLbls>
          <c:showLegendKey val="0"/>
          <c:showVal val="0"/>
          <c:showCatName val="0"/>
          <c:showSerName val="0"/>
          <c:showPercent val="0"/>
          <c:showBubbleSize val="0"/>
        </c:dLbls>
        <c:smooth val="0"/>
        <c:axId val="431317920"/>
        <c:axId val="431515608"/>
      </c:lineChart>
      <c:catAx>
        <c:axId val="431317920"/>
        <c:scaling>
          <c:orientation val="minMax"/>
        </c:scaling>
        <c:delete val="0"/>
        <c:axPos val="b"/>
        <c:numFmt formatCode="General" sourceLinked="1"/>
        <c:majorTickMark val="cross"/>
        <c:minorTickMark val="none"/>
        <c:tickLblPos val="low"/>
        <c:crossAx val="431515608"/>
        <c:crosses val="autoZero"/>
        <c:auto val="0"/>
        <c:lblAlgn val="ctr"/>
        <c:lblOffset val="100"/>
        <c:noMultiLvlLbl val="0"/>
      </c:catAx>
      <c:valAx>
        <c:axId val="431515608"/>
        <c:scaling>
          <c:orientation val="minMax"/>
        </c:scaling>
        <c:delete val="0"/>
        <c:axPos val="l"/>
        <c:majorGridlines/>
        <c:numFmt formatCode="General" sourceLinked="1"/>
        <c:majorTickMark val="out"/>
        <c:minorTickMark val="none"/>
        <c:tickLblPos val="nextTo"/>
        <c:crossAx val="431317920"/>
        <c:crossesAt val="1"/>
        <c:crossBetween val="midCat"/>
      </c:valAx>
    </c:plotArea>
    <c:plotVisOnly val="1"/>
    <c:dispBlanksAs val="gap"/>
    <c:showDLblsOverMax val="0"/>
  </c:chart>
  <c:spPr>
    <a:solidFill>
      <a:schemeClr val="accent2">
        <a:lumMod val="20000"/>
        <a:lumOff val="80000"/>
      </a:schemeClr>
    </a:solidFill>
    <a:ln>
      <a:noFill/>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Exponential Utility Function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spPr>
            <a:ln w="28575" cap="rnd">
              <a:solidFill>
                <a:schemeClr val="accent2"/>
              </a:solidFill>
              <a:round/>
            </a:ln>
            <a:effectLst/>
          </c:spPr>
          <c:marker>
            <c:symbol val="none"/>
          </c:marker>
          <c:trendline>
            <c:spPr>
              <a:ln w="19050" cap="rnd">
                <a:solidFill>
                  <a:schemeClr val="accent2"/>
                </a:solidFill>
                <a:prstDash val="sysDot"/>
              </a:ln>
              <a:effectLst/>
            </c:spPr>
            <c:trendlineType val="poly"/>
            <c:order val="4"/>
            <c:dispRSqr val="1"/>
            <c:dispEq val="1"/>
            <c:trendlineLbl>
              <c:layout>
                <c:manualLayout>
                  <c:x val="-0.1688548411801542"/>
                  <c:y val="0.43302667847757986"/>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numRef>
              <c:f>Utility!$H$24:$H$44</c:f>
              <c:numCache>
                <c:formatCode>General</c:formatCode>
                <c:ptCount val="21"/>
                <c:pt idx="0">
                  <c:v>905553.32636717893</c:v>
                </c:pt>
                <c:pt idx="1">
                  <c:v>1031654.2306323338</c:v>
                </c:pt>
                <c:pt idx="2">
                  <c:v>1157755.1348974886</c:v>
                </c:pt>
                <c:pt idx="3">
                  <c:v>1283856.0391626435</c:v>
                </c:pt>
                <c:pt idx="4">
                  <c:v>1409956.9434277983</c:v>
                </c:pt>
                <c:pt idx="5">
                  <c:v>1536057.8476929532</c:v>
                </c:pt>
                <c:pt idx="6">
                  <c:v>1662158.751958108</c:v>
                </c:pt>
                <c:pt idx="7">
                  <c:v>1788259.6562232629</c:v>
                </c:pt>
                <c:pt idx="8">
                  <c:v>1914360.5604884177</c:v>
                </c:pt>
                <c:pt idx="9">
                  <c:v>2040461.4647535726</c:v>
                </c:pt>
                <c:pt idx="10">
                  <c:v>2166562.3690187274</c:v>
                </c:pt>
                <c:pt idx="11">
                  <c:v>2292663.2732838821</c:v>
                </c:pt>
                <c:pt idx="12">
                  <c:v>2418764.1775490367</c:v>
                </c:pt>
                <c:pt idx="13">
                  <c:v>2544865.0818141913</c:v>
                </c:pt>
                <c:pt idx="14">
                  <c:v>2670965.9860793459</c:v>
                </c:pt>
                <c:pt idx="15">
                  <c:v>2797066.8903445005</c:v>
                </c:pt>
                <c:pt idx="16">
                  <c:v>2923167.7946096552</c:v>
                </c:pt>
                <c:pt idx="17">
                  <c:v>3049268.6988748098</c:v>
                </c:pt>
                <c:pt idx="18">
                  <c:v>3175369.6031399644</c:v>
                </c:pt>
                <c:pt idx="19">
                  <c:v>3301470.507405119</c:v>
                </c:pt>
                <c:pt idx="20">
                  <c:v>3427571.411670275</c:v>
                </c:pt>
              </c:numCache>
            </c:numRef>
          </c:cat>
          <c:val>
            <c:numRef>
              <c:f>Utility!$I$24:$I$44</c:f>
              <c:numCache>
                <c:formatCode>0.0000000000000000000000</c:formatCode>
                <c:ptCount val="21"/>
                <c:pt idx="0">
                  <c:v>0.22796818743388725</c:v>
                </c:pt>
                <c:pt idx="1">
                  <c:v>0.25528847593428894</c:v>
                </c:pt>
                <c:pt idx="2">
                  <c:v>0.28164196727478563</c:v>
                </c:pt>
                <c:pt idx="3">
                  <c:v>0.307062874005819</c:v>
                </c:pt>
                <c:pt idx="4">
                  <c:v>0.33158419798063776</c:v>
                </c:pt>
                <c:pt idx="5">
                  <c:v>0.35523777319886429</c:v>
                </c:pt>
                <c:pt idx="6">
                  <c:v>0.37805430713393451</c:v>
                </c:pt>
                <c:pt idx="7">
                  <c:v>0.40006342059806133</c:v>
                </c:pt>
                <c:pt idx="8">
                  <c:v>0.42129368619647733</c:v>
                </c:pt>
                <c:pt idx="9">
                  <c:v>0.4417726654208759</c:v>
                </c:pt>
                <c:pt idx="10">
                  <c:v>0.46152694443020881</c:v>
                </c:pt>
                <c:pt idx="11">
                  <c:v>0.4805821685652889</c:v>
                </c:pt>
                <c:pt idx="12">
                  <c:v>0.4989630756420087</c:v>
                </c:pt>
                <c:pt idx="13">
                  <c:v>0.51669352806639246</c:v>
                </c:pt>
                <c:pt idx="14">
                  <c:v>0.53379654381317776</c:v>
                </c:pt>
                <c:pt idx="15">
                  <c:v>0.55029432630814146</c:v>
                </c:pt>
                <c:pt idx="16">
                  <c:v>0.56620829325296462</c:v>
                </c:pt>
                <c:pt idx="17">
                  <c:v>0.58155910443005676</c:v>
                </c:pt>
                <c:pt idx="18">
                  <c:v>0.59636668852343688</c:v>
                </c:pt>
                <c:pt idx="19">
                  <c:v>0.61065026899048891</c:v>
                </c:pt>
                <c:pt idx="20">
                  <c:v>0.62442838901818254</c:v>
                </c:pt>
              </c:numCache>
            </c:numRef>
          </c:val>
          <c:smooth val="0"/>
          <c:extLst>
            <c:ext xmlns:c16="http://schemas.microsoft.com/office/drawing/2014/chart" uri="{C3380CC4-5D6E-409C-BE32-E72D297353CC}">
              <c16:uniqueId val="{00000001-1AE7-3B4C-9565-1AB2C8F55EE3}"/>
            </c:ext>
          </c:extLst>
        </c:ser>
        <c:dLbls>
          <c:showLegendKey val="0"/>
          <c:showVal val="0"/>
          <c:showCatName val="0"/>
          <c:showSerName val="0"/>
          <c:showPercent val="0"/>
          <c:showBubbleSize val="0"/>
        </c:dLbls>
        <c:smooth val="0"/>
        <c:axId val="665130536"/>
        <c:axId val="665130864"/>
      </c:lineChart>
      <c:catAx>
        <c:axId val="6651305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Payoff</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864"/>
        <c:crosses val="autoZero"/>
        <c:auto val="1"/>
        <c:lblAlgn val="ctr"/>
        <c:lblOffset val="100"/>
        <c:noMultiLvlLbl val="0"/>
      </c:catAx>
      <c:valAx>
        <c:axId val="66513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Utility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5130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15240</xdr:rowOff>
    </xdr:from>
    <xdr:to>
      <xdr:col>5</xdr:col>
      <xdr:colOff>229115</xdr:colOff>
      <xdr:row>3</xdr:row>
      <xdr:rowOff>2149025</xdr:rowOff>
    </xdr:to>
    <xdr:pic>
      <xdr:nvPicPr>
        <xdr:cNvPr id="5" name="Picture 4">
          <a:extLst>
            <a:ext uri="{FF2B5EF4-FFF2-40B4-BE49-F238E27FC236}">
              <a16:creationId xmlns:a16="http://schemas.microsoft.com/office/drawing/2014/main" id="{7C3D3FC2-A573-E5C4-B0EE-8BDE71BFF2F0}"/>
            </a:ext>
          </a:extLst>
        </xdr:cNvPr>
        <xdr:cNvPicPr>
          <a:picLocks noChangeAspect="1"/>
        </xdr:cNvPicPr>
      </xdr:nvPicPr>
      <xdr:blipFill>
        <a:blip xmlns:r="http://schemas.openxmlformats.org/officeDocument/2006/relationships" r:embed="rId1"/>
        <a:stretch>
          <a:fillRect/>
        </a:stretch>
      </xdr:blipFill>
      <xdr:spPr>
        <a:xfrm>
          <a:off x="0" y="2202180"/>
          <a:ext cx="5944115" cy="2133785"/>
        </a:xfrm>
        <a:prstGeom prst="rect">
          <a:avLst/>
        </a:prstGeom>
        <a:ln>
          <a:solidFill>
            <a:sysClr val="windowText" lastClr="000000"/>
          </a:solidFill>
        </a:ln>
      </xdr:spPr>
    </xdr:pic>
    <xdr:clientData/>
  </xdr:twoCellAnchor>
  <xdr:twoCellAnchor editAs="oneCell">
    <xdr:from>
      <xdr:col>5</xdr:col>
      <xdr:colOff>242055</xdr:colOff>
      <xdr:row>3</xdr:row>
      <xdr:rowOff>15240</xdr:rowOff>
    </xdr:from>
    <xdr:to>
      <xdr:col>5</xdr:col>
      <xdr:colOff>3451860</xdr:colOff>
      <xdr:row>3</xdr:row>
      <xdr:rowOff>2154254</xdr:rowOff>
    </xdr:to>
    <xdr:pic>
      <xdr:nvPicPr>
        <xdr:cNvPr id="6" name="Picture 5" descr="The Best Electric Chainsaws of 2024 The Best Electric Chainsaws of 2024">
          <a:extLst>
            <a:ext uri="{FF2B5EF4-FFF2-40B4-BE49-F238E27FC236}">
              <a16:creationId xmlns:a16="http://schemas.microsoft.com/office/drawing/2014/main" id="{9DD55640-379D-C08E-E599-AE127FCDD1B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57055" y="2202180"/>
          <a:ext cx="3209805" cy="2139014"/>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486896</xdr:colOff>
      <xdr:row>6</xdr:row>
      <xdr:rowOff>113179</xdr:rowOff>
    </xdr:from>
    <xdr:to>
      <xdr:col>4</xdr:col>
      <xdr:colOff>635933</xdr:colOff>
      <xdr:row>8</xdr:row>
      <xdr:rowOff>85725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486896" y="1399054"/>
          <a:ext cx="4501962" cy="63929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Enter attribute names, units and low, medium and high values for your price and attributes.  The full factorial design will be automatically populated.</a:t>
          </a:r>
        </a:p>
        <a:p>
          <a:pPr marL="0" indent="0"/>
          <a:endParaRPr lang="en-US" sz="1100">
            <a:solidFill>
              <a:schemeClr val="dk1"/>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0</xdr:row>
      <xdr:rowOff>0</xdr:rowOff>
    </xdr:from>
    <xdr:to>
      <xdr:col>10</xdr:col>
      <xdr:colOff>120462</xdr:colOff>
      <xdr:row>0</xdr:row>
      <xdr:rowOff>477371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4162425" y="0"/>
          <a:ext cx="4501962" cy="47737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dk1"/>
              </a:solidFill>
              <a:latin typeface="+mn-lt"/>
              <a:ea typeface="+mn-ea"/>
              <a:cs typeface="+mn-cs"/>
            </a:rPr>
            <a:t>Copy the data from the "Survey Result" column into the corresponding column of your Master sheet</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8</xdr:row>
      <xdr:rowOff>317226</xdr:rowOff>
    </xdr:from>
    <xdr:to>
      <xdr:col>12</xdr:col>
      <xdr:colOff>6876</xdr:colOff>
      <xdr:row>29</xdr:row>
      <xdr:rowOff>95252</xdr:rowOff>
    </xdr:to>
    <xdr:grpSp>
      <xdr:nvGrpSpPr>
        <xdr:cNvPr id="23" name="Group 22">
          <a:extLst>
            <a:ext uri="{FF2B5EF4-FFF2-40B4-BE49-F238E27FC236}">
              <a16:creationId xmlns:a16="http://schemas.microsoft.com/office/drawing/2014/main" id="{00000000-0008-0000-0500-000017000000}"/>
            </a:ext>
          </a:extLst>
        </xdr:cNvPr>
        <xdr:cNvGrpSpPr/>
      </xdr:nvGrpSpPr>
      <xdr:grpSpPr>
        <a:xfrm>
          <a:off x="1" y="1931185"/>
          <a:ext cx="12098334" cy="3381650"/>
          <a:chOff x="1" y="1926951"/>
          <a:chExt cx="11274950" cy="3340376"/>
        </a:xfrm>
      </xdr:grpSpPr>
      <xdr:grpSp>
        <xdr:nvGrpSpPr>
          <xdr:cNvPr id="10" name="Group 9">
            <a:extLst>
              <a:ext uri="{FF2B5EF4-FFF2-40B4-BE49-F238E27FC236}">
                <a16:creationId xmlns:a16="http://schemas.microsoft.com/office/drawing/2014/main" id="{00000000-0008-0000-0500-00000A000000}"/>
              </a:ext>
            </a:extLst>
          </xdr:cNvPr>
          <xdr:cNvGrpSpPr/>
        </xdr:nvGrpSpPr>
        <xdr:grpSpPr>
          <a:xfrm>
            <a:off x="1" y="1926951"/>
            <a:ext cx="3076573" cy="3340376"/>
            <a:chOff x="1" y="2250801"/>
            <a:chExt cx="3076573" cy="3349901"/>
          </a:xfrm>
        </xdr:grpSpPr>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1"/>
            </a:graphicData>
          </a:graphic>
        </xdr:graphicFrame>
        <xdr:sp macro="" textlink="$A$3">
          <xdr:nvSpPr>
            <xdr:cNvPr id="6" name="TextBox 5" title="test">
              <a:extLst>
                <a:ext uri="{FF2B5EF4-FFF2-40B4-BE49-F238E27FC236}">
                  <a16:creationId xmlns:a16="http://schemas.microsoft.com/office/drawing/2014/main" id="{00000000-0008-0000-0500-000006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D53421C2-F321-4881-9DA6-F7A9B49D1EE9}" type="TxLink">
                <a:rPr lang="en-US" sz="1200" b="1" i="0" u="none" strike="noStrike">
                  <a:solidFill>
                    <a:sysClr val="windowText" lastClr="000000"/>
                  </a:solidFill>
                  <a:latin typeface="Arial"/>
                  <a:cs typeface="Arial"/>
                </a:rPr>
                <a:pPr algn="ctr"/>
                <a:t>Price</a:t>
              </a:fld>
              <a:endParaRPr lang="en-US" sz="1600" b="1">
                <a:solidFill>
                  <a:sysClr val="windowText" lastClr="000000"/>
                </a:solidFill>
              </a:endParaRPr>
            </a:p>
          </xdr:txBody>
        </xdr:sp>
        <xdr:sp macro="" textlink="">
          <xdr:nvSpPr>
            <xdr:cNvPr id="8" name="TextBox 7" title="test">
              <a:extLst>
                <a:ext uri="{FF2B5EF4-FFF2-40B4-BE49-F238E27FC236}">
                  <a16:creationId xmlns:a16="http://schemas.microsoft.com/office/drawing/2014/main" id="{00000000-0008-0000-0500-000008000000}"/>
                </a:ext>
              </a:extLst>
            </xdr:cNvPr>
            <xdr:cNvSpPr txBox="1"/>
          </xdr:nvSpPr>
          <xdr:spPr>
            <a:xfrm rot="16200000">
              <a:off x="-1476786" y="3727588"/>
              <a:ext cx="3349901" cy="39632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000" b="0" i="0" u="none" strike="noStrike">
                  <a:solidFill>
                    <a:sysClr val="windowText" lastClr="000000"/>
                  </a:solidFill>
                  <a:latin typeface="Arial"/>
                  <a:cs typeface="Arial"/>
                </a:rPr>
                <a:t>Relative Utility</a:t>
              </a:r>
            </a:p>
          </xdr:txBody>
        </xdr:sp>
      </xdr:grpSp>
      <xdr:grpSp>
        <xdr:nvGrpSpPr>
          <xdr:cNvPr id="11" name="Group 10">
            <a:extLst>
              <a:ext uri="{FF2B5EF4-FFF2-40B4-BE49-F238E27FC236}">
                <a16:creationId xmlns:a16="http://schemas.microsoft.com/office/drawing/2014/main" id="{00000000-0008-0000-0500-00000B000000}"/>
              </a:ext>
            </a:extLst>
          </xdr:cNvPr>
          <xdr:cNvGrpSpPr/>
        </xdr:nvGrpSpPr>
        <xdr:grpSpPr>
          <a:xfrm>
            <a:off x="3067050" y="1926951"/>
            <a:ext cx="2743199" cy="3340376"/>
            <a:chOff x="333375" y="2250801"/>
            <a:chExt cx="2743199" cy="3349901"/>
          </a:xfrm>
        </xdr:grpSpPr>
        <xdr:graphicFrame macro="">
          <xdr:nvGraphicFramePr>
            <xdr:cNvPr id="12" name="Chart 11">
              <a:extLst>
                <a:ext uri="{FF2B5EF4-FFF2-40B4-BE49-F238E27FC236}">
                  <a16:creationId xmlns:a16="http://schemas.microsoft.com/office/drawing/2014/main" id="{00000000-0008-0000-0500-00000C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2"/>
            </a:graphicData>
          </a:graphic>
        </xdr:graphicFrame>
        <xdr:sp macro="" textlink="$A$4">
          <xdr:nvSpPr>
            <xdr:cNvPr id="13" name="TextBox 12" title="test">
              <a:extLst>
                <a:ext uri="{FF2B5EF4-FFF2-40B4-BE49-F238E27FC236}">
                  <a16:creationId xmlns:a16="http://schemas.microsoft.com/office/drawing/2014/main" id="{00000000-0008-0000-0500-00000D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169F1012-B5CA-4674-B801-1466136ECE5B}" type="TxLink">
                <a:rPr lang="en-US" sz="1200" b="1" i="0" u="none" strike="noStrike">
                  <a:solidFill>
                    <a:sysClr val="windowText" lastClr="000000"/>
                  </a:solidFill>
                  <a:latin typeface="Arial"/>
                  <a:cs typeface="Arial"/>
                </a:rPr>
                <a:pPr algn="ctr"/>
                <a:t>Number of Cuts</a:t>
              </a:fld>
              <a:endParaRPr lang="en-US" sz="1600" b="1">
                <a:solidFill>
                  <a:sysClr val="windowText" lastClr="000000"/>
                </a:solidFill>
              </a:endParaRPr>
            </a:p>
          </xdr:txBody>
        </xdr:sp>
      </xdr:grpSp>
      <xdr:grpSp>
        <xdr:nvGrpSpPr>
          <xdr:cNvPr id="15" name="Group 14">
            <a:extLst>
              <a:ext uri="{FF2B5EF4-FFF2-40B4-BE49-F238E27FC236}">
                <a16:creationId xmlns:a16="http://schemas.microsoft.com/office/drawing/2014/main" id="{00000000-0008-0000-0500-00000F000000}"/>
              </a:ext>
            </a:extLst>
          </xdr:cNvPr>
          <xdr:cNvGrpSpPr/>
        </xdr:nvGrpSpPr>
        <xdr:grpSpPr>
          <a:xfrm>
            <a:off x="5800724" y="1926951"/>
            <a:ext cx="2743199" cy="3340376"/>
            <a:chOff x="333375" y="2250801"/>
            <a:chExt cx="2743199" cy="3349901"/>
          </a:xfrm>
        </xdr:grpSpPr>
        <xdr:graphicFrame macro="">
          <xdr:nvGraphicFramePr>
            <xdr:cNvPr id="16" name="Chart 15">
              <a:extLst>
                <a:ext uri="{FF2B5EF4-FFF2-40B4-BE49-F238E27FC236}">
                  <a16:creationId xmlns:a16="http://schemas.microsoft.com/office/drawing/2014/main" id="{00000000-0008-0000-0500-000010000000}"/>
                </a:ext>
              </a:extLst>
            </xdr:cNvPr>
            <xdr:cNvGraphicFramePr/>
          </xdr:nvGraphicFramePr>
          <xdr:xfrm>
            <a:off x="333375" y="2657477"/>
            <a:ext cx="2743199" cy="2943225"/>
          </xdr:xfrm>
          <a:graphic>
            <a:graphicData uri="http://schemas.openxmlformats.org/drawingml/2006/chart">
              <c:chart xmlns:c="http://schemas.openxmlformats.org/drawingml/2006/chart" xmlns:r="http://schemas.openxmlformats.org/officeDocument/2006/relationships" r:id="rId3"/>
            </a:graphicData>
          </a:graphic>
        </xdr:graphicFrame>
        <xdr:sp macro="" textlink="$A$5">
          <xdr:nvSpPr>
            <xdr:cNvPr id="17" name="TextBox 16" title="test">
              <a:extLst>
                <a:ext uri="{FF2B5EF4-FFF2-40B4-BE49-F238E27FC236}">
                  <a16:creationId xmlns:a16="http://schemas.microsoft.com/office/drawing/2014/main" id="{00000000-0008-0000-0500-000011000000}"/>
                </a:ext>
              </a:extLst>
            </xdr:cNvPr>
            <xdr:cNvSpPr txBox="1"/>
          </xdr:nvSpPr>
          <xdr:spPr>
            <a:xfrm>
              <a:off x="338137" y="2250801"/>
              <a:ext cx="2733674" cy="454299"/>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895F0EF9-9A53-4D8D-9B25-CCFF3FB25174}" type="TxLink">
                <a:rPr lang="en-US" sz="1200" b="1" i="0" u="none" strike="noStrike">
                  <a:solidFill>
                    <a:sysClr val="windowText" lastClr="000000"/>
                  </a:solidFill>
                  <a:latin typeface="Arial"/>
                  <a:cs typeface="Arial"/>
                </a:rPr>
                <a:pPr algn="ctr"/>
                <a:t>Weight</a:t>
              </a:fld>
              <a:endParaRPr lang="en-US" sz="1600" b="1">
                <a:solidFill>
                  <a:sysClr val="windowText" lastClr="000000"/>
                </a:solidFill>
              </a:endParaRPr>
            </a:p>
          </xdr:txBody>
        </xdr:sp>
      </xdr:grpSp>
      <xdr:graphicFrame macro="">
        <xdr:nvGraphicFramePr>
          <xdr:cNvPr id="20" name="Chart 19">
            <a:extLst>
              <a:ext uri="{FF2B5EF4-FFF2-40B4-BE49-F238E27FC236}">
                <a16:creationId xmlns:a16="http://schemas.microsoft.com/office/drawing/2014/main" id="{00000000-0008-0000-0500-000014000000}"/>
              </a:ext>
            </a:extLst>
          </xdr:cNvPr>
          <xdr:cNvGraphicFramePr/>
        </xdr:nvGraphicFramePr>
        <xdr:xfrm>
          <a:off x="8543519" y="2332471"/>
          <a:ext cx="2731432" cy="2934856"/>
        </xdr:xfrm>
        <a:graphic>
          <a:graphicData uri="http://schemas.openxmlformats.org/drawingml/2006/chart">
            <c:chart xmlns:c="http://schemas.openxmlformats.org/drawingml/2006/chart" xmlns:r="http://schemas.openxmlformats.org/officeDocument/2006/relationships" r:id="rId4"/>
          </a:graphicData>
        </a:graphic>
      </xdr:graphicFrame>
      <xdr:sp macro="" textlink="$A$6">
        <xdr:nvSpPr>
          <xdr:cNvPr id="21" name="TextBox 20" title="test">
            <a:extLst>
              <a:ext uri="{FF2B5EF4-FFF2-40B4-BE49-F238E27FC236}">
                <a16:creationId xmlns:a16="http://schemas.microsoft.com/office/drawing/2014/main" id="{00000000-0008-0000-0500-000015000000}"/>
              </a:ext>
            </a:extLst>
          </xdr:cNvPr>
          <xdr:cNvSpPr txBox="1"/>
        </xdr:nvSpPr>
        <xdr:spPr>
          <a:xfrm>
            <a:off x="8505825" y="1926951"/>
            <a:ext cx="2769126" cy="4530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63E49594-8B08-48FC-87C4-36AABCF93BAE}" type="TxLink">
              <a:rPr lang="en-US" sz="1200" b="1" i="0" u="none" strike="noStrike">
                <a:solidFill>
                  <a:sysClr val="windowText" lastClr="000000"/>
                </a:solidFill>
                <a:latin typeface="Arial"/>
                <a:cs typeface="Arial"/>
              </a:rPr>
              <a:pPr algn="ctr"/>
              <a:t>Time of Cut</a:t>
            </a:fld>
            <a:endParaRPr lang="en-US" sz="1600" b="0">
              <a:solidFill>
                <a:sysClr val="windowText" lastClr="0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581025</xdr:colOff>
      <xdr:row>11</xdr:row>
      <xdr:rowOff>0</xdr:rowOff>
    </xdr:from>
    <xdr:to>
      <xdr:col>14</xdr:col>
      <xdr:colOff>297180</xdr:colOff>
      <xdr:row>15</xdr:row>
      <xdr:rowOff>137160</xdr:rowOff>
    </xdr:to>
    <xdr:sp macro="" textlink="">
      <xdr:nvSpPr>
        <xdr:cNvPr id="16" name="TextBox 15">
          <a:extLst>
            <a:ext uri="{FF2B5EF4-FFF2-40B4-BE49-F238E27FC236}">
              <a16:creationId xmlns:a16="http://schemas.microsoft.com/office/drawing/2014/main" id="{00000000-0008-0000-0600-000010000000}"/>
            </a:ext>
          </a:extLst>
        </xdr:cNvPr>
        <xdr:cNvSpPr txBox="1"/>
      </xdr:nvSpPr>
      <xdr:spPr>
        <a:xfrm>
          <a:off x="6972300" y="4333875"/>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Specify</a:t>
          </a:r>
          <a:r>
            <a:rPr lang="en-US" sz="1100" baseline="0"/>
            <a:t> the competition here.</a:t>
          </a:r>
        </a:p>
        <a:p>
          <a:r>
            <a:rPr lang="en-US" sz="1100" baseline="0"/>
            <a:t>- If fewer than 4 competitors, leave columns blank</a:t>
          </a:r>
        </a:p>
        <a:p>
          <a:r>
            <a:rPr lang="en-US" sz="1100" baseline="0"/>
            <a:t>- The total market size is the number of customers who will buy from all vendors (including yourself)</a:t>
          </a:r>
          <a:endParaRPr lang="en-US" sz="1100"/>
        </a:p>
      </xdr:txBody>
    </xdr:sp>
    <xdr:clientData/>
  </xdr:twoCellAnchor>
  <xdr:twoCellAnchor>
    <xdr:from>
      <xdr:col>7</xdr:col>
      <xdr:colOff>0</xdr:colOff>
      <xdr:row>19</xdr:row>
      <xdr:rowOff>171450</xdr:rowOff>
    </xdr:from>
    <xdr:to>
      <xdr:col>14</xdr:col>
      <xdr:colOff>306705</xdr:colOff>
      <xdr:row>24</xdr:row>
      <xdr:rowOff>137160</xdr:rowOff>
    </xdr:to>
    <xdr:sp macro="" textlink="">
      <xdr:nvSpPr>
        <xdr:cNvPr id="17" name="TextBox 16">
          <a:extLst>
            <a:ext uri="{FF2B5EF4-FFF2-40B4-BE49-F238E27FC236}">
              <a16:creationId xmlns:a16="http://schemas.microsoft.com/office/drawing/2014/main" id="{00000000-0008-0000-0600-000011000000}"/>
            </a:ext>
          </a:extLst>
        </xdr:cNvPr>
        <xdr:cNvSpPr txBox="1"/>
      </xdr:nvSpPr>
      <xdr:spPr>
        <a:xfrm>
          <a:off x="6981825" y="36766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type in values and see the impact on the corresonding outputs below</a:t>
          </a:r>
        </a:p>
        <a:p>
          <a:r>
            <a:rPr lang="en-US" sz="1100"/>
            <a:t>- You</a:t>
          </a:r>
          <a:r>
            <a:rPr lang="en-US" sz="1100" baseline="0"/>
            <a:t> can also link to these cells from ModelCenter.  They have been named to make it easy (fixedCost, marginalCost, capacity, xin1, xin2, xin3)</a:t>
          </a:r>
          <a:endParaRPr lang="en-US" sz="1100"/>
        </a:p>
      </xdr:txBody>
    </xdr:sp>
    <xdr:clientData/>
  </xdr:twoCellAnchor>
  <xdr:twoCellAnchor>
    <xdr:from>
      <xdr:col>7</xdr:col>
      <xdr:colOff>0</xdr:colOff>
      <xdr:row>29</xdr:row>
      <xdr:rowOff>0</xdr:rowOff>
    </xdr:from>
    <xdr:to>
      <xdr:col>14</xdr:col>
      <xdr:colOff>306705</xdr:colOff>
      <xdr:row>33</xdr:row>
      <xdr:rowOff>156210</xdr:rowOff>
    </xdr:to>
    <xdr:sp macro="" textlink="">
      <xdr:nvSpPr>
        <xdr:cNvPr id="19" name="TextBox 18">
          <a:extLst>
            <a:ext uri="{FF2B5EF4-FFF2-40B4-BE49-F238E27FC236}">
              <a16:creationId xmlns:a16="http://schemas.microsoft.com/office/drawing/2014/main" id="{00000000-0008-0000-0600-000013000000}"/>
            </a:ext>
          </a:extLst>
        </xdr:cNvPr>
        <xdr:cNvSpPr txBox="1"/>
      </xdr:nvSpPr>
      <xdr:spPr>
        <a:xfrm>
          <a:off x="6981825" y="5276850"/>
          <a:ext cx="4440555" cy="803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You can see the prediction</a:t>
          </a:r>
          <a:r>
            <a:rPr lang="en-US" sz="1100" baseline="0"/>
            <a:t> results for the inputs listed above</a:t>
          </a:r>
          <a:endParaRPr lang="en-US" sz="1100"/>
        </a:p>
        <a:p>
          <a:r>
            <a:rPr lang="en-US" sz="1100"/>
            <a:t>- You</a:t>
          </a:r>
          <a:r>
            <a:rPr lang="en-US" sz="1100" baseline="0"/>
            <a:t> can also link to these cells from ModelCenter.  They have been named to make it easy (demand, price, revenue, profit)</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0</xdr:colOff>
      <xdr:row>3</xdr:row>
      <xdr:rowOff>0</xdr:rowOff>
    </xdr:from>
    <xdr:to>
      <xdr:col>22</xdr:col>
      <xdr:colOff>235117</xdr:colOff>
      <xdr:row>26</xdr:row>
      <xdr:rowOff>157108</xdr:rowOff>
    </xdr:to>
    <xdr:graphicFrame macro="">
      <xdr:nvGraphicFramePr>
        <xdr:cNvPr id="2" name="Chart 1">
          <a:extLst>
            <a:ext uri="{FF2B5EF4-FFF2-40B4-BE49-F238E27FC236}">
              <a16:creationId xmlns:a16="http://schemas.microsoft.com/office/drawing/2014/main" id="{36FB2298-C11C-9440-8B3C-E220E191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gtvault.sharepoint.com/Users/lm15/Documents/CurrentWork/ASE6002/2016/DemandEst/ChrisWor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rvey"/>
      <sheetName val="SurveyDesign"/>
      <sheetName val="RandomNumbers"/>
      <sheetName val="RandomNumbersToCopyFrom"/>
      <sheetName val="SurveyResultAggregation"/>
      <sheetName val="Linear Logit"/>
      <sheetName val="DemandProfitPrediction"/>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Roster" displayName="Roster" ref="A2:C56" totalsRowShown="0" headerRowDxfId="36">
  <autoFilter ref="A2:C56" xr:uid="{00000000-0009-0000-0100-000007000000}"/>
  <tableColumns count="3">
    <tableColumn id="1" xr3:uid="{00000000-0010-0000-0000-000001000000}" name="Survey ID#" dataDxfId="35"/>
    <tableColumn id="2" xr3:uid="{00000000-0010-0000-0000-000002000000}" name="Student Name"/>
    <tableColumn id="3" xr3:uid="{00000000-0010-0000-0000-000003000000}" name="E-mail"/>
  </tableColumns>
  <tableStyleInfo name="TableStyleMedium1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92D050"/>
  </sheetPr>
  <dimension ref="A1:F18"/>
  <sheetViews>
    <sheetView workbookViewId="0">
      <selection activeCell="A12" sqref="A12"/>
    </sheetView>
  </sheetViews>
  <sheetFormatPr defaultColWidth="8.796875" defaultRowHeight="12.75" x14ac:dyDescent="0.35"/>
  <cols>
    <col min="1" max="5" width="16.6640625" customWidth="1"/>
    <col min="6" max="6" width="90.6640625" customWidth="1"/>
  </cols>
  <sheetData>
    <row r="1" spans="1:6" ht="20.65" x14ac:dyDescent="0.35">
      <c r="A1" s="208" t="s">
        <v>0</v>
      </c>
      <c r="B1" s="208"/>
      <c r="C1" s="208"/>
      <c r="D1" s="208"/>
      <c r="E1" s="208"/>
      <c r="F1" s="208"/>
    </row>
    <row r="2" spans="1:6" ht="4.5" customHeight="1" thickBot="1" x14ac:dyDescent="0.4">
      <c r="A2" s="160"/>
      <c r="B2" s="160"/>
      <c r="C2" s="160"/>
      <c r="D2" s="160"/>
      <c r="E2" s="160"/>
      <c r="F2" s="160"/>
    </row>
    <row r="3" spans="1:6" ht="147" customHeight="1" thickTop="1" thickBot="1" x14ac:dyDescent="0.4">
      <c r="A3" s="209" t="s">
        <v>1</v>
      </c>
      <c r="B3" s="210"/>
      <c r="C3" s="210"/>
      <c r="D3" s="210"/>
      <c r="E3" s="210"/>
      <c r="F3" s="211"/>
    </row>
    <row r="4" spans="1:6" ht="170.75" customHeight="1" thickTop="1" x14ac:dyDescent="0.35">
      <c r="A4" s="160"/>
      <c r="B4" s="160"/>
      <c r="C4" s="160"/>
      <c r="D4" s="160"/>
      <c r="E4" s="160"/>
    </row>
    <row r="5" spans="1:6" ht="20.65" x14ac:dyDescent="0.35">
      <c r="A5" s="208" t="s">
        <v>2</v>
      </c>
      <c r="B5" s="208"/>
      <c r="C5" s="208"/>
      <c r="D5" s="208"/>
      <c r="E5" s="208"/>
      <c r="F5" s="208"/>
    </row>
    <row r="6" spans="1:6" ht="13.15" thickBot="1" x14ac:dyDescent="0.4">
      <c r="A6" s="160"/>
      <c r="B6" s="160"/>
      <c r="C6" s="160"/>
      <c r="D6" s="160"/>
      <c r="E6" s="160"/>
      <c r="F6" s="160"/>
    </row>
    <row r="7" spans="1:6" ht="58.5" customHeight="1" x14ac:dyDescent="0.35">
      <c r="A7" s="209" t="s">
        <v>3</v>
      </c>
      <c r="B7" s="210"/>
      <c r="C7" s="210"/>
      <c r="D7" s="210"/>
      <c r="E7" s="210"/>
      <c r="F7" s="211"/>
    </row>
    <row r="8" spans="1:6" ht="13.15" thickTop="1" x14ac:dyDescent="0.35">
      <c r="A8" s="160"/>
      <c r="B8" s="160"/>
      <c r="C8" s="160"/>
      <c r="D8" s="160"/>
      <c r="E8" s="160"/>
      <c r="F8" s="160"/>
    </row>
    <row r="9" spans="1:6" ht="20.65" x14ac:dyDescent="0.35">
      <c r="A9" s="208" t="s">
        <v>4</v>
      </c>
      <c r="B9" s="208"/>
      <c r="C9" s="208"/>
      <c r="D9" s="208"/>
      <c r="E9" s="208"/>
      <c r="F9" s="208"/>
    </row>
    <row r="10" spans="1:6" ht="13.15" thickBot="1" x14ac:dyDescent="0.4">
      <c r="A10" s="160"/>
      <c r="B10" s="160"/>
      <c r="C10" s="160"/>
      <c r="D10" s="160"/>
      <c r="E10" s="160"/>
      <c r="F10" s="160"/>
    </row>
    <row r="11" spans="1:6" ht="69.5" customHeight="1" thickTop="1" thickBot="1" x14ac:dyDescent="0.4">
      <c r="A11" s="209" t="s">
        <v>5</v>
      </c>
      <c r="B11" s="210"/>
      <c r="C11" s="210"/>
      <c r="D11" s="210"/>
      <c r="E11" s="210"/>
      <c r="F11" s="211"/>
    </row>
    <row r="12" spans="1:6" ht="13.15" thickTop="1" x14ac:dyDescent="0.35">
      <c r="A12" s="160"/>
      <c r="B12" s="160"/>
      <c r="C12" s="160"/>
      <c r="D12" s="160"/>
      <c r="E12" s="160"/>
      <c r="F12" s="160"/>
    </row>
    <row r="13" spans="1:6" ht="20.65" x14ac:dyDescent="0.35">
      <c r="A13" s="207" t="s">
        <v>6</v>
      </c>
      <c r="B13" s="207"/>
      <c r="C13" s="207"/>
      <c r="D13" s="207"/>
      <c r="E13" s="207"/>
      <c r="F13" s="207"/>
    </row>
    <row r="14" spans="1:6" ht="13.5" thickBot="1" x14ac:dyDescent="0.4">
      <c r="A14" s="147" t="s">
        <v>7</v>
      </c>
      <c r="B14" s="147" t="s">
        <v>8</v>
      </c>
      <c r="C14" s="149" t="s">
        <v>9</v>
      </c>
      <c r="D14" s="149" t="s">
        <v>10</v>
      </c>
      <c r="E14" s="150" t="s">
        <v>11</v>
      </c>
      <c r="F14" s="150" t="s">
        <v>12</v>
      </c>
    </row>
    <row r="15" spans="1:6" ht="13.15" thickTop="1" x14ac:dyDescent="0.35">
      <c r="A15" s="148" t="str">
        <f>SurveySetup!A3</f>
        <v>Price</v>
      </c>
      <c r="B15" s="148" t="str">
        <f>SurveySetup!B3</f>
        <v>$</v>
      </c>
      <c r="C15" s="151">
        <f>SurveySetup!C3</f>
        <v>200</v>
      </c>
      <c r="D15" s="151">
        <f>SurveySetup!D3</f>
        <v>525</v>
      </c>
      <c r="E15" s="151">
        <f>SurveySetup!E3</f>
        <v>850</v>
      </c>
      <c r="F15" s="182" t="s">
        <v>13</v>
      </c>
    </row>
    <row r="16" spans="1:6" x14ac:dyDescent="0.35">
      <c r="A16" s="148" t="str">
        <f>SurveySetup!A4</f>
        <v>Number of Cuts</v>
      </c>
      <c r="B16" s="148" t="str">
        <f>SurveySetup!B4</f>
        <v>#</v>
      </c>
      <c r="C16" s="152">
        <f>SurveySetup!C4</f>
        <v>50</v>
      </c>
      <c r="D16" s="152">
        <f>SurveySetup!D4</f>
        <v>125</v>
      </c>
      <c r="E16" s="152">
        <f>SurveySetup!E4</f>
        <v>225</v>
      </c>
      <c r="F16" s="183" t="s">
        <v>14</v>
      </c>
    </row>
    <row r="17" spans="1:6" s="38" customFormat="1" ht="25.5" x14ac:dyDescent="0.35">
      <c r="A17" s="148" t="str">
        <f>SurveySetup!A5</f>
        <v>Weight</v>
      </c>
      <c r="B17" s="148" t="str">
        <f>SurveySetup!B5</f>
        <v>Kg</v>
      </c>
      <c r="C17" s="188">
        <f>SurveySetup!C5</f>
        <v>3</v>
      </c>
      <c r="D17" s="188">
        <f>SurveySetup!D5</f>
        <v>6</v>
      </c>
      <c r="E17" s="188">
        <f>SurveySetup!E5</f>
        <v>9</v>
      </c>
      <c r="F17" s="189" t="s">
        <v>15</v>
      </c>
    </row>
    <row r="18" spans="1:6" x14ac:dyDescent="0.35">
      <c r="A18" s="148" t="str">
        <f>SurveySetup!A6</f>
        <v>Time of Cut</v>
      </c>
      <c r="B18" s="148" t="str">
        <f>SurveySetup!B6</f>
        <v>Sec</v>
      </c>
      <c r="C18" s="152">
        <f>SurveySetup!C6</f>
        <v>2</v>
      </c>
      <c r="D18" s="152">
        <f>SurveySetup!D6</f>
        <v>6</v>
      </c>
      <c r="E18" s="152">
        <f>SurveySetup!E6</f>
        <v>10</v>
      </c>
      <c r="F18" s="183" t="s">
        <v>16</v>
      </c>
    </row>
  </sheetData>
  <mergeCells count="7">
    <mergeCell ref="A13:F13"/>
    <mergeCell ref="A1:F1"/>
    <mergeCell ref="A3:F3"/>
    <mergeCell ref="A5:F5"/>
    <mergeCell ref="A7:F7"/>
    <mergeCell ref="A9:F9"/>
    <mergeCell ref="A11:F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C56"/>
  <sheetViews>
    <sheetView workbookViewId="0">
      <selection activeCell="F29" sqref="F29"/>
    </sheetView>
  </sheetViews>
  <sheetFormatPr defaultColWidth="8.796875" defaultRowHeight="12.75" x14ac:dyDescent="0.35"/>
  <cols>
    <col min="1" max="1" width="15.6640625" style="43" customWidth="1"/>
    <col min="2" max="3" width="29.796875" customWidth="1"/>
  </cols>
  <sheetData>
    <row r="1" spans="1:3" ht="25.5" customHeight="1" thickBot="1" x14ac:dyDescent="0.4">
      <c r="A1" s="212" t="s">
        <v>17</v>
      </c>
      <c r="B1" s="212"/>
      <c r="C1" s="213"/>
    </row>
    <row r="2" spans="1:3" ht="13.15" thickTop="1" x14ac:dyDescent="0.35">
      <c r="A2" s="61" t="s">
        <v>18</v>
      </c>
      <c r="B2" s="61" t="s">
        <v>19</v>
      </c>
      <c r="C2" s="61" t="s">
        <v>20</v>
      </c>
    </row>
    <row r="3" spans="1:3" ht="12.75" customHeight="1" x14ac:dyDescent="0.5">
      <c r="A3" s="43">
        <v>1</v>
      </c>
      <c r="B3" s="184" t="s">
        <v>21</v>
      </c>
      <c r="C3" s="185" t="s">
        <v>22</v>
      </c>
    </row>
    <row r="4" spans="1:3" ht="12.75" customHeight="1" x14ac:dyDescent="0.5">
      <c r="A4" s="43">
        <v>2</v>
      </c>
      <c r="B4" s="186" t="s">
        <v>23</v>
      </c>
      <c r="C4" s="187" t="s">
        <v>24</v>
      </c>
    </row>
    <row r="5" spans="1:3" ht="12.75" customHeight="1" x14ac:dyDescent="0.5">
      <c r="A5" s="43">
        <v>3</v>
      </c>
      <c r="B5" s="184" t="s">
        <v>25</v>
      </c>
      <c r="C5" s="185" t="s">
        <v>26</v>
      </c>
    </row>
    <row r="6" spans="1:3" ht="12.75" customHeight="1" x14ac:dyDescent="0.5">
      <c r="A6" s="43">
        <v>4</v>
      </c>
      <c r="B6" s="186" t="s">
        <v>27</v>
      </c>
      <c r="C6" s="187" t="s">
        <v>28</v>
      </c>
    </row>
    <row r="7" spans="1:3" ht="12.75" customHeight="1" x14ac:dyDescent="0.5">
      <c r="A7" s="43">
        <v>5</v>
      </c>
      <c r="B7" s="184" t="s">
        <v>29</v>
      </c>
      <c r="C7" s="185" t="s">
        <v>30</v>
      </c>
    </row>
    <row r="8" spans="1:3" ht="12.75" customHeight="1" x14ac:dyDescent="0.5">
      <c r="A8" s="43">
        <v>6</v>
      </c>
      <c r="B8" s="186" t="s">
        <v>31</v>
      </c>
      <c r="C8" s="187" t="s">
        <v>32</v>
      </c>
    </row>
    <row r="9" spans="1:3" ht="12.75" customHeight="1" x14ac:dyDescent="0.5">
      <c r="A9" s="43">
        <v>7</v>
      </c>
      <c r="B9" s="184" t="s">
        <v>33</v>
      </c>
      <c r="C9" s="185" t="s">
        <v>34</v>
      </c>
    </row>
    <row r="10" spans="1:3" ht="12.75" customHeight="1" x14ac:dyDescent="0.5">
      <c r="A10" s="43">
        <v>8</v>
      </c>
      <c r="B10" s="186" t="s">
        <v>35</v>
      </c>
      <c r="C10" s="187" t="s">
        <v>36</v>
      </c>
    </row>
    <row r="11" spans="1:3" ht="12.75" customHeight="1" x14ac:dyDescent="0.5">
      <c r="A11" s="43">
        <v>9</v>
      </c>
      <c r="B11" s="184" t="s">
        <v>37</v>
      </c>
      <c r="C11" s="185" t="s">
        <v>38</v>
      </c>
    </row>
    <row r="12" spans="1:3" ht="12.75" customHeight="1" x14ac:dyDescent="0.5">
      <c r="A12" s="43">
        <v>10</v>
      </c>
      <c r="B12" s="186" t="s">
        <v>39</v>
      </c>
      <c r="C12" s="187" t="s">
        <v>40</v>
      </c>
    </row>
    <row r="13" spans="1:3" ht="12.75" customHeight="1" x14ac:dyDescent="0.5">
      <c r="A13" s="43">
        <v>11</v>
      </c>
      <c r="B13" s="184" t="s">
        <v>41</v>
      </c>
      <c r="C13" s="185" t="s">
        <v>42</v>
      </c>
    </row>
    <row r="14" spans="1:3" ht="12.75" customHeight="1" x14ac:dyDescent="0.5">
      <c r="A14" s="43">
        <v>12</v>
      </c>
      <c r="B14" s="186" t="s">
        <v>43</v>
      </c>
      <c r="C14" s="187" t="s">
        <v>44</v>
      </c>
    </row>
    <row r="15" spans="1:3" ht="12.75" customHeight="1" x14ac:dyDescent="0.5">
      <c r="A15" s="43">
        <v>13</v>
      </c>
      <c r="B15" s="184" t="s">
        <v>45</v>
      </c>
      <c r="C15" s="185" t="s">
        <v>46</v>
      </c>
    </row>
    <row r="16" spans="1:3" ht="12.75" customHeight="1" x14ac:dyDescent="0.5">
      <c r="A16" s="43">
        <v>14</v>
      </c>
      <c r="B16" s="186" t="s">
        <v>47</v>
      </c>
      <c r="C16" s="187" t="s">
        <v>48</v>
      </c>
    </row>
    <row r="17" spans="1:3" ht="12.75" customHeight="1" x14ac:dyDescent="0.5">
      <c r="A17" s="43">
        <v>15</v>
      </c>
      <c r="B17" s="184" t="s">
        <v>49</v>
      </c>
      <c r="C17" s="185" t="s">
        <v>50</v>
      </c>
    </row>
    <row r="18" spans="1:3" ht="12.75" customHeight="1" x14ac:dyDescent="0.5">
      <c r="A18" s="190">
        <v>16</v>
      </c>
      <c r="B18" s="193" t="s">
        <v>51</v>
      </c>
      <c r="C18" s="194" t="s">
        <v>52</v>
      </c>
    </row>
    <row r="19" spans="1:3" ht="12.75" customHeight="1" x14ac:dyDescent="0.5">
      <c r="A19" s="190">
        <v>17</v>
      </c>
      <c r="B19" s="191" t="s">
        <v>53</v>
      </c>
      <c r="C19" s="192" t="s">
        <v>54</v>
      </c>
    </row>
    <row r="20" spans="1:3" ht="12.75" customHeight="1" x14ac:dyDescent="0.5">
      <c r="A20" s="190">
        <v>18</v>
      </c>
      <c r="B20" s="193" t="s">
        <v>55</v>
      </c>
      <c r="C20" s="194" t="s">
        <v>56</v>
      </c>
    </row>
    <row r="21" spans="1:3" ht="12.75" customHeight="1" x14ac:dyDescent="0.5">
      <c r="A21" s="43">
        <v>19</v>
      </c>
      <c r="B21" s="184" t="s">
        <v>57</v>
      </c>
      <c r="C21" s="185" t="s">
        <v>58</v>
      </c>
    </row>
    <row r="22" spans="1:3" ht="12.75" customHeight="1" x14ac:dyDescent="0.5">
      <c r="A22" s="43">
        <v>20</v>
      </c>
      <c r="B22" s="186" t="s">
        <v>59</v>
      </c>
      <c r="C22" s="187" t="s">
        <v>60</v>
      </c>
    </row>
    <row r="23" spans="1:3" ht="12.75" customHeight="1" x14ac:dyDescent="0.5">
      <c r="A23" s="190">
        <v>21</v>
      </c>
      <c r="B23" s="191" t="s">
        <v>61</v>
      </c>
      <c r="C23" s="192" t="s">
        <v>62</v>
      </c>
    </row>
    <row r="24" spans="1:3" ht="12.75" customHeight="1" x14ac:dyDescent="0.5">
      <c r="A24" s="43">
        <v>22</v>
      </c>
      <c r="B24" s="186" t="s">
        <v>63</v>
      </c>
      <c r="C24" s="187" t="s">
        <v>64</v>
      </c>
    </row>
    <row r="25" spans="1:3" ht="12.75" customHeight="1" x14ac:dyDescent="0.5">
      <c r="A25" s="43">
        <v>23</v>
      </c>
      <c r="B25" s="184" t="s">
        <v>65</v>
      </c>
      <c r="C25" s="185" t="s">
        <v>66</v>
      </c>
    </row>
    <row r="26" spans="1:3" ht="12.75" customHeight="1" x14ac:dyDescent="0.5">
      <c r="A26" s="43">
        <v>24</v>
      </c>
      <c r="B26" s="186" t="s">
        <v>67</v>
      </c>
      <c r="C26" s="187" t="s">
        <v>68</v>
      </c>
    </row>
    <row r="27" spans="1:3" ht="12.75" customHeight="1" x14ac:dyDescent="0.5">
      <c r="A27" s="43">
        <v>25</v>
      </c>
      <c r="B27" s="184" t="s">
        <v>69</v>
      </c>
      <c r="C27" s="185" t="s">
        <v>70</v>
      </c>
    </row>
    <row r="28" spans="1:3" ht="12.75" customHeight="1" x14ac:dyDescent="0.5">
      <c r="A28" s="43">
        <v>26</v>
      </c>
      <c r="B28" s="186" t="s">
        <v>71</v>
      </c>
      <c r="C28" s="187" t="s">
        <v>72</v>
      </c>
    </row>
    <row r="29" spans="1:3" ht="12.75" customHeight="1" x14ac:dyDescent="0.35">
      <c r="A29" s="43">
        <v>27</v>
      </c>
      <c r="B29" s="184" t="s">
        <v>73</v>
      </c>
      <c r="C29" s="195" t="s">
        <v>74</v>
      </c>
    </row>
    <row r="30" spans="1:3" ht="12.75" customHeight="1" x14ac:dyDescent="0.35">
      <c r="A30" s="43">
        <v>28</v>
      </c>
      <c r="B30" s="186" t="s">
        <v>75</v>
      </c>
      <c r="C30" s="196" t="s">
        <v>76</v>
      </c>
    </row>
    <row r="31" spans="1:3" ht="12.75" customHeight="1" x14ac:dyDescent="0.35">
      <c r="A31" s="43">
        <v>29</v>
      </c>
      <c r="B31" s="184" t="s">
        <v>77</v>
      </c>
      <c r="C31" s="195" t="s">
        <v>78</v>
      </c>
    </row>
    <row r="32" spans="1:3" ht="12.75" customHeight="1" x14ac:dyDescent="0.35">
      <c r="A32" s="43">
        <v>30</v>
      </c>
      <c r="B32" s="186" t="s">
        <v>79</v>
      </c>
      <c r="C32" s="196" t="s">
        <v>80</v>
      </c>
    </row>
    <row r="33" spans="1:3" ht="12.75" customHeight="1" x14ac:dyDescent="0.35">
      <c r="A33" s="43">
        <v>31</v>
      </c>
      <c r="B33" s="184" t="s">
        <v>81</v>
      </c>
      <c r="C33" s="195" t="s">
        <v>82</v>
      </c>
    </row>
    <row r="34" spans="1:3" ht="12.75" customHeight="1" x14ac:dyDescent="0.35">
      <c r="A34" s="43">
        <v>32</v>
      </c>
      <c r="B34" s="186" t="s">
        <v>83</v>
      </c>
      <c r="C34" s="196" t="s">
        <v>84</v>
      </c>
    </row>
    <row r="35" spans="1:3" ht="12.75" customHeight="1" x14ac:dyDescent="0.35">
      <c r="A35" s="43">
        <v>33</v>
      </c>
      <c r="B35" s="184" t="s">
        <v>85</v>
      </c>
      <c r="C35" s="195" t="s">
        <v>86</v>
      </c>
    </row>
    <row r="36" spans="1:3" ht="12.75" customHeight="1" x14ac:dyDescent="0.35">
      <c r="A36" s="43">
        <v>34</v>
      </c>
      <c r="B36" s="186" t="s">
        <v>87</v>
      </c>
      <c r="C36" s="196" t="s">
        <v>88</v>
      </c>
    </row>
    <row r="37" spans="1:3" ht="12.75" customHeight="1" x14ac:dyDescent="0.35">
      <c r="A37" s="43">
        <v>35</v>
      </c>
      <c r="B37" s="184" t="s">
        <v>89</v>
      </c>
      <c r="C37" s="195" t="s">
        <v>90</v>
      </c>
    </row>
    <row r="38" spans="1:3" ht="12.75" customHeight="1" x14ac:dyDescent="0.35">
      <c r="A38" s="43">
        <v>36</v>
      </c>
      <c r="B38" s="186" t="s">
        <v>91</v>
      </c>
      <c r="C38" s="196" t="s">
        <v>92</v>
      </c>
    </row>
    <row r="39" spans="1:3" ht="12.75" customHeight="1" x14ac:dyDescent="0.35">
      <c r="A39" s="43">
        <v>37</v>
      </c>
      <c r="B39" s="184" t="s">
        <v>93</v>
      </c>
      <c r="C39" s="195" t="s">
        <v>94</v>
      </c>
    </row>
    <row r="40" spans="1:3" ht="12.75" customHeight="1" x14ac:dyDescent="0.35">
      <c r="A40" s="43">
        <v>38</v>
      </c>
      <c r="B40" s="186" t="s">
        <v>95</v>
      </c>
      <c r="C40" s="196" t="s">
        <v>96</v>
      </c>
    </row>
    <row r="41" spans="1:3" ht="12.75" customHeight="1" x14ac:dyDescent="0.35">
      <c r="A41" s="43">
        <v>39</v>
      </c>
      <c r="B41" s="184" t="s">
        <v>97</v>
      </c>
      <c r="C41" s="195" t="s">
        <v>98</v>
      </c>
    </row>
    <row r="42" spans="1:3" ht="12.75" customHeight="1" x14ac:dyDescent="0.35">
      <c r="A42" s="43">
        <v>40</v>
      </c>
      <c r="B42" s="186" t="s">
        <v>99</v>
      </c>
      <c r="C42" s="196" t="s">
        <v>100</v>
      </c>
    </row>
    <row r="43" spans="1:3" ht="12.75" customHeight="1" x14ac:dyDescent="0.35">
      <c r="A43" s="43">
        <v>41</v>
      </c>
      <c r="B43" s="184" t="s">
        <v>101</v>
      </c>
      <c r="C43" s="195" t="s">
        <v>102</v>
      </c>
    </row>
    <row r="44" spans="1:3" x14ac:dyDescent="0.35">
      <c r="A44" s="43">
        <v>42</v>
      </c>
      <c r="B44" s="186" t="s">
        <v>103</v>
      </c>
      <c r="C44" s="196" t="s">
        <v>104</v>
      </c>
    </row>
    <row r="45" spans="1:3" x14ac:dyDescent="0.35">
      <c r="A45" s="43">
        <v>43</v>
      </c>
      <c r="B45" s="184" t="s">
        <v>105</v>
      </c>
      <c r="C45" s="195" t="s">
        <v>106</v>
      </c>
    </row>
    <row r="46" spans="1:3" x14ac:dyDescent="0.35">
      <c r="A46" s="43">
        <v>44</v>
      </c>
    </row>
    <row r="47" spans="1:3" x14ac:dyDescent="0.35">
      <c r="A47" s="43">
        <v>45</v>
      </c>
    </row>
    <row r="48" spans="1:3" x14ac:dyDescent="0.35">
      <c r="A48" s="43">
        <v>46</v>
      </c>
    </row>
    <row r="49" spans="1:1" x14ac:dyDescent="0.35">
      <c r="A49" s="43">
        <v>47</v>
      </c>
    </row>
    <row r="50" spans="1:1" x14ac:dyDescent="0.35">
      <c r="A50" s="43">
        <v>48</v>
      </c>
    </row>
    <row r="51" spans="1:1" x14ac:dyDescent="0.35">
      <c r="A51" s="43">
        <v>49</v>
      </c>
    </row>
    <row r="52" spans="1:1" x14ac:dyDescent="0.35">
      <c r="A52" s="43">
        <v>50</v>
      </c>
    </row>
    <row r="53" spans="1:1" x14ac:dyDescent="0.35">
      <c r="A53" s="43">
        <v>51</v>
      </c>
    </row>
    <row r="54" spans="1:1" x14ac:dyDescent="0.35">
      <c r="A54" s="43">
        <v>52</v>
      </c>
    </row>
    <row r="55" spans="1:1" x14ac:dyDescent="0.35">
      <c r="A55" s="43">
        <v>53</v>
      </c>
    </row>
    <row r="56" spans="1:1" x14ac:dyDescent="0.35">
      <c r="A56" s="43">
        <v>54</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92D050"/>
  </sheetPr>
  <dimension ref="A1:BM131"/>
  <sheetViews>
    <sheetView tabSelected="1" workbookViewId="0">
      <pane ySplit="1" topLeftCell="A2" activePane="bottomLeft" state="frozen"/>
      <selection activeCell="L10" sqref="L10"/>
      <selection pane="bottomLeft" activeCell="B1" sqref="B1"/>
    </sheetView>
  </sheetViews>
  <sheetFormatPr defaultColWidth="9" defaultRowHeight="29.65" x14ac:dyDescent="0.75"/>
  <cols>
    <col min="1" max="1" width="23.46484375" style="4" customWidth="1"/>
    <col min="2" max="5" width="18.796875" style="4" customWidth="1"/>
    <col min="6" max="6" width="9" style="6" customWidth="1"/>
    <col min="7" max="7" width="8.46484375" style="6" hidden="1" customWidth="1"/>
    <col min="8" max="8" width="5.796875" style="4" hidden="1" customWidth="1"/>
    <col min="9" max="9" width="9" style="4" customWidth="1"/>
    <col min="10" max="10" width="9" style="5" customWidth="1"/>
    <col min="11" max="11" width="9" style="4" hidden="1" customWidth="1"/>
    <col min="12" max="12" width="9.796875" style="4" hidden="1" customWidth="1"/>
    <col min="13" max="17" width="17" style="4" hidden="1" customWidth="1"/>
    <col min="18" max="18" width="0" style="4" hidden="1" customWidth="1"/>
    <col min="19" max="19" width="9" style="4" hidden="1" customWidth="1"/>
    <col min="20" max="16384" width="9" style="4"/>
  </cols>
  <sheetData>
    <row r="1" spans="1:65" s="15" customFormat="1" ht="32.75" customHeight="1" x14ac:dyDescent="0.35">
      <c r="A1" s="17" t="s">
        <v>107</v>
      </c>
      <c r="B1" s="164">
        <v>2</v>
      </c>
      <c r="C1" s="215" t="str">
        <f>IF(COUNTIF(J:J,0)=1,"Survey Complete","SURVEY INCOMPLETE--Revisit questions marked:")</f>
        <v>Survey Complete</v>
      </c>
      <c r="D1" s="215"/>
      <c r="E1" s="215"/>
      <c r="F1" s="215"/>
      <c r="G1" s="215"/>
      <c r="J1" s="16">
        <f>IF(COUNTIF(J11:J127,0)=0,1,0)</f>
        <v>1</v>
      </c>
    </row>
    <row r="2" spans="1:65" s="15" customFormat="1" ht="32.75" customHeight="1" x14ac:dyDescent="0.35">
      <c r="A2" s="17"/>
      <c r="B2"/>
      <c r="C2" s="161"/>
      <c r="D2" s="161"/>
      <c r="E2" s="161"/>
      <c r="F2" s="161"/>
      <c r="G2" s="161"/>
      <c r="J2" s="16"/>
    </row>
    <row r="3" spans="1:65" s="18" customFormat="1" ht="29.25" customHeight="1" thickBot="1" x14ac:dyDescent="0.4">
      <c r="A3" s="56" t="s">
        <v>7</v>
      </c>
      <c r="B3" s="56" t="s">
        <v>8</v>
      </c>
      <c r="C3" s="163" t="s">
        <v>108</v>
      </c>
      <c r="D3" s="162" t="s">
        <v>9</v>
      </c>
      <c r="E3" s="162" t="s">
        <v>10</v>
      </c>
      <c r="F3" s="162" t="s">
        <v>11</v>
      </c>
      <c r="G3" s="19"/>
      <c r="H3" s="19"/>
      <c r="I3" s="19"/>
      <c r="J3" s="19"/>
      <c r="K3" s="19" t="s">
        <v>109</v>
      </c>
      <c r="L3" s="19" t="s">
        <v>110</v>
      </c>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row>
    <row r="4" spans="1:65" s="18" customFormat="1" ht="18" customHeight="1" thickTop="1" x14ac:dyDescent="0.35">
      <c r="A4" s="106" t="str">
        <f>SurveySetup!A3</f>
        <v>Price</v>
      </c>
      <c r="B4" s="106" t="str">
        <f>SurveySetup!B3</f>
        <v>$</v>
      </c>
      <c r="C4" s="165" t="s">
        <v>111</v>
      </c>
      <c r="D4" s="57">
        <f>SurveySetup!C3</f>
        <v>200</v>
      </c>
      <c r="E4" s="57">
        <f>SurveySetup!D3</f>
        <v>525</v>
      </c>
      <c r="F4" s="57">
        <f>SurveySetup!E3</f>
        <v>850</v>
      </c>
      <c r="G4" s="19"/>
      <c r="H4" s="19"/>
      <c r="I4" s="19"/>
      <c r="J4" s="19"/>
      <c r="K4" s="19">
        <f>IF(C4="less is better",MIN(D4:F4),MAX(D4:F4))</f>
        <v>200</v>
      </c>
      <c r="L4" s="19">
        <f>IF(C4="more is better",MIN(D4:F4),MAX(D4:F4))</f>
        <v>850</v>
      </c>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row>
    <row r="5" spans="1:65" s="18" customFormat="1" ht="18" customHeight="1" x14ac:dyDescent="0.35">
      <c r="A5" s="106" t="str">
        <f>SurveySetup!A4</f>
        <v>Number of Cuts</v>
      </c>
      <c r="B5" s="106" t="str">
        <f>SurveySetup!B4</f>
        <v>#</v>
      </c>
      <c r="C5" s="166" t="s">
        <v>112</v>
      </c>
      <c r="D5" s="58">
        <f>SurveySetup!C4</f>
        <v>50</v>
      </c>
      <c r="E5" s="58">
        <f>SurveySetup!D4</f>
        <v>125</v>
      </c>
      <c r="F5" s="58">
        <f>SurveySetup!E4</f>
        <v>225</v>
      </c>
      <c r="G5" s="19"/>
      <c r="H5" s="19"/>
      <c r="I5" s="19"/>
      <c r="J5" s="19"/>
      <c r="K5" s="19">
        <f t="shared" ref="K5:K7" si="0">IF(C5="less is better",MIN(D5:F5),MAX(D5:F5))</f>
        <v>225</v>
      </c>
      <c r="L5" s="19">
        <f t="shared" ref="L5:L7" si="1">IF(C5="more is better",MIN(D5:F5),MAX(D5:F5))</f>
        <v>50</v>
      </c>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row>
    <row r="6" spans="1:65" s="18" customFormat="1" ht="18" customHeight="1" x14ac:dyDescent="0.35">
      <c r="A6" s="106" t="str">
        <f>SurveySetup!A5</f>
        <v>Weight</v>
      </c>
      <c r="B6" s="106" t="str">
        <f>SurveySetup!B5</f>
        <v>Kg</v>
      </c>
      <c r="C6" s="167" t="s">
        <v>111</v>
      </c>
      <c r="D6" s="57">
        <f>SurveySetup!C5</f>
        <v>3</v>
      </c>
      <c r="E6" s="57">
        <f>SurveySetup!D5</f>
        <v>6</v>
      </c>
      <c r="F6" s="57">
        <f>SurveySetup!E5</f>
        <v>9</v>
      </c>
      <c r="G6" s="19"/>
      <c r="H6" s="19"/>
      <c r="I6" s="19"/>
      <c r="J6" s="19"/>
      <c r="K6" s="19">
        <f t="shared" si="0"/>
        <v>3</v>
      </c>
      <c r="L6" s="19">
        <f t="shared" si="1"/>
        <v>9</v>
      </c>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row>
    <row r="7" spans="1:65" s="18" customFormat="1" ht="18" customHeight="1" x14ac:dyDescent="0.35">
      <c r="A7" s="106" t="str">
        <f>SurveySetup!A6</f>
        <v>Time of Cut</v>
      </c>
      <c r="B7" s="106" t="str">
        <f>SurveySetup!B6</f>
        <v>Sec</v>
      </c>
      <c r="C7" s="167" t="s">
        <v>111</v>
      </c>
      <c r="D7" s="58">
        <f>SurveySetup!C6</f>
        <v>2</v>
      </c>
      <c r="E7" s="58">
        <f>SurveySetup!D6</f>
        <v>6</v>
      </c>
      <c r="F7" s="58">
        <f>SurveySetup!E6</f>
        <v>10</v>
      </c>
      <c r="G7" s="19"/>
      <c r="H7" s="19"/>
      <c r="I7" s="19"/>
      <c r="J7" s="19"/>
      <c r="K7" s="19">
        <f t="shared" si="0"/>
        <v>2</v>
      </c>
      <c r="L7" s="19">
        <f t="shared" si="1"/>
        <v>10</v>
      </c>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row>
    <row r="8" spans="1:65" x14ac:dyDescent="0.75">
      <c r="G8" s="4"/>
    </row>
    <row r="9" spans="1:65" x14ac:dyDescent="0.75">
      <c r="A9" s="14" t="s">
        <v>113</v>
      </c>
      <c r="G9" s="4"/>
    </row>
    <row r="10" spans="1:65" ht="39.75" thickBot="1" x14ac:dyDescent="0.8">
      <c r="A10" s="13" t="s">
        <v>114</v>
      </c>
      <c r="B10" s="12" t="str">
        <f>DOE!$B$2</f>
        <v>Price
($)</v>
      </c>
      <c r="C10" s="12" t="str">
        <f>DOE!$C$2</f>
        <v>Number of Cuts
(#)</v>
      </c>
      <c r="D10" s="12" t="str">
        <f>DOE!$D$2</f>
        <v>Weight
(Kg)</v>
      </c>
      <c r="E10" s="12" t="str">
        <f>DOE!$E$2</f>
        <v>Time of Cut
(Sec)</v>
      </c>
      <c r="F10" s="11" t="s">
        <v>115</v>
      </c>
      <c r="G10" s="11" t="s">
        <v>116</v>
      </c>
      <c r="M10" s="4" t="s">
        <v>117</v>
      </c>
      <c r="N10" s="4" t="str">
        <f>B10</f>
        <v>Price
($)</v>
      </c>
      <c r="O10" s="4" t="str">
        <f t="shared" ref="O10:Q10" si="2">C10</f>
        <v>Number of Cuts
(#)</v>
      </c>
      <c r="P10" s="4" t="str">
        <f t="shared" si="2"/>
        <v>Weight
(Kg)</v>
      </c>
      <c r="Q10" s="4" t="str">
        <f t="shared" si="2"/>
        <v>Time of Cut
(Sec)</v>
      </c>
    </row>
    <row r="11" spans="1:65" ht="13.15" x14ac:dyDescent="0.35">
      <c r="A11" s="10" t="s">
        <v>118</v>
      </c>
      <c r="B11" s="168">
        <f>INDEX(DOE!$A$4:$E$84,$G11,COLUMN(B:B))</f>
        <v>850</v>
      </c>
      <c r="C11" s="168">
        <f>INDEX(DOE!$A$4:$E$84,$G11,COLUMN(C:C))</f>
        <v>225</v>
      </c>
      <c r="D11" s="168">
        <f>INDEX(DOE!$A$4:$E$84,$G11,COLUMN(D:D))</f>
        <v>9</v>
      </c>
      <c r="E11" s="168">
        <f>INDEX(DOE!$A$4:$E$84,$G11,COLUMN(E:E))</f>
        <v>10</v>
      </c>
      <c r="F11" s="169">
        <v>1</v>
      </c>
      <c r="G11" s="7">
        <f>INDEX(StaticRandomNumbers!$A$4:$BJ$93,A10*3-2,$B$1+1)</f>
        <v>81</v>
      </c>
      <c r="H11" s="4">
        <f>F11*G11</f>
        <v>81</v>
      </c>
      <c r="J11" s="214">
        <f>IF(AND(COUNTIF(F11:F13,"")=2,COUNTIF(F11:F13,1)=1),1,0)</f>
        <v>1</v>
      </c>
      <c r="M11" s="4" t="b">
        <f>OR(AND(N10&lt;=N11,O10&lt;=O11,P10&lt;=P11,Q10&lt;=Q11),AND(N11&gt;=N12,O11&gt;=O12,P11&gt;=P12,Q11&gt;=Q12))</f>
        <v>1</v>
      </c>
      <c r="N11" s="4">
        <f>IF(B11=$K$4,1,IF(B11=$L$4,3,2))</f>
        <v>3</v>
      </c>
      <c r="O11" s="4">
        <f>IF(C11=$K$5,1,IF(C11=$L$5,3,2))</f>
        <v>1</v>
      </c>
      <c r="P11" s="4">
        <f>IF(D11=$K$6,1,IF(D11=$L$6,3,2))</f>
        <v>3</v>
      </c>
      <c r="Q11" s="4">
        <f>IF(E11=$K$7,1,IF(E11=$L$7,3,2))</f>
        <v>3</v>
      </c>
    </row>
    <row r="12" spans="1:65" ht="13.15" x14ac:dyDescent="0.35">
      <c r="A12" s="9" t="s">
        <v>119</v>
      </c>
      <c r="B12" s="168">
        <f>INDEX(DOE!$A$4:$E$84,$G12,COLUMN(B:B))</f>
        <v>525</v>
      </c>
      <c r="C12" s="168">
        <f>INDEX(DOE!$A$4:$E$84,$G12,COLUMN(C:C))</f>
        <v>225</v>
      </c>
      <c r="D12" s="168">
        <f>INDEX(DOE!$A$4:$E$84,$G12,COLUMN(D:D))</f>
        <v>6</v>
      </c>
      <c r="E12" s="168">
        <f>INDEX(DOE!$A$4:$E$84,$G12,COLUMN(E:E))</f>
        <v>6</v>
      </c>
      <c r="F12" s="170"/>
      <c r="G12" s="7">
        <f>INDEX(StaticRandomNumbers!$A$4:$BJ$93,A10*3-1,$B$1+1)</f>
        <v>50</v>
      </c>
      <c r="H12" s="4">
        <f>F12*G12</f>
        <v>0</v>
      </c>
      <c r="J12" s="214"/>
      <c r="M12" s="4" t="b">
        <f>OR(AND(N11&lt;=N12,O11&lt;=O12,P11&lt;=P12,Q11&lt;=Q12),AND(N12&gt;=N13,O12&gt;=O13,P12&gt;=P13,Q12&gt;=Q13))</f>
        <v>0</v>
      </c>
      <c r="N12" s="4">
        <f t="shared" ref="N12:N13" si="3">IF(B12=$K$4,1,IF(B12=$L$4,3,2))</f>
        <v>2</v>
      </c>
      <c r="O12" s="4">
        <f t="shared" ref="O12:O13" si="4">IF(C12=$K$5,1,IF(C12=$L$5,3,2))</f>
        <v>1</v>
      </c>
      <c r="P12" s="4">
        <f t="shared" ref="P12:P13" si="5">IF(D12=$K$6,1,IF(D12=$L$6,3,2))</f>
        <v>2</v>
      </c>
      <c r="Q12" s="4">
        <f t="shared" ref="Q12:Q13" si="6">IF(E12=$K$7,1,IF(E12=$L$7,3,2))</f>
        <v>2</v>
      </c>
    </row>
    <row r="13" spans="1:65" ht="13.15" x14ac:dyDescent="0.35">
      <c r="A13" s="8" t="s">
        <v>120</v>
      </c>
      <c r="B13" s="168">
        <f>INDEX(DOE!$A$4:$E$84,$G13,COLUMN(B:B))</f>
        <v>200</v>
      </c>
      <c r="C13" s="168">
        <f>INDEX(DOE!$A$4:$E$84,$G13,COLUMN(C:C))</f>
        <v>225</v>
      </c>
      <c r="D13" s="168">
        <f>INDEX(DOE!$A$4:$E$84,$G13,COLUMN(D:D))</f>
        <v>3</v>
      </c>
      <c r="E13" s="168">
        <f>INDEX(DOE!$A$4:$E$84,$G13,COLUMN(E:E))</f>
        <v>10</v>
      </c>
      <c r="F13" s="171"/>
      <c r="G13" s="7">
        <f>INDEX(StaticRandomNumbers!$A$4:$BJ$93,A10*3,$B$1+1)</f>
        <v>21</v>
      </c>
      <c r="H13" s="4">
        <f>F13*G13</f>
        <v>0</v>
      </c>
      <c r="J13" s="214"/>
      <c r="M13" s="4" t="b">
        <f>OR(AND(N13&gt;=N12,O13&gt;=O12,P13&gt;=P12,Q13&gt;=Q12),AND(N13&gt;=N11,O13&gt;=O11,P13&gt;=P11,Q13&gt;=Q11))</f>
        <v>0</v>
      </c>
      <c r="N13" s="4">
        <f t="shared" si="3"/>
        <v>1</v>
      </c>
      <c r="O13" s="4">
        <f t="shared" si="4"/>
        <v>1</v>
      </c>
      <c r="P13" s="4">
        <f t="shared" si="5"/>
        <v>1</v>
      </c>
      <c r="Q13" s="4">
        <f t="shared" si="6"/>
        <v>3</v>
      </c>
    </row>
    <row r="14" spans="1:65" x14ac:dyDescent="0.75">
      <c r="F14"/>
      <c r="G14" s="4"/>
    </row>
    <row r="15" spans="1:65" x14ac:dyDescent="0.75">
      <c r="A15" s="14" t="s">
        <v>113</v>
      </c>
      <c r="F15"/>
      <c r="G15" s="4"/>
    </row>
    <row r="16" spans="1:65" ht="39.75" thickBot="1" x14ac:dyDescent="0.8">
      <c r="A16" s="13">
        <f>A10+1</f>
        <v>2</v>
      </c>
      <c r="B16" s="12" t="str">
        <f>DOE!$B$2</f>
        <v>Price
($)</v>
      </c>
      <c r="C16" s="12" t="str">
        <f>DOE!$C$2</f>
        <v>Number of Cuts
(#)</v>
      </c>
      <c r="D16" s="12" t="str">
        <f>DOE!$D$2</f>
        <v>Weight
(Kg)</v>
      </c>
      <c r="E16" s="12" t="str">
        <f>DOE!$E$2</f>
        <v>Time of Cut
(Sec)</v>
      </c>
      <c r="F16" s="11" t="s">
        <v>115</v>
      </c>
      <c r="G16" s="11" t="s">
        <v>116</v>
      </c>
      <c r="M16" s="4" t="s">
        <v>117</v>
      </c>
      <c r="N16" s="4" t="str">
        <f>B16</f>
        <v>Price
($)</v>
      </c>
      <c r="O16" s="4" t="str">
        <f t="shared" ref="O16" si="7">C16</f>
        <v>Number of Cuts
(#)</v>
      </c>
      <c r="P16" s="4" t="str">
        <f t="shared" ref="P16" si="8">D16</f>
        <v>Weight
(Kg)</v>
      </c>
      <c r="Q16" s="4" t="str">
        <f t="shared" ref="Q16" si="9">E16</f>
        <v>Time of Cut
(Sec)</v>
      </c>
    </row>
    <row r="17" spans="1:17" ht="13.15" x14ac:dyDescent="0.35">
      <c r="A17" s="10" t="s">
        <v>118</v>
      </c>
      <c r="B17" s="168">
        <f>INDEX(DOE!$A$4:$E$84,$G17,COLUMN(B:B))</f>
        <v>200</v>
      </c>
      <c r="C17" s="168">
        <f>INDEX(DOE!$A$4:$E$84,$G17,COLUMN(C:C))</f>
        <v>225</v>
      </c>
      <c r="D17" s="168">
        <f>INDEX(DOE!$A$4:$E$84,$G17,COLUMN(D:D))</f>
        <v>3</v>
      </c>
      <c r="E17" s="168">
        <f>INDEX(DOE!$A$4:$E$84,$G17,COLUMN(E:E))</f>
        <v>10</v>
      </c>
      <c r="F17" s="169"/>
      <c r="G17" s="7">
        <f>INDEX(StaticRandomNumbers!$A$4:$BJ$93,A16*3-2,$B$1+1)</f>
        <v>21</v>
      </c>
      <c r="H17" s="4">
        <f>F17*G17</f>
        <v>0</v>
      </c>
      <c r="J17" s="214">
        <f>IF(AND(COUNTIF(F17:F19,"")=2,COUNTIF(F17:F19,1)=1),1,0)</f>
        <v>1</v>
      </c>
      <c r="M17" s="4" t="b">
        <f>OR(AND(N17&gt;=N18,O17&gt;=O18,P17&gt;=P18,Q17&gt;=Q18),AND(N17&gt;=N19,O17&gt;=O19,P17&gt;=P19,Q17&gt;=Q19))</f>
        <v>0</v>
      </c>
      <c r="N17" s="4">
        <f>IF(B17=$K$4,1,IF(B17=$L$4,3,2))</f>
        <v>1</v>
      </c>
      <c r="O17" s="4">
        <f>IF(C17=$K$5,1,IF(C17=$L$5,3,2))</f>
        <v>1</v>
      </c>
      <c r="P17" s="4">
        <f>IF(D17=$K$6,1,IF(D17=$L$6,3,2))</f>
        <v>1</v>
      </c>
      <c r="Q17" s="4">
        <f>IF(E17=$K$7,1,IF(E17=$L$7,3,2))</f>
        <v>3</v>
      </c>
    </row>
    <row r="18" spans="1:17" ht="13.15" x14ac:dyDescent="0.35">
      <c r="A18" s="9" t="s">
        <v>119</v>
      </c>
      <c r="B18" s="168">
        <f>INDEX(DOE!$A$4:$E$84,$G18,COLUMN(B:B))</f>
        <v>200</v>
      </c>
      <c r="C18" s="168">
        <f>INDEX(DOE!$A$4:$E$84,$G18,COLUMN(C:C))</f>
        <v>125</v>
      </c>
      <c r="D18" s="168">
        <f>INDEX(DOE!$A$4:$E$84,$G18,COLUMN(D:D))</f>
        <v>6</v>
      </c>
      <c r="E18" s="168">
        <f>INDEX(DOE!$A$4:$E$84,$G18,COLUMN(E:E))</f>
        <v>6</v>
      </c>
      <c r="F18" s="170"/>
      <c r="G18" s="7">
        <f>INDEX(StaticRandomNumbers!$A$4:$BJ$93,A16*3-1,$B$1+1)</f>
        <v>14</v>
      </c>
      <c r="H18" s="4">
        <f>F18*G18</f>
        <v>0</v>
      </c>
      <c r="J18" s="214"/>
      <c r="M18" s="4" t="b">
        <f>OR(AND(N17&lt;=N18,O17&lt;=O18,P17&lt;=P18,Q17&lt;=Q18),AND(N18&gt;=N19,O18&gt;=O19,P18&gt;=P19,Q18&gt;=Q19))</f>
        <v>0</v>
      </c>
      <c r="N18" s="4">
        <f t="shared" ref="N18:N19" si="10">IF(B18=$K$4,1,IF(B18=$L$4,3,2))</f>
        <v>1</v>
      </c>
      <c r="O18" s="4">
        <f t="shared" ref="O18:O19" si="11">IF(C18=$K$5,1,IF(C18=$L$5,3,2))</f>
        <v>2</v>
      </c>
      <c r="P18" s="4">
        <f t="shared" ref="P18:P19" si="12">IF(D18=$K$6,1,IF(D18=$L$6,3,2))</f>
        <v>2</v>
      </c>
      <c r="Q18" s="4">
        <f t="shared" ref="Q18:Q19" si="13">IF(E18=$K$7,1,IF(E18=$L$7,3,2))</f>
        <v>2</v>
      </c>
    </row>
    <row r="19" spans="1:17" ht="13.15" x14ac:dyDescent="0.35">
      <c r="A19" s="8" t="s">
        <v>120</v>
      </c>
      <c r="B19" s="168">
        <f>INDEX(DOE!$A$4:$E$84,$G19,COLUMN(B:B))</f>
        <v>850</v>
      </c>
      <c r="C19" s="168">
        <f>INDEX(DOE!$A$4:$E$84,$G19,COLUMN(C:C))</f>
        <v>125</v>
      </c>
      <c r="D19" s="168">
        <f>INDEX(DOE!$A$4:$E$84,$G19,COLUMN(D:D))</f>
        <v>3</v>
      </c>
      <c r="E19" s="168">
        <f>INDEX(DOE!$A$4:$E$84,$G19,COLUMN(E:E))</f>
        <v>2</v>
      </c>
      <c r="F19" s="171">
        <v>1</v>
      </c>
      <c r="G19" s="7">
        <f>INDEX(StaticRandomNumbers!$A$4:$BJ$93,A16*3,$B$1+1)</f>
        <v>64</v>
      </c>
      <c r="H19" s="4">
        <f>F19*G19</f>
        <v>64</v>
      </c>
      <c r="J19" s="214"/>
      <c r="M19" s="4" t="b">
        <f>OR(AND(N19&gt;=N18,O19&gt;=O18,P19&gt;=P18,Q19&gt;=Q18),AND(N19&gt;=N17,O19&gt;=O17,P19&gt;=P17,Q19&gt;=Q17))</f>
        <v>0</v>
      </c>
      <c r="N19" s="4">
        <f t="shared" si="10"/>
        <v>3</v>
      </c>
      <c r="O19" s="4">
        <f t="shared" si="11"/>
        <v>2</v>
      </c>
      <c r="P19" s="4">
        <f t="shared" si="12"/>
        <v>1</v>
      </c>
      <c r="Q19" s="4">
        <f t="shared" si="13"/>
        <v>1</v>
      </c>
    </row>
    <row r="21" spans="1:17" x14ac:dyDescent="0.75">
      <c r="A21" s="14" t="s">
        <v>113</v>
      </c>
      <c r="F21"/>
      <c r="G21" s="4"/>
    </row>
    <row r="22" spans="1:17" ht="39.75" thickBot="1" x14ac:dyDescent="0.8">
      <c r="A22" s="13">
        <f>A16+1</f>
        <v>3</v>
      </c>
      <c r="B22" s="12" t="str">
        <f>DOE!$B$2</f>
        <v>Price
($)</v>
      </c>
      <c r="C22" s="12" t="str">
        <f>DOE!$C$2</f>
        <v>Number of Cuts
(#)</v>
      </c>
      <c r="D22" s="12" t="str">
        <f>DOE!$D$2</f>
        <v>Weight
(Kg)</v>
      </c>
      <c r="E22" s="12" t="str">
        <f>DOE!$E$2</f>
        <v>Time of Cut
(Sec)</v>
      </c>
      <c r="F22" s="11" t="s">
        <v>115</v>
      </c>
      <c r="G22" s="11" t="s">
        <v>116</v>
      </c>
      <c r="M22" s="4" t="s">
        <v>117</v>
      </c>
      <c r="N22" s="4" t="str">
        <f>B22</f>
        <v>Price
($)</v>
      </c>
      <c r="O22" s="4" t="str">
        <f t="shared" ref="O22" si="14">C22</f>
        <v>Number of Cuts
(#)</v>
      </c>
      <c r="P22" s="4" t="str">
        <f t="shared" ref="P22" si="15">D22</f>
        <v>Weight
(Kg)</v>
      </c>
      <c r="Q22" s="4" t="str">
        <f t="shared" ref="Q22" si="16">E22</f>
        <v>Time of Cut
(Sec)</v>
      </c>
    </row>
    <row r="23" spans="1:17" ht="13.15" x14ac:dyDescent="0.35">
      <c r="A23" s="10" t="s">
        <v>118</v>
      </c>
      <c r="B23" s="168">
        <f>INDEX(DOE!$A$4:$E$84,$G23,COLUMN(B:B))</f>
        <v>525</v>
      </c>
      <c r="C23" s="168">
        <f>INDEX(DOE!$A$4:$E$84,$G23,COLUMN(C:C))</f>
        <v>125</v>
      </c>
      <c r="D23" s="168">
        <f>INDEX(DOE!$A$4:$E$84,$G23,COLUMN(D:D))</f>
        <v>6</v>
      </c>
      <c r="E23" s="168">
        <f>INDEX(DOE!$A$4:$E$84,$G23,COLUMN(E:E))</f>
        <v>10</v>
      </c>
      <c r="F23" s="169"/>
      <c r="G23" s="7">
        <f>INDEX(StaticRandomNumbers!$A$4:$BJ$93,A22*3-2,$B$1+1)</f>
        <v>42</v>
      </c>
      <c r="H23" s="4">
        <f>F23*G23</f>
        <v>0</v>
      </c>
      <c r="J23" s="214">
        <f>IF(AND(COUNTIF(F23:F25,"")=2,COUNTIF(F23:F25,1)=1),1,0)</f>
        <v>1</v>
      </c>
      <c r="M23" s="4" t="b">
        <f>OR(AND(N23&gt;=N24,O23&gt;=O24,P23&gt;=P24,Q23&gt;=Q24),AND(N23&gt;=N25,O23&gt;=O25,P23&gt;=P25,Q23&gt;=Q25))</f>
        <v>1</v>
      </c>
      <c r="N23" s="4">
        <f>IF(B23=$K$4,1,IF(B23=$L$4,3,2))</f>
        <v>2</v>
      </c>
      <c r="O23" s="4">
        <f>IF(C23=$K$5,1,IF(C23=$L$5,3,2))</f>
        <v>2</v>
      </c>
      <c r="P23" s="4">
        <f>IF(D23=$K$6,1,IF(D23=$L$6,3,2))</f>
        <v>2</v>
      </c>
      <c r="Q23" s="4">
        <f>IF(E23=$K$7,1,IF(E23=$L$7,3,2))</f>
        <v>3</v>
      </c>
    </row>
    <row r="24" spans="1:17" ht="13.15" x14ac:dyDescent="0.35">
      <c r="A24" s="9" t="s">
        <v>119</v>
      </c>
      <c r="B24" s="168">
        <f>INDEX(DOE!$A$4:$E$84,$G24,COLUMN(B:B))</f>
        <v>525</v>
      </c>
      <c r="C24" s="168">
        <f>INDEX(DOE!$A$4:$E$84,$G24,COLUMN(C:C))</f>
        <v>225</v>
      </c>
      <c r="D24" s="168">
        <f>INDEX(DOE!$A$4:$E$84,$G24,COLUMN(D:D))</f>
        <v>6</v>
      </c>
      <c r="E24" s="168">
        <f>INDEX(DOE!$A$4:$E$84,$G24,COLUMN(E:E))</f>
        <v>6</v>
      </c>
      <c r="F24" s="170">
        <v>1</v>
      </c>
      <c r="G24" s="7">
        <f>INDEX(StaticRandomNumbers!$A$4:$BJ$93,A22*3-1,$B$1+1)</f>
        <v>50</v>
      </c>
      <c r="H24" s="4">
        <f>F24*G24</f>
        <v>50</v>
      </c>
      <c r="J24" s="214"/>
      <c r="M24" s="4" t="b">
        <f>OR(AND(N23&lt;=N24,O23&lt;=O24,P23&lt;=P24,Q23&lt;=Q24),AND(N24&gt;=N25,O24&gt;=O25,P24&gt;=P25,Q24&gt;=Q25))</f>
        <v>0</v>
      </c>
      <c r="N24" s="4">
        <f t="shared" ref="N24:N25" si="17">IF(B24=$K$4,1,IF(B24=$L$4,3,2))</f>
        <v>2</v>
      </c>
      <c r="O24" s="4">
        <f t="shared" ref="O24:O25" si="18">IF(C24=$K$5,1,IF(C24=$L$5,3,2))</f>
        <v>1</v>
      </c>
      <c r="P24" s="4">
        <f t="shared" ref="P24:P25" si="19">IF(D24=$K$6,1,IF(D24=$L$6,3,2))</f>
        <v>2</v>
      </c>
      <c r="Q24" s="4">
        <f t="shared" ref="Q24:Q25" si="20">IF(E24=$K$7,1,IF(E24=$L$7,3,2))</f>
        <v>2</v>
      </c>
    </row>
    <row r="25" spans="1:17" ht="13.15" x14ac:dyDescent="0.35">
      <c r="A25" s="8" t="s">
        <v>120</v>
      </c>
      <c r="B25" s="168">
        <f>INDEX(DOE!$A$4:$E$84,$G25,COLUMN(B:B))</f>
        <v>525</v>
      </c>
      <c r="C25" s="168">
        <f>INDEX(DOE!$A$4:$E$84,$G25,COLUMN(C:C))</f>
        <v>125</v>
      </c>
      <c r="D25" s="168">
        <f>INDEX(DOE!$A$4:$E$84,$G25,COLUMN(D:D))</f>
        <v>3</v>
      </c>
      <c r="E25" s="168">
        <f>INDEX(DOE!$A$4:$E$84,$G25,COLUMN(E:E))</f>
        <v>10</v>
      </c>
      <c r="F25" s="171"/>
      <c r="G25" s="7">
        <f>INDEX(StaticRandomNumbers!$A$4:$BJ$93,A22*3,$B$1+1)</f>
        <v>39</v>
      </c>
      <c r="H25" s="4">
        <f>F25*G25</f>
        <v>0</v>
      </c>
      <c r="J25" s="214"/>
      <c r="M25" s="4" t="b">
        <f>OR(AND(N25&gt;=N24,O25&gt;=O24,P25&gt;=P24,Q25&gt;=Q24),AND(N25&gt;=N23,O25&gt;=O23,P25&gt;=P23,Q25&gt;=Q23))</f>
        <v>0</v>
      </c>
      <c r="N25" s="4">
        <f t="shared" si="17"/>
        <v>2</v>
      </c>
      <c r="O25" s="4">
        <f t="shared" si="18"/>
        <v>2</v>
      </c>
      <c r="P25" s="4">
        <f t="shared" si="19"/>
        <v>1</v>
      </c>
      <c r="Q25" s="4">
        <f t="shared" si="20"/>
        <v>3</v>
      </c>
    </row>
    <row r="27" spans="1:17" x14ac:dyDescent="0.75">
      <c r="A27" s="14" t="s">
        <v>113</v>
      </c>
      <c r="F27"/>
      <c r="G27" s="4"/>
    </row>
    <row r="28" spans="1:17" ht="39.75" thickBot="1" x14ac:dyDescent="0.8">
      <c r="A28" s="13">
        <f>A22+1</f>
        <v>4</v>
      </c>
      <c r="B28" s="12" t="str">
        <f>DOE!$B$2</f>
        <v>Price
($)</v>
      </c>
      <c r="C28" s="12" t="str">
        <f>DOE!$C$2</f>
        <v>Number of Cuts
(#)</v>
      </c>
      <c r="D28" s="12" t="str">
        <f>DOE!$D$2</f>
        <v>Weight
(Kg)</v>
      </c>
      <c r="E28" s="12" t="str">
        <f>DOE!$E$2</f>
        <v>Time of Cut
(Sec)</v>
      </c>
      <c r="F28" s="11" t="s">
        <v>115</v>
      </c>
      <c r="G28" s="11" t="s">
        <v>116</v>
      </c>
      <c r="M28" s="4" t="s">
        <v>117</v>
      </c>
      <c r="N28" s="4" t="str">
        <f>B28</f>
        <v>Price
($)</v>
      </c>
      <c r="O28" s="4" t="str">
        <f t="shared" ref="O28" si="21">C28</f>
        <v>Number of Cuts
(#)</v>
      </c>
      <c r="P28" s="4" t="str">
        <f t="shared" ref="P28" si="22">D28</f>
        <v>Weight
(Kg)</v>
      </c>
      <c r="Q28" s="4" t="str">
        <f t="shared" ref="Q28" si="23">E28</f>
        <v>Time of Cut
(Sec)</v>
      </c>
    </row>
    <row r="29" spans="1:17" ht="13.15" x14ac:dyDescent="0.35">
      <c r="A29" s="10" t="s">
        <v>118</v>
      </c>
      <c r="B29" s="168">
        <f>INDEX(DOE!$A$4:$E$84,$G29,COLUMN(B:B))</f>
        <v>525</v>
      </c>
      <c r="C29" s="168">
        <f>INDEX(DOE!$A$4:$E$84,$G29,COLUMN(C:C))</f>
        <v>50</v>
      </c>
      <c r="D29" s="168">
        <f>INDEX(DOE!$A$4:$E$84,$G29,COLUMN(D:D))</f>
        <v>3</v>
      </c>
      <c r="E29" s="168">
        <f>INDEX(DOE!$A$4:$E$84,$G29,COLUMN(E:E))</f>
        <v>6</v>
      </c>
      <c r="F29" s="169"/>
      <c r="G29" s="7">
        <f>INDEX(StaticRandomNumbers!$A$4:$BJ$93,A28*3-2,$B$1+1)</f>
        <v>29</v>
      </c>
      <c r="H29" s="4">
        <f>F29*G29</f>
        <v>0</v>
      </c>
      <c r="J29" s="214">
        <f>IF(AND(COUNTIF(F29:F31,"")=2,COUNTIF(F29:F31,1)=1),1,0)</f>
        <v>1</v>
      </c>
      <c r="M29" s="4" t="b">
        <f>OR(AND(N29&gt;=N30,O29&gt;=O30,P29&gt;=P30,Q29&gt;=Q30),AND(N29&gt;=N31,O29&gt;=O31,P29&gt;=P31,Q29&gt;=Q31))</f>
        <v>1</v>
      </c>
      <c r="N29" s="4">
        <f>IF(B29=$K$4,1,IF(B29=$L$4,3,2))</f>
        <v>2</v>
      </c>
      <c r="O29" s="4">
        <f>IF(C29=$K$5,1,IF(C29=$L$5,3,2))</f>
        <v>3</v>
      </c>
      <c r="P29" s="4">
        <f>IF(D29=$K$6,1,IF(D29=$L$6,3,2))</f>
        <v>1</v>
      </c>
      <c r="Q29" s="4">
        <f>IF(E29=$K$7,1,IF(E29=$L$7,3,2))</f>
        <v>2</v>
      </c>
    </row>
    <row r="30" spans="1:17" ht="13.15" x14ac:dyDescent="0.35">
      <c r="A30" s="9" t="s">
        <v>119</v>
      </c>
      <c r="B30" s="168">
        <f>INDEX(DOE!$A$4:$E$84,$G30,COLUMN(B:B))</f>
        <v>525</v>
      </c>
      <c r="C30" s="168">
        <f>INDEX(DOE!$A$4:$E$84,$G30,COLUMN(C:C))</f>
        <v>50</v>
      </c>
      <c r="D30" s="168">
        <f>INDEX(DOE!$A$4:$E$84,$G30,COLUMN(D:D))</f>
        <v>6</v>
      </c>
      <c r="E30" s="168">
        <f>INDEX(DOE!$A$4:$E$84,$G30,COLUMN(E:E))</f>
        <v>6</v>
      </c>
      <c r="F30" s="170"/>
      <c r="G30" s="7">
        <f>INDEX(StaticRandomNumbers!$A$4:$BJ$93,A28*3-1,$B$1+1)</f>
        <v>32</v>
      </c>
      <c r="H30" s="4">
        <f>F30*G30</f>
        <v>0</v>
      </c>
      <c r="J30" s="214"/>
      <c r="M30" s="4" t="b">
        <f>OR(AND(N29&lt;=N30,O29&lt;=O30,P29&lt;=P30,Q29&lt;=Q30),AND(N30&gt;=N31,O30&gt;=O31,P30&gt;=P31,Q30&gt;=Q31))</f>
        <v>1</v>
      </c>
      <c r="N30" s="4">
        <f t="shared" ref="N30:N31" si="24">IF(B30=$K$4,1,IF(B30=$L$4,3,2))</f>
        <v>2</v>
      </c>
      <c r="O30" s="4">
        <f t="shared" ref="O30:O31" si="25">IF(C30=$K$5,1,IF(C30=$L$5,3,2))</f>
        <v>3</v>
      </c>
      <c r="P30" s="4">
        <f t="shared" ref="P30:P31" si="26">IF(D30=$K$6,1,IF(D30=$L$6,3,2))</f>
        <v>2</v>
      </c>
      <c r="Q30" s="4">
        <f t="shared" ref="Q30:Q31" si="27">IF(E30=$K$7,1,IF(E30=$L$7,3,2))</f>
        <v>2</v>
      </c>
    </row>
    <row r="31" spans="1:17" ht="13.15" x14ac:dyDescent="0.35">
      <c r="A31" s="8" t="s">
        <v>120</v>
      </c>
      <c r="B31" s="168">
        <f>INDEX(DOE!$A$4:$E$84,$G31,COLUMN(B:B))</f>
        <v>200</v>
      </c>
      <c r="C31" s="168">
        <f>INDEX(DOE!$A$4:$E$84,$G31,COLUMN(C:C))</f>
        <v>50</v>
      </c>
      <c r="D31" s="168">
        <f>INDEX(DOE!$A$4:$E$84,$G31,COLUMN(D:D))</f>
        <v>3</v>
      </c>
      <c r="E31" s="168">
        <f>INDEX(DOE!$A$4:$E$84,$G31,COLUMN(E:E))</f>
        <v>6</v>
      </c>
      <c r="F31" s="171">
        <v>1</v>
      </c>
      <c r="G31" s="7">
        <f>INDEX(StaticRandomNumbers!$A$4:$BJ$93,A28*3,$B$1+1)</f>
        <v>2</v>
      </c>
      <c r="H31" s="4">
        <f>F31*G31</f>
        <v>2</v>
      </c>
      <c r="J31" s="214"/>
      <c r="M31" s="4" t="b">
        <f>OR(AND(N31&gt;=N30,O31&gt;=O30,P31&gt;=P30,Q31&gt;=Q30),AND(N31&gt;=N29,O31&gt;=O29,P31&gt;=P29,Q31&gt;=Q29))</f>
        <v>0</v>
      </c>
      <c r="N31" s="4">
        <f t="shared" si="24"/>
        <v>1</v>
      </c>
      <c r="O31" s="4">
        <f t="shared" si="25"/>
        <v>3</v>
      </c>
      <c r="P31" s="4">
        <f t="shared" si="26"/>
        <v>1</v>
      </c>
      <c r="Q31" s="4">
        <f t="shared" si="27"/>
        <v>2</v>
      </c>
    </row>
    <row r="33" spans="1:17" x14ac:dyDescent="0.75">
      <c r="A33" s="14" t="s">
        <v>113</v>
      </c>
      <c r="F33"/>
      <c r="G33" s="4"/>
    </row>
    <row r="34" spans="1:17" ht="39.75" thickBot="1" x14ac:dyDescent="0.8">
      <c r="A34" s="13">
        <f>A28+1</f>
        <v>5</v>
      </c>
      <c r="B34" s="12" t="str">
        <f>DOE!$B$2</f>
        <v>Price
($)</v>
      </c>
      <c r="C34" s="12" t="str">
        <f>DOE!$C$2</f>
        <v>Number of Cuts
(#)</v>
      </c>
      <c r="D34" s="12" t="str">
        <f>DOE!$D$2</f>
        <v>Weight
(Kg)</v>
      </c>
      <c r="E34" s="12" t="str">
        <f>DOE!$E$2</f>
        <v>Time of Cut
(Sec)</v>
      </c>
      <c r="F34" s="11" t="s">
        <v>115</v>
      </c>
      <c r="G34" s="11" t="s">
        <v>116</v>
      </c>
      <c r="M34" s="4" t="s">
        <v>117</v>
      </c>
      <c r="N34" s="4" t="str">
        <f>B34</f>
        <v>Price
($)</v>
      </c>
      <c r="O34" s="4" t="str">
        <f t="shared" ref="O34" si="28">C34</f>
        <v>Number of Cuts
(#)</v>
      </c>
      <c r="P34" s="4" t="str">
        <f t="shared" ref="P34" si="29">D34</f>
        <v>Weight
(Kg)</v>
      </c>
      <c r="Q34" s="4" t="str">
        <f t="shared" ref="Q34" si="30">E34</f>
        <v>Time of Cut
(Sec)</v>
      </c>
    </row>
    <row r="35" spans="1:17" ht="13.15" x14ac:dyDescent="0.35">
      <c r="A35" s="10" t="s">
        <v>118</v>
      </c>
      <c r="B35" s="168">
        <f>INDEX(DOE!$A$4:$E$84,$G35,COLUMN(B:B))</f>
        <v>200</v>
      </c>
      <c r="C35" s="168">
        <f>INDEX(DOE!$A$4:$E$84,$G35,COLUMN(C:C))</f>
        <v>225</v>
      </c>
      <c r="D35" s="168">
        <f>INDEX(DOE!$A$4:$E$84,$G35,COLUMN(D:D))</f>
        <v>6</v>
      </c>
      <c r="E35" s="168">
        <f>INDEX(DOE!$A$4:$E$84,$G35,COLUMN(E:E))</f>
        <v>2</v>
      </c>
      <c r="F35" s="169"/>
      <c r="G35" s="7">
        <f>INDEX(StaticRandomNumbers!$A$4:$BJ$93,A34*3-2,$B$1+1)</f>
        <v>22</v>
      </c>
      <c r="H35" s="4">
        <f>F35*G35</f>
        <v>0</v>
      </c>
      <c r="J35" s="214">
        <f>IF(AND(COUNTIF(F35:F37,"")=2,COUNTIF(F35:F37,1)=1),1,0)</f>
        <v>1</v>
      </c>
      <c r="M35" s="4" t="b">
        <f>OR(AND(N35&gt;=N36,O35&gt;=O36,P35&gt;=P36,Q35&gt;=Q36),AND(N35&gt;=N37,O35&gt;=O37,P35&gt;=P37,Q35&gt;=Q37))</f>
        <v>0</v>
      </c>
      <c r="N35" s="4">
        <f>IF(B35=$K$4,1,IF(B35=$L$4,3,2))</f>
        <v>1</v>
      </c>
      <c r="O35" s="4">
        <f>IF(C35=$K$5,1,IF(C35=$L$5,3,2))</f>
        <v>1</v>
      </c>
      <c r="P35" s="4">
        <f>IF(D35=$K$6,1,IF(D35=$L$6,3,2))</f>
        <v>2</v>
      </c>
      <c r="Q35" s="4">
        <f>IF(E35=$K$7,1,IF(E35=$L$7,3,2))</f>
        <v>1</v>
      </c>
    </row>
    <row r="36" spans="1:17" ht="13.15" x14ac:dyDescent="0.35">
      <c r="A36" s="9" t="s">
        <v>119</v>
      </c>
      <c r="B36" s="168">
        <f>INDEX(DOE!$A$4:$E$84,$G36,COLUMN(B:B))</f>
        <v>200</v>
      </c>
      <c r="C36" s="168">
        <f>INDEX(DOE!$A$4:$E$84,$G36,COLUMN(C:C))</f>
        <v>125</v>
      </c>
      <c r="D36" s="168">
        <f>INDEX(DOE!$A$4:$E$84,$G36,COLUMN(D:D))</f>
        <v>6</v>
      </c>
      <c r="E36" s="168">
        <f>INDEX(DOE!$A$4:$E$84,$G36,COLUMN(E:E))</f>
        <v>6</v>
      </c>
      <c r="F36" s="170">
        <v>1</v>
      </c>
      <c r="G36" s="7">
        <f>INDEX(StaticRandomNumbers!$A$4:$BJ$93,A34*3-1,$B$1+1)</f>
        <v>14</v>
      </c>
      <c r="H36" s="4">
        <f>F36*G36</f>
        <v>14</v>
      </c>
      <c r="J36" s="214"/>
      <c r="M36" s="4" t="b">
        <f>OR(AND(N35&lt;=N36,O35&lt;=O36,P35&lt;=P36,Q35&lt;=Q36),AND(N36&gt;=N37,O36&gt;=O37,P36&gt;=P37,Q36&gt;=Q37))</f>
        <v>1</v>
      </c>
      <c r="N36" s="4">
        <f t="shared" ref="N36:N37" si="31">IF(B36=$K$4,1,IF(B36=$L$4,3,2))</f>
        <v>1</v>
      </c>
      <c r="O36" s="4">
        <f t="shared" ref="O36:O37" si="32">IF(C36=$K$5,1,IF(C36=$L$5,3,2))</f>
        <v>2</v>
      </c>
      <c r="P36" s="4">
        <f t="shared" ref="P36:P37" si="33">IF(D36=$K$6,1,IF(D36=$L$6,3,2))</f>
        <v>2</v>
      </c>
      <c r="Q36" s="4">
        <f t="shared" ref="Q36:Q37" si="34">IF(E36=$K$7,1,IF(E36=$L$7,3,2))</f>
        <v>2</v>
      </c>
    </row>
    <row r="37" spans="1:17" ht="13.15" x14ac:dyDescent="0.35">
      <c r="A37" s="8" t="s">
        <v>120</v>
      </c>
      <c r="B37" s="168">
        <f>INDEX(DOE!$A$4:$E$84,$G37,COLUMN(B:B))</f>
        <v>200</v>
      </c>
      <c r="C37" s="168">
        <f>INDEX(DOE!$A$4:$E$84,$G37,COLUMN(C:C))</f>
        <v>225</v>
      </c>
      <c r="D37" s="168">
        <f>INDEX(DOE!$A$4:$E$84,$G37,COLUMN(D:D))</f>
        <v>9</v>
      </c>
      <c r="E37" s="168">
        <f>INDEX(DOE!$A$4:$E$84,$G37,COLUMN(E:E))</f>
        <v>2</v>
      </c>
      <c r="F37" s="171"/>
      <c r="G37" s="7">
        <f>INDEX(StaticRandomNumbers!$A$4:$BJ$93,A34*3,$B$1+1)</f>
        <v>25</v>
      </c>
      <c r="H37" s="4">
        <f>F37*G37</f>
        <v>0</v>
      </c>
      <c r="J37" s="214"/>
      <c r="M37" s="4" t="b">
        <f>OR(AND(N37&gt;=N36,O37&gt;=O36,P37&gt;=P36,Q37&gt;=Q36),AND(N37&gt;=N35,O37&gt;=O35,P37&gt;=P35,Q37&gt;=Q35))</f>
        <v>1</v>
      </c>
      <c r="N37" s="4">
        <f t="shared" si="31"/>
        <v>1</v>
      </c>
      <c r="O37" s="4">
        <f t="shared" si="32"/>
        <v>1</v>
      </c>
      <c r="P37" s="4">
        <f t="shared" si="33"/>
        <v>3</v>
      </c>
      <c r="Q37" s="4">
        <f t="shared" si="34"/>
        <v>1</v>
      </c>
    </row>
    <row r="39" spans="1:17" x14ac:dyDescent="0.75">
      <c r="A39" s="14" t="s">
        <v>113</v>
      </c>
      <c r="F39"/>
      <c r="G39" s="4"/>
    </row>
    <row r="40" spans="1:17" ht="39.75" thickBot="1" x14ac:dyDescent="0.8">
      <c r="A40" s="13">
        <f>A34+1</f>
        <v>6</v>
      </c>
      <c r="B40" s="12" t="str">
        <f>DOE!$B$2</f>
        <v>Price
($)</v>
      </c>
      <c r="C40" s="12" t="str">
        <f>DOE!$C$2</f>
        <v>Number of Cuts
(#)</v>
      </c>
      <c r="D40" s="12" t="str">
        <f>DOE!$D$2</f>
        <v>Weight
(Kg)</v>
      </c>
      <c r="E40" s="12" t="str">
        <f>DOE!$E$2</f>
        <v>Time of Cut
(Sec)</v>
      </c>
      <c r="F40" s="11" t="s">
        <v>115</v>
      </c>
      <c r="G40" s="11" t="s">
        <v>116</v>
      </c>
      <c r="M40" s="4" t="s">
        <v>117</v>
      </c>
      <c r="N40" s="4" t="str">
        <f>B40</f>
        <v>Price
($)</v>
      </c>
      <c r="O40" s="4" t="str">
        <f t="shared" ref="O40" si="35">C40</f>
        <v>Number of Cuts
(#)</v>
      </c>
      <c r="P40" s="4" t="str">
        <f t="shared" ref="P40" si="36">D40</f>
        <v>Weight
(Kg)</v>
      </c>
      <c r="Q40" s="4" t="str">
        <f t="shared" ref="Q40" si="37">E40</f>
        <v>Time of Cut
(Sec)</v>
      </c>
    </row>
    <row r="41" spans="1:17" ht="13.15" x14ac:dyDescent="0.35">
      <c r="A41" s="10" t="s">
        <v>118</v>
      </c>
      <c r="B41" s="168">
        <f>INDEX(DOE!$A$4:$E$84,$G41,COLUMN(B:B))</f>
        <v>850</v>
      </c>
      <c r="C41" s="168">
        <f>INDEX(DOE!$A$4:$E$84,$G41,COLUMN(C:C))</f>
        <v>125</v>
      </c>
      <c r="D41" s="168">
        <f>INDEX(DOE!$A$4:$E$84,$G41,COLUMN(D:D))</f>
        <v>9</v>
      </c>
      <c r="E41" s="168">
        <f>INDEX(DOE!$A$4:$E$84,$G41,COLUMN(E:E))</f>
        <v>2</v>
      </c>
      <c r="F41" s="169"/>
      <c r="G41" s="7">
        <f>INDEX(StaticRandomNumbers!$A$4:$BJ$93,A40*3-2,$B$1+1)</f>
        <v>70</v>
      </c>
      <c r="H41" s="4">
        <f>F41*G41</f>
        <v>0</v>
      </c>
      <c r="J41" s="214">
        <f>IF(AND(COUNTIF(F41:F43,"")=2,COUNTIF(F41:F43,1)=1),1,0)</f>
        <v>1</v>
      </c>
      <c r="M41" s="4" t="b">
        <f>OR(AND(N41&gt;=N42,O41&gt;=O42,P41&gt;=P42,Q41&gt;=Q42),AND(N41&gt;=N43,O41&gt;=O43,P41&gt;=P43,Q41&gt;=Q43))</f>
        <v>0</v>
      </c>
      <c r="N41" s="4">
        <f>IF(B41=$K$4,1,IF(B41=$L$4,3,2))</f>
        <v>3</v>
      </c>
      <c r="O41" s="4">
        <f>IF(C41=$K$5,1,IF(C41=$L$5,3,2))</f>
        <v>2</v>
      </c>
      <c r="P41" s="4">
        <f>IF(D41=$K$6,1,IF(D41=$L$6,3,2))</f>
        <v>3</v>
      </c>
      <c r="Q41" s="4">
        <f>IF(E41=$K$7,1,IF(E41=$L$7,3,2))</f>
        <v>1</v>
      </c>
    </row>
    <row r="42" spans="1:17" ht="13.15" x14ac:dyDescent="0.35">
      <c r="A42" s="9" t="s">
        <v>119</v>
      </c>
      <c r="B42" s="168">
        <f>INDEX(DOE!$A$4:$E$84,$G42,COLUMN(B:B))</f>
        <v>525</v>
      </c>
      <c r="C42" s="168">
        <f>INDEX(DOE!$A$4:$E$84,$G42,COLUMN(C:C))</f>
        <v>125</v>
      </c>
      <c r="D42" s="168">
        <f>INDEX(DOE!$A$4:$E$84,$G42,COLUMN(D:D))</f>
        <v>6</v>
      </c>
      <c r="E42" s="168">
        <f>INDEX(DOE!$A$4:$E$84,$G42,COLUMN(E:E))</f>
        <v>10</v>
      </c>
      <c r="F42" s="170">
        <v>1</v>
      </c>
      <c r="G42" s="7">
        <f>INDEX(StaticRandomNumbers!$A$4:$BJ$93,A40*3-1,$B$1+1)</f>
        <v>42</v>
      </c>
      <c r="H42" s="4">
        <f>F42*G42</f>
        <v>42</v>
      </c>
      <c r="J42" s="214"/>
      <c r="M42" s="4" t="b">
        <f>OR(AND(N41&lt;=N42,O41&lt;=O42,P41&lt;=P42,Q41&lt;=Q42),AND(N42&gt;=N43,O42&gt;=O43,P42&gt;=P43,Q42&gt;=Q43))</f>
        <v>0</v>
      </c>
      <c r="N42" s="4">
        <f t="shared" ref="N42:N43" si="38">IF(B42=$K$4,1,IF(B42=$L$4,3,2))</f>
        <v>2</v>
      </c>
      <c r="O42" s="4">
        <f t="shared" ref="O42:O43" si="39">IF(C42=$K$5,1,IF(C42=$L$5,3,2))</f>
        <v>2</v>
      </c>
      <c r="P42" s="4">
        <f t="shared" ref="P42:P43" si="40">IF(D42=$K$6,1,IF(D42=$L$6,3,2))</f>
        <v>2</v>
      </c>
      <c r="Q42" s="4">
        <f t="shared" ref="Q42:Q43" si="41">IF(E42=$K$7,1,IF(E42=$L$7,3,2))</f>
        <v>3</v>
      </c>
    </row>
    <row r="43" spans="1:17" ht="13.15" x14ac:dyDescent="0.35">
      <c r="A43" s="8" t="s">
        <v>120</v>
      </c>
      <c r="B43" s="168">
        <f>INDEX(DOE!$A$4:$E$84,$G43,COLUMN(B:B))</f>
        <v>200</v>
      </c>
      <c r="C43" s="168">
        <f>INDEX(DOE!$A$4:$E$84,$G43,COLUMN(C:C))</f>
        <v>50</v>
      </c>
      <c r="D43" s="168">
        <f>INDEX(DOE!$A$4:$E$84,$G43,COLUMN(D:D))</f>
        <v>3</v>
      </c>
      <c r="E43" s="168">
        <f>INDEX(DOE!$A$4:$E$84,$G43,COLUMN(E:E))</f>
        <v>10</v>
      </c>
      <c r="F43" s="171"/>
      <c r="G43" s="7">
        <f>INDEX(StaticRandomNumbers!$A$4:$BJ$93,A40*3,$B$1+1)</f>
        <v>3</v>
      </c>
      <c r="H43" s="4">
        <f>F43*G43</f>
        <v>0</v>
      </c>
      <c r="J43" s="214"/>
      <c r="M43" s="4" t="b">
        <f>OR(AND(N43&gt;=N42,O43&gt;=O42,P43&gt;=P42,Q43&gt;=Q42),AND(N43&gt;=N41,O43&gt;=O41,P43&gt;=P41,Q43&gt;=Q41))</f>
        <v>0</v>
      </c>
      <c r="N43" s="4">
        <f t="shared" si="38"/>
        <v>1</v>
      </c>
      <c r="O43" s="4">
        <f t="shared" si="39"/>
        <v>3</v>
      </c>
      <c r="P43" s="4">
        <f t="shared" si="40"/>
        <v>1</v>
      </c>
      <c r="Q43" s="4">
        <f t="shared" si="41"/>
        <v>3</v>
      </c>
    </row>
    <row r="45" spans="1:17" x14ac:dyDescent="0.75">
      <c r="A45" s="14" t="s">
        <v>113</v>
      </c>
      <c r="F45"/>
      <c r="G45" s="4"/>
    </row>
    <row r="46" spans="1:17" ht="39.75" thickBot="1" x14ac:dyDescent="0.8">
      <c r="A46" s="13">
        <f>A40+1</f>
        <v>7</v>
      </c>
      <c r="B46" s="12" t="str">
        <f>DOE!$B$2</f>
        <v>Price
($)</v>
      </c>
      <c r="C46" s="12" t="str">
        <f>DOE!$C$2</f>
        <v>Number of Cuts
(#)</v>
      </c>
      <c r="D46" s="12" t="str">
        <f>DOE!$D$2</f>
        <v>Weight
(Kg)</v>
      </c>
      <c r="E46" s="12" t="str">
        <f>DOE!$E$2</f>
        <v>Time of Cut
(Sec)</v>
      </c>
      <c r="F46" s="11" t="s">
        <v>115</v>
      </c>
      <c r="G46" s="11" t="s">
        <v>116</v>
      </c>
      <c r="M46" s="4" t="s">
        <v>117</v>
      </c>
      <c r="N46" s="4" t="str">
        <f>B46</f>
        <v>Price
($)</v>
      </c>
      <c r="O46" s="4" t="str">
        <f t="shared" ref="O46" si="42">C46</f>
        <v>Number of Cuts
(#)</v>
      </c>
      <c r="P46" s="4" t="str">
        <f t="shared" ref="P46" si="43">D46</f>
        <v>Weight
(Kg)</v>
      </c>
      <c r="Q46" s="4" t="str">
        <f t="shared" ref="Q46" si="44">E46</f>
        <v>Time of Cut
(Sec)</v>
      </c>
    </row>
    <row r="47" spans="1:17" ht="13.15" x14ac:dyDescent="0.35">
      <c r="A47" s="10" t="s">
        <v>118</v>
      </c>
      <c r="B47" s="168">
        <f>INDEX(DOE!$A$4:$E$84,$G47,COLUMN(B:B))</f>
        <v>850</v>
      </c>
      <c r="C47" s="168">
        <f>INDEX(DOE!$A$4:$E$84,$G47,COLUMN(C:C))</f>
        <v>50</v>
      </c>
      <c r="D47" s="168">
        <f>INDEX(DOE!$A$4:$E$84,$G47,COLUMN(D:D))</f>
        <v>3</v>
      </c>
      <c r="E47" s="168">
        <f>INDEX(DOE!$A$4:$E$84,$G47,COLUMN(E:E))</f>
        <v>6</v>
      </c>
      <c r="F47" s="169"/>
      <c r="G47" s="7">
        <f>INDEX(StaticRandomNumbers!$A$4:$BJ$93,A46*3-2,$B$1+1)</f>
        <v>56</v>
      </c>
      <c r="H47" s="4">
        <f>F47*G47</f>
        <v>0</v>
      </c>
      <c r="J47" s="214">
        <f>IF(AND(COUNTIF(F47:F49,"")=2,COUNTIF(F47:F49,1)=1),1,0)</f>
        <v>1</v>
      </c>
      <c r="M47" s="4" t="b">
        <f>OR(AND(N47&gt;=N48,O47&gt;=O48,P47&gt;=P48,Q47&gt;=Q48),AND(N47&gt;=N49,O47&gt;=O49,P47&gt;=P49,Q47&gt;=Q49))</f>
        <v>1</v>
      </c>
      <c r="N47" s="4">
        <f>IF(B47=$K$4,1,IF(B47=$L$4,3,2))</f>
        <v>3</v>
      </c>
      <c r="O47" s="4">
        <f>IF(C47=$K$5,1,IF(C47=$L$5,3,2))</f>
        <v>3</v>
      </c>
      <c r="P47" s="4">
        <f>IF(D47=$K$6,1,IF(D47=$L$6,3,2))</f>
        <v>1</v>
      </c>
      <c r="Q47" s="4">
        <f>IF(E47=$K$7,1,IF(E47=$L$7,3,2))</f>
        <v>2</v>
      </c>
    </row>
    <row r="48" spans="1:17" ht="13.15" x14ac:dyDescent="0.35">
      <c r="A48" s="9" t="s">
        <v>119</v>
      </c>
      <c r="B48" s="168">
        <f>INDEX(DOE!$A$4:$E$84,$G48,COLUMN(B:B))</f>
        <v>200</v>
      </c>
      <c r="C48" s="168">
        <f>INDEX(DOE!$A$4:$E$84,$G48,COLUMN(C:C))</f>
        <v>125</v>
      </c>
      <c r="D48" s="168">
        <f>INDEX(DOE!$A$4:$E$84,$G48,COLUMN(D:D))</f>
        <v>6</v>
      </c>
      <c r="E48" s="168">
        <f>INDEX(DOE!$A$4:$E$84,$G48,COLUMN(E:E))</f>
        <v>2</v>
      </c>
      <c r="F48" s="170"/>
      <c r="G48" s="7">
        <f>INDEX(StaticRandomNumbers!$A$4:$BJ$93,A46*3-1,$B$1+1)</f>
        <v>13</v>
      </c>
      <c r="H48" s="4">
        <f>F48*G48</f>
        <v>0</v>
      </c>
      <c r="J48" s="214"/>
      <c r="M48" s="4" t="b">
        <f>OR(AND(N47&lt;=N48,O47&lt;=O48,P47&lt;=P48,Q47&lt;=Q48),AND(N48&gt;=N49,O48&gt;=O49,P48&gt;=P49,Q48&gt;=Q49))</f>
        <v>0</v>
      </c>
      <c r="N48" s="4">
        <f t="shared" ref="N48:N49" si="45">IF(B48=$K$4,1,IF(B48=$L$4,3,2))</f>
        <v>1</v>
      </c>
      <c r="O48" s="4">
        <f t="shared" ref="O48:O49" si="46">IF(C48=$K$5,1,IF(C48=$L$5,3,2))</f>
        <v>2</v>
      </c>
      <c r="P48" s="4">
        <f t="shared" ref="P48:P49" si="47">IF(D48=$K$6,1,IF(D48=$L$6,3,2))</f>
        <v>2</v>
      </c>
      <c r="Q48" s="4">
        <f t="shared" ref="Q48:Q49" si="48">IF(E48=$K$7,1,IF(E48=$L$7,3,2))</f>
        <v>1</v>
      </c>
    </row>
    <row r="49" spans="1:17" ht="13.15" x14ac:dyDescent="0.35">
      <c r="A49" s="8" t="s">
        <v>120</v>
      </c>
      <c r="B49" s="168">
        <f>INDEX(DOE!$A$4:$E$84,$G49,COLUMN(B:B))</f>
        <v>850</v>
      </c>
      <c r="C49" s="168">
        <f>INDEX(DOE!$A$4:$E$84,$G49,COLUMN(C:C))</f>
        <v>50</v>
      </c>
      <c r="D49" s="168">
        <f>INDEX(DOE!$A$4:$E$84,$G49,COLUMN(D:D))</f>
        <v>3</v>
      </c>
      <c r="E49" s="168">
        <f>INDEX(DOE!$A$4:$E$84,$G49,COLUMN(E:E))</f>
        <v>2</v>
      </c>
      <c r="F49" s="171">
        <v>1</v>
      </c>
      <c r="G49" s="7">
        <f>INDEX(StaticRandomNumbers!$A$4:$BJ$93,A46*3,$B$1+1)</f>
        <v>55</v>
      </c>
      <c r="H49" s="4">
        <f>F49*G49</f>
        <v>55</v>
      </c>
      <c r="J49" s="214"/>
      <c r="M49" s="4" t="b">
        <f>OR(AND(N49&gt;=N48,O49&gt;=O48,P49&gt;=P48,Q49&gt;=Q48),AND(N49&gt;=N47,O49&gt;=O47,P49&gt;=P47,Q49&gt;=Q47))</f>
        <v>0</v>
      </c>
      <c r="N49" s="4">
        <f t="shared" si="45"/>
        <v>3</v>
      </c>
      <c r="O49" s="4">
        <f t="shared" si="46"/>
        <v>3</v>
      </c>
      <c r="P49" s="4">
        <f t="shared" si="47"/>
        <v>1</v>
      </c>
      <c r="Q49" s="4">
        <f t="shared" si="48"/>
        <v>1</v>
      </c>
    </row>
    <row r="51" spans="1:17" x14ac:dyDescent="0.75">
      <c r="A51" s="14" t="s">
        <v>113</v>
      </c>
      <c r="F51"/>
      <c r="G51" s="4"/>
    </row>
    <row r="52" spans="1:17" ht="39.75" thickBot="1" x14ac:dyDescent="0.8">
      <c r="A52" s="13">
        <f>A46+1</f>
        <v>8</v>
      </c>
      <c r="B52" s="12" t="str">
        <f>DOE!$B$2</f>
        <v>Price
($)</v>
      </c>
      <c r="C52" s="12" t="str">
        <f>DOE!$C$2</f>
        <v>Number of Cuts
(#)</v>
      </c>
      <c r="D52" s="12" t="str">
        <f>DOE!$D$2</f>
        <v>Weight
(Kg)</v>
      </c>
      <c r="E52" s="12" t="str">
        <f>DOE!$E$2</f>
        <v>Time of Cut
(Sec)</v>
      </c>
      <c r="F52" s="11" t="s">
        <v>115</v>
      </c>
      <c r="G52" s="11" t="s">
        <v>116</v>
      </c>
      <c r="M52" s="4" t="s">
        <v>117</v>
      </c>
      <c r="N52" s="4" t="str">
        <f>B52</f>
        <v>Price
($)</v>
      </c>
      <c r="O52" s="4" t="str">
        <f t="shared" ref="O52" si="49">C52</f>
        <v>Number of Cuts
(#)</v>
      </c>
      <c r="P52" s="4" t="str">
        <f t="shared" ref="P52" si="50">D52</f>
        <v>Weight
(Kg)</v>
      </c>
      <c r="Q52" s="4" t="str">
        <f t="shared" ref="Q52" si="51">E52</f>
        <v>Time of Cut
(Sec)</v>
      </c>
    </row>
    <row r="53" spans="1:17" ht="13.15" x14ac:dyDescent="0.35">
      <c r="A53" s="10" t="s">
        <v>118</v>
      </c>
      <c r="B53" s="168">
        <f>INDEX(DOE!$A$4:$E$84,$G53,COLUMN(B:B))</f>
        <v>525</v>
      </c>
      <c r="C53" s="168">
        <f>INDEX(DOE!$A$4:$E$84,$G53,COLUMN(C:C))</f>
        <v>225</v>
      </c>
      <c r="D53" s="168">
        <f>INDEX(DOE!$A$4:$E$84,$G53,COLUMN(D:D))</f>
        <v>3</v>
      </c>
      <c r="E53" s="168">
        <f>INDEX(DOE!$A$4:$E$84,$G53,COLUMN(E:E))</f>
        <v>2</v>
      </c>
      <c r="F53" s="169"/>
      <c r="G53" s="7">
        <f>INDEX(StaticRandomNumbers!$A$4:$BJ$93,A52*3-2,$B$1+1)</f>
        <v>46</v>
      </c>
      <c r="H53" s="4">
        <f>F53*G53</f>
        <v>0</v>
      </c>
      <c r="J53" s="214">
        <f>IF(AND(COUNTIF(F53:F55,"")=2,COUNTIF(F53:F55,1)=1),1,0)</f>
        <v>1</v>
      </c>
      <c r="M53" s="4" t="b">
        <f>OR(AND(N53&gt;=N54,O53&gt;=O54,P53&gt;=P54,Q53&gt;=Q54),AND(N53&gt;=N55,O53&gt;=O55,P53&gt;=P55,Q53&gt;=Q55))</f>
        <v>0</v>
      </c>
      <c r="N53" s="4">
        <f>IF(B53=$K$4,1,IF(B53=$L$4,3,2))</f>
        <v>2</v>
      </c>
      <c r="O53" s="4">
        <f>IF(C53=$K$5,1,IF(C53=$L$5,3,2))</f>
        <v>1</v>
      </c>
      <c r="P53" s="4">
        <f>IF(D53=$K$6,1,IF(D53=$L$6,3,2))</f>
        <v>1</v>
      </c>
      <c r="Q53" s="4">
        <f>IF(E53=$K$7,1,IF(E53=$L$7,3,2))</f>
        <v>1</v>
      </c>
    </row>
    <row r="54" spans="1:17" ht="13.15" x14ac:dyDescent="0.35">
      <c r="A54" s="9" t="s">
        <v>119</v>
      </c>
      <c r="B54" s="168">
        <f>INDEX(DOE!$A$4:$E$84,$G54,COLUMN(B:B))</f>
        <v>850</v>
      </c>
      <c r="C54" s="168">
        <f>INDEX(DOE!$A$4:$E$84,$G54,COLUMN(C:C))</f>
        <v>125</v>
      </c>
      <c r="D54" s="168">
        <f>INDEX(DOE!$A$4:$E$84,$G54,COLUMN(D:D))</f>
        <v>3</v>
      </c>
      <c r="E54" s="168">
        <f>INDEX(DOE!$A$4:$E$84,$G54,COLUMN(E:E))</f>
        <v>2</v>
      </c>
      <c r="F54" s="170"/>
      <c r="G54" s="7">
        <f>INDEX(StaticRandomNumbers!$A$4:$BJ$93,A52*3-1,$B$1+1)</f>
        <v>64</v>
      </c>
      <c r="H54" s="4">
        <f>F54*G54</f>
        <v>0</v>
      </c>
      <c r="J54" s="214"/>
      <c r="M54" s="4" t="b">
        <f>OR(AND(N53&lt;=N54,O53&lt;=O54,P53&lt;=P54,Q53&lt;=Q54),AND(N54&gt;=N55,O54&gt;=O55,P54&gt;=P55,Q54&gt;=Q55))</f>
        <v>1</v>
      </c>
      <c r="N54" s="4">
        <f t="shared" ref="N54:N55" si="52">IF(B54=$K$4,1,IF(B54=$L$4,3,2))</f>
        <v>3</v>
      </c>
      <c r="O54" s="4">
        <f t="shared" ref="O54:O55" si="53">IF(C54=$K$5,1,IF(C54=$L$5,3,2))</f>
        <v>2</v>
      </c>
      <c r="P54" s="4">
        <f t="shared" ref="P54:P55" si="54">IF(D54=$K$6,1,IF(D54=$L$6,3,2))</f>
        <v>1</v>
      </c>
      <c r="Q54" s="4">
        <f t="shared" ref="Q54:Q55" si="55">IF(E54=$K$7,1,IF(E54=$L$7,3,2))</f>
        <v>1</v>
      </c>
    </row>
    <row r="55" spans="1:17" ht="13.15" x14ac:dyDescent="0.35">
      <c r="A55" s="8" t="s">
        <v>120</v>
      </c>
      <c r="B55" s="168">
        <f>INDEX(DOE!$A$4:$E$84,$G55,COLUMN(B:B))</f>
        <v>525</v>
      </c>
      <c r="C55" s="168">
        <f>INDEX(DOE!$A$4:$E$84,$G55,COLUMN(C:C))</f>
        <v>50</v>
      </c>
      <c r="D55" s="168">
        <f>INDEX(DOE!$A$4:$E$84,$G55,COLUMN(D:D))</f>
        <v>6</v>
      </c>
      <c r="E55" s="168">
        <f>INDEX(DOE!$A$4:$E$84,$G55,COLUMN(E:E))</f>
        <v>6</v>
      </c>
      <c r="F55" s="171">
        <v>1</v>
      </c>
      <c r="G55" s="7">
        <f>INDEX(StaticRandomNumbers!$A$4:$BJ$93,A52*3,$B$1+1)</f>
        <v>32</v>
      </c>
      <c r="H55" s="4">
        <f>F55*G55</f>
        <v>32</v>
      </c>
      <c r="J55" s="214"/>
      <c r="M55" s="4" t="b">
        <f>OR(AND(N55&gt;=N54,O55&gt;=O54,P55&gt;=P54,Q55&gt;=Q54),AND(N55&gt;=N53,O55&gt;=O53,P55&gt;=P53,Q55&gt;=Q53))</f>
        <v>1</v>
      </c>
      <c r="N55" s="4">
        <f t="shared" si="52"/>
        <v>2</v>
      </c>
      <c r="O55" s="4">
        <f t="shared" si="53"/>
        <v>3</v>
      </c>
      <c r="P55" s="4">
        <f t="shared" si="54"/>
        <v>2</v>
      </c>
      <c r="Q55" s="4">
        <f t="shared" si="55"/>
        <v>2</v>
      </c>
    </row>
    <row r="57" spans="1:17" x14ac:dyDescent="0.75">
      <c r="A57" s="14" t="s">
        <v>113</v>
      </c>
      <c r="F57"/>
      <c r="G57" s="4"/>
    </row>
    <row r="58" spans="1:17" ht="39.75" thickBot="1" x14ac:dyDescent="0.8">
      <c r="A58" s="13">
        <f>A52+1</f>
        <v>9</v>
      </c>
      <c r="B58" s="12" t="str">
        <f>DOE!$B$2</f>
        <v>Price
($)</v>
      </c>
      <c r="C58" s="12" t="str">
        <f>DOE!$C$2</f>
        <v>Number of Cuts
(#)</v>
      </c>
      <c r="D58" s="12" t="str">
        <f>DOE!$D$2</f>
        <v>Weight
(Kg)</v>
      </c>
      <c r="E58" s="12" t="str">
        <f>DOE!$E$2</f>
        <v>Time of Cut
(Sec)</v>
      </c>
      <c r="F58" s="11" t="s">
        <v>115</v>
      </c>
      <c r="G58" s="11" t="s">
        <v>116</v>
      </c>
      <c r="M58" s="4" t="s">
        <v>117</v>
      </c>
      <c r="N58" s="4" t="str">
        <f>B58</f>
        <v>Price
($)</v>
      </c>
      <c r="O58" s="4" t="str">
        <f t="shared" ref="O58" si="56">C58</f>
        <v>Number of Cuts
(#)</v>
      </c>
      <c r="P58" s="4" t="str">
        <f t="shared" ref="P58" si="57">D58</f>
        <v>Weight
(Kg)</v>
      </c>
      <c r="Q58" s="4" t="str">
        <f t="shared" ref="Q58" si="58">E58</f>
        <v>Time of Cut
(Sec)</v>
      </c>
    </row>
    <row r="59" spans="1:17" ht="13.15" x14ac:dyDescent="0.35">
      <c r="A59" s="10" t="s">
        <v>118</v>
      </c>
      <c r="B59" s="168">
        <f>INDEX(DOE!$A$4:$E$84,$G59,COLUMN(B:B))</f>
        <v>525</v>
      </c>
      <c r="C59" s="168">
        <f>INDEX(DOE!$A$4:$E$84,$G59,COLUMN(C:C))</f>
        <v>225</v>
      </c>
      <c r="D59" s="168">
        <f>INDEX(DOE!$A$4:$E$84,$G59,COLUMN(D:D))</f>
        <v>9</v>
      </c>
      <c r="E59" s="168">
        <f>INDEX(DOE!$A$4:$E$84,$G59,COLUMN(E:E))</f>
        <v>2</v>
      </c>
      <c r="F59" s="169"/>
      <c r="G59" s="7">
        <f>INDEX(StaticRandomNumbers!$A$4:$BJ$93,A58*3-2,$B$1+1)</f>
        <v>52</v>
      </c>
      <c r="H59" s="4">
        <f>F59*G59</f>
        <v>0</v>
      </c>
      <c r="J59" s="214">
        <f>IF(AND(COUNTIF(F59:F61,"")=2,COUNTIF(F59:F61,1)=1),1,0)</f>
        <v>1</v>
      </c>
      <c r="M59" s="4" t="b">
        <f>OR(AND(N59&gt;=N60,O59&gt;=O60,P59&gt;=P60,Q59&gt;=Q60),AND(N59&gt;=N61,O59&gt;=O61,P59&gt;=P61,Q59&gt;=Q61))</f>
        <v>0</v>
      </c>
      <c r="N59" s="4">
        <f>IF(B59=$K$4,1,IF(B59=$L$4,3,2))</f>
        <v>2</v>
      </c>
      <c r="O59" s="4">
        <f>IF(C59=$K$5,1,IF(C59=$L$5,3,2))</f>
        <v>1</v>
      </c>
      <c r="P59" s="4">
        <f>IF(D59=$K$6,1,IF(D59=$L$6,3,2))</f>
        <v>3</v>
      </c>
      <c r="Q59" s="4">
        <f>IF(E59=$K$7,1,IF(E59=$L$7,3,2))</f>
        <v>1</v>
      </c>
    </row>
    <row r="60" spans="1:17" ht="13.15" x14ac:dyDescent="0.35">
      <c r="A60" s="9" t="s">
        <v>119</v>
      </c>
      <c r="B60" s="168">
        <f>INDEX(DOE!$A$4:$E$84,$G60,COLUMN(B:B))</f>
        <v>525</v>
      </c>
      <c r="C60" s="168">
        <f>INDEX(DOE!$A$4:$E$84,$G60,COLUMN(C:C))</f>
        <v>125</v>
      </c>
      <c r="D60" s="168">
        <f>INDEX(DOE!$A$4:$E$84,$G60,COLUMN(D:D))</f>
        <v>9</v>
      </c>
      <c r="E60" s="168">
        <f>INDEX(DOE!$A$4:$E$84,$G60,COLUMN(E:E))</f>
        <v>2</v>
      </c>
      <c r="F60" s="170"/>
      <c r="G60" s="7">
        <f>INDEX(StaticRandomNumbers!$A$4:$BJ$93,A58*3-1,$B$1+1)</f>
        <v>43</v>
      </c>
      <c r="H60" s="4">
        <f>F60*G60</f>
        <v>0</v>
      </c>
      <c r="J60" s="214"/>
      <c r="M60" s="4" t="b">
        <f>OR(AND(N59&lt;=N60,O59&lt;=O60,P59&lt;=P60,Q59&lt;=Q60),AND(N60&gt;=N61,O60&gt;=O61,P60&gt;=P61,Q60&gt;=Q61))</f>
        <v>1</v>
      </c>
      <c r="N60" s="4">
        <f t="shared" ref="N60:N61" si="59">IF(B60=$K$4,1,IF(B60=$L$4,3,2))</f>
        <v>2</v>
      </c>
      <c r="O60" s="4">
        <f t="shared" ref="O60:O61" si="60">IF(C60=$K$5,1,IF(C60=$L$5,3,2))</f>
        <v>2</v>
      </c>
      <c r="P60" s="4">
        <f t="shared" ref="P60:P61" si="61">IF(D60=$K$6,1,IF(D60=$L$6,3,2))</f>
        <v>3</v>
      </c>
      <c r="Q60" s="4">
        <f t="shared" ref="Q60:Q61" si="62">IF(E60=$K$7,1,IF(E60=$L$7,3,2))</f>
        <v>1</v>
      </c>
    </row>
    <row r="61" spans="1:17" ht="13.15" x14ac:dyDescent="0.35">
      <c r="A61" s="8" t="s">
        <v>120</v>
      </c>
      <c r="B61" s="168">
        <f>INDEX(DOE!$A$4:$E$84,$G61,COLUMN(B:B))</f>
        <v>525</v>
      </c>
      <c r="C61" s="168">
        <f>INDEX(DOE!$A$4:$E$84,$G61,COLUMN(C:C))</f>
        <v>50</v>
      </c>
      <c r="D61" s="168">
        <f>INDEX(DOE!$A$4:$E$84,$G61,COLUMN(D:D))</f>
        <v>9</v>
      </c>
      <c r="E61" s="168">
        <f>INDEX(DOE!$A$4:$E$84,$G61,COLUMN(E:E))</f>
        <v>6</v>
      </c>
      <c r="F61" s="171">
        <v>1</v>
      </c>
      <c r="G61" s="7">
        <f>INDEX(StaticRandomNumbers!$A$4:$BJ$93,A58*3,$B$1+1)</f>
        <v>35</v>
      </c>
      <c r="H61" s="4">
        <f>F61*G61</f>
        <v>35</v>
      </c>
      <c r="J61" s="214"/>
      <c r="M61" s="4" t="b">
        <f>OR(AND(N61&gt;=N60,O61&gt;=O60,P61&gt;=P60,Q61&gt;=Q60),AND(N61&gt;=N59,O61&gt;=O59,P61&gt;=P59,Q61&gt;=Q59))</f>
        <v>1</v>
      </c>
      <c r="N61" s="4">
        <f t="shared" si="59"/>
        <v>2</v>
      </c>
      <c r="O61" s="4">
        <f t="shared" si="60"/>
        <v>3</v>
      </c>
      <c r="P61" s="4">
        <f t="shared" si="61"/>
        <v>3</v>
      </c>
      <c r="Q61" s="4">
        <f t="shared" si="62"/>
        <v>2</v>
      </c>
    </row>
    <row r="63" spans="1:17" x14ac:dyDescent="0.75">
      <c r="A63" s="14" t="s">
        <v>113</v>
      </c>
      <c r="F63"/>
      <c r="G63" s="4"/>
    </row>
    <row r="64" spans="1:17" ht="39.75" thickBot="1" x14ac:dyDescent="0.8">
      <c r="A64" s="13">
        <f>A58+1</f>
        <v>10</v>
      </c>
      <c r="B64" s="12" t="str">
        <f>DOE!$B$2</f>
        <v>Price
($)</v>
      </c>
      <c r="C64" s="12" t="str">
        <f>DOE!$C$2</f>
        <v>Number of Cuts
(#)</v>
      </c>
      <c r="D64" s="12" t="str">
        <f>DOE!$D$2</f>
        <v>Weight
(Kg)</v>
      </c>
      <c r="E64" s="12" t="str">
        <f>DOE!$E$2</f>
        <v>Time of Cut
(Sec)</v>
      </c>
      <c r="F64" s="11" t="s">
        <v>115</v>
      </c>
      <c r="G64" s="11" t="s">
        <v>116</v>
      </c>
      <c r="M64" s="4" t="s">
        <v>117</v>
      </c>
      <c r="N64" s="4" t="str">
        <f>B64</f>
        <v>Price
($)</v>
      </c>
      <c r="O64" s="4" t="str">
        <f t="shared" ref="O64" si="63">C64</f>
        <v>Number of Cuts
(#)</v>
      </c>
      <c r="P64" s="4" t="str">
        <f t="shared" ref="P64" si="64">D64</f>
        <v>Weight
(Kg)</v>
      </c>
      <c r="Q64" s="4" t="str">
        <f t="shared" ref="Q64" si="65">E64</f>
        <v>Time of Cut
(Sec)</v>
      </c>
    </row>
    <row r="65" spans="1:17" ht="13.15" x14ac:dyDescent="0.35">
      <c r="A65" s="10" t="s">
        <v>118</v>
      </c>
      <c r="B65" s="168">
        <f>INDEX(DOE!$A$4:$E$84,$G65,COLUMN(B:B))</f>
        <v>525</v>
      </c>
      <c r="C65" s="168">
        <f>INDEX(DOE!$A$4:$E$84,$G65,COLUMN(C:C))</f>
        <v>225</v>
      </c>
      <c r="D65" s="168">
        <f>INDEX(DOE!$A$4:$E$84,$G65,COLUMN(D:D))</f>
        <v>3</v>
      </c>
      <c r="E65" s="168">
        <f>INDEX(DOE!$A$4:$E$84,$G65,COLUMN(E:E))</f>
        <v>10</v>
      </c>
      <c r="F65" s="169"/>
      <c r="G65" s="7">
        <f>INDEX(StaticRandomNumbers!$A$4:$BJ$93,A64*3-2,$B$1+1)</f>
        <v>48</v>
      </c>
      <c r="H65" s="4">
        <f>F65*G65</f>
        <v>0</v>
      </c>
      <c r="J65" s="214">
        <f>IF(AND(COUNTIF(F65:F67,"")=2,COUNTIF(F65:F67,1)=1),1,0)</f>
        <v>1</v>
      </c>
      <c r="M65" s="4" t="b">
        <f>OR(AND(N65&gt;=N66,O65&gt;=O66,P65&gt;=P66,Q65&gt;=Q66),AND(N65&gt;=N67,O65&gt;=O67,P65&gt;=P67,Q65&gt;=Q67))</f>
        <v>1</v>
      </c>
      <c r="N65" s="4">
        <f>IF(B65=$K$4,1,IF(B65=$L$4,3,2))</f>
        <v>2</v>
      </c>
      <c r="O65" s="4">
        <f>IF(C65=$K$5,1,IF(C65=$L$5,3,2))</f>
        <v>1</v>
      </c>
      <c r="P65" s="4">
        <f>IF(D65=$K$6,1,IF(D65=$L$6,3,2))</f>
        <v>1</v>
      </c>
      <c r="Q65" s="4">
        <f>IF(E65=$K$7,1,IF(E65=$L$7,3,2))</f>
        <v>3</v>
      </c>
    </row>
    <row r="66" spans="1:17" ht="13.15" x14ac:dyDescent="0.35">
      <c r="A66" s="9" t="s">
        <v>119</v>
      </c>
      <c r="B66" s="168">
        <f>INDEX(DOE!$A$4:$E$84,$G66,COLUMN(B:B))</f>
        <v>525</v>
      </c>
      <c r="C66" s="168">
        <f>INDEX(DOE!$A$4:$E$84,$G66,COLUMN(C:C))</f>
        <v>125</v>
      </c>
      <c r="D66" s="168">
        <f>INDEX(DOE!$A$4:$E$84,$G66,COLUMN(D:D))</f>
        <v>3</v>
      </c>
      <c r="E66" s="168">
        <f>INDEX(DOE!$A$4:$E$84,$G66,COLUMN(E:E))</f>
        <v>6</v>
      </c>
      <c r="F66" s="170"/>
      <c r="G66" s="7">
        <f>INDEX(StaticRandomNumbers!$A$4:$BJ$93,A64*3-1,$B$1+1)</f>
        <v>38</v>
      </c>
      <c r="H66" s="4">
        <f>F66*G66</f>
        <v>0</v>
      </c>
      <c r="J66" s="214"/>
      <c r="M66" s="4" t="b">
        <f>OR(AND(N65&lt;=N66,O65&lt;=O66,P65&lt;=P66,Q65&lt;=Q66),AND(N66&gt;=N67,O66&gt;=O67,P66&gt;=P67,Q66&gt;=Q67))</f>
        <v>0</v>
      </c>
      <c r="N66" s="4">
        <f t="shared" ref="N66:N67" si="66">IF(B66=$K$4,1,IF(B66=$L$4,3,2))</f>
        <v>2</v>
      </c>
      <c r="O66" s="4">
        <f t="shared" ref="O66:O67" si="67">IF(C66=$K$5,1,IF(C66=$L$5,3,2))</f>
        <v>2</v>
      </c>
      <c r="P66" s="4">
        <f t="shared" ref="P66:P67" si="68">IF(D66=$K$6,1,IF(D66=$L$6,3,2))</f>
        <v>1</v>
      </c>
      <c r="Q66" s="4">
        <f t="shared" ref="Q66:Q67" si="69">IF(E66=$K$7,1,IF(E66=$L$7,3,2))</f>
        <v>2</v>
      </c>
    </row>
    <row r="67" spans="1:17" ht="13.15" x14ac:dyDescent="0.35">
      <c r="A67" s="8" t="s">
        <v>120</v>
      </c>
      <c r="B67" s="168">
        <f>INDEX(DOE!$A$4:$E$84,$G67,COLUMN(B:B))</f>
        <v>200</v>
      </c>
      <c r="C67" s="168">
        <f>INDEX(DOE!$A$4:$E$84,$G67,COLUMN(C:C))</f>
        <v>225</v>
      </c>
      <c r="D67" s="168">
        <f>INDEX(DOE!$A$4:$E$84,$G67,COLUMN(D:D))</f>
        <v>3</v>
      </c>
      <c r="E67" s="168">
        <f>INDEX(DOE!$A$4:$E$84,$G67,COLUMN(E:E))</f>
        <v>10</v>
      </c>
      <c r="F67" s="171">
        <v>1</v>
      </c>
      <c r="G67" s="7">
        <f>INDEX(StaticRandomNumbers!$A$4:$BJ$93,A64*3,$B$1+1)</f>
        <v>21</v>
      </c>
      <c r="H67" s="4">
        <f>F67*G67</f>
        <v>21</v>
      </c>
      <c r="J67" s="214"/>
      <c r="M67" s="4" t="b">
        <f>OR(AND(N67&gt;=N66,O67&gt;=O66,P67&gt;=P66,Q67&gt;=Q66),AND(N67&gt;=N65,O67&gt;=O65,P67&gt;=P65,Q67&gt;=Q65))</f>
        <v>0</v>
      </c>
      <c r="N67" s="4">
        <f t="shared" si="66"/>
        <v>1</v>
      </c>
      <c r="O67" s="4">
        <f t="shared" si="67"/>
        <v>1</v>
      </c>
      <c r="P67" s="4">
        <f t="shared" si="68"/>
        <v>1</v>
      </c>
      <c r="Q67" s="4">
        <f t="shared" si="69"/>
        <v>3</v>
      </c>
    </row>
    <row r="69" spans="1:17" x14ac:dyDescent="0.75">
      <c r="A69" s="14" t="s">
        <v>113</v>
      </c>
      <c r="F69"/>
      <c r="G69" s="4"/>
    </row>
    <row r="70" spans="1:17" ht="39.75" thickBot="1" x14ac:dyDescent="0.8">
      <c r="A70" s="13">
        <f>A64+1</f>
        <v>11</v>
      </c>
      <c r="B70" s="12" t="str">
        <f>DOE!$B$2</f>
        <v>Price
($)</v>
      </c>
      <c r="C70" s="12" t="str">
        <f>DOE!$C$2</f>
        <v>Number of Cuts
(#)</v>
      </c>
      <c r="D70" s="12" t="str">
        <f>DOE!$D$2</f>
        <v>Weight
(Kg)</v>
      </c>
      <c r="E70" s="12" t="str">
        <f>DOE!$E$2</f>
        <v>Time of Cut
(Sec)</v>
      </c>
      <c r="F70" s="11" t="s">
        <v>115</v>
      </c>
      <c r="G70" s="11" t="s">
        <v>116</v>
      </c>
      <c r="M70" s="4" t="s">
        <v>117</v>
      </c>
      <c r="N70" s="4" t="str">
        <f>B70</f>
        <v>Price
($)</v>
      </c>
      <c r="O70" s="4" t="str">
        <f t="shared" ref="O70" si="70">C70</f>
        <v>Number of Cuts
(#)</v>
      </c>
      <c r="P70" s="4" t="str">
        <f t="shared" ref="P70" si="71">D70</f>
        <v>Weight
(Kg)</v>
      </c>
      <c r="Q70" s="4" t="str">
        <f t="shared" ref="Q70" si="72">E70</f>
        <v>Time of Cut
(Sec)</v>
      </c>
    </row>
    <row r="71" spans="1:17" ht="13.5" thickTop="1" x14ac:dyDescent="0.35">
      <c r="A71" s="10" t="s">
        <v>118</v>
      </c>
      <c r="B71" s="168">
        <f>INDEX(DOE!$A$4:$E$84,$G71,COLUMN(B:B))</f>
        <v>525</v>
      </c>
      <c r="C71" s="168">
        <f>INDEX(DOE!$A$4:$E$84,$G71,COLUMN(C:C))</f>
        <v>125</v>
      </c>
      <c r="D71" s="168">
        <f>INDEX(DOE!$A$4:$E$84,$G71,COLUMN(D:D))</f>
        <v>6</v>
      </c>
      <c r="E71" s="168">
        <f>INDEX(DOE!$A$4:$E$84,$G71,COLUMN(E:E))</f>
        <v>10</v>
      </c>
      <c r="F71" s="169"/>
      <c r="G71" s="7">
        <f>INDEX(StaticRandomNumbers!$A$4:$BJ$93,A70*3-2,$B$1+1)</f>
        <v>42</v>
      </c>
      <c r="H71" s="4">
        <f>F71*G71</f>
        <v>0</v>
      </c>
      <c r="J71" s="214">
        <f>IF(AND(COUNTIF(F71:F73,"")=2,COUNTIF(F71:F73,1)=1),1,0)</f>
        <v>1</v>
      </c>
      <c r="M71" s="4" t="b">
        <f>OR(AND(N71&gt;=N72,O71&gt;=O72,P71&gt;=P72,Q71&gt;=Q72),AND(N71&gt;=N73,O71&gt;=O73,P71&gt;=P73,Q71&gt;=Q73))</f>
        <v>0</v>
      </c>
      <c r="N71" s="4">
        <f>IF(B71=$K$4,1,IF(B71=$L$4,3,2))</f>
        <v>2</v>
      </c>
      <c r="O71" s="4">
        <f>IF(C71=$K$5,1,IF(C71=$L$5,3,2))</f>
        <v>2</v>
      </c>
      <c r="P71" s="4">
        <f>IF(D71=$K$6,1,IF(D71=$L$6,3,2))</f>
        <v>2</v>
      </c>
      <c r="Q71" s="4">
        <f>IF(E71=$K$7,1,IF(E71=$L$7,3,2))</f>
        <v>3</v>
      </c>
    </row>
    <row r="72" spans="1:17" ht="13.15" x14ac:dyDescent="0.35">
      <c r="A72" s="9" t="s">
        <v>119</v>
      </c>
      <c r="B72" s="168">
        <f>INDEX(DOE!$A$4:$E$84,$G72,COLUMN(B:B))</f>
        <v>525</v>
      </c>
      <c r="C72" s="168">
        <f>INDEX(DOE!$A$4:$E$84,$G72,COLUMN(C:C))</f>
        <v>50</v>
      </c>
      <c r="D72" s="168">
        <f>INDEX(DOE!$A$4:$E$84,$G72,COLUMN(D:D))</f>
        <v>6</v>
      </c>
      <c r="E72" s="168">
        <f>INDEX(DOE!$A$4:$E$84,$G72,COLUMN(E:E))</f>
        <v>2</v>
      </c>
      <c r="F72" s="170"/>
      <c r="G72" s="7">
        <f>INDEX(StaticRandomNumbers!$A$4:$BJ$93,A70*3-1,$B$1+1)</f>
        <v>31</v>
      </c>
      <c r="H72" s="4">
        <f>F72*G72</f>
        <v>0</v>
      </c>
      <c r="J72" s="214"/>
      <c r="M72" s="4" t="b">
        <f>OR(AND(N71&lt;=N72,O71&lt;=O72,P71&lt;=P72,Q71&lt;=Q72),AND(N72&gt;=N73,O72&gt;=O73,P72&gt;=P73,Q72&gt;=Q73))</f>
        <v>0</v>
      </c>
      <c r="N72" s="4">
        <f t="shared" ref="N72:N73" si="73">IF(B72=$K$4,1,IF(B72=$L$4,3,2))</f>
        <v>2</v>
      </c>
      <c r="O72" s="4">
        <f t="shared" ref="O72:O73" si="74">IF(C72=$K$5,1,IF(C72=$L$5,3,2))</f>
        <v>3</v>
      </c>
      <c r="P72" s="4">
        <f t="shared" ref="P72:P73" si="75">IF(D72=$K$6,1,IF(D72=$L$6,3,2))</f>
        <v>2</v>
      </c>
      <c r="Q72" s="4">
        <f t="shared" ref="Q72:Q73" si="76">IF(E72=$K$7,1,IF(E72=$L$7,3,2))</f>
        <v>1</v>
      </c>
    </row>
    <row r="73" spans="1:17" ht="13.15" x14ac:dyDescent="0.35">
      <c r="A73" s="8" t="s">
        <v>120</v>
      </c>
      <c r="B73" s="168">
        <f>INDEX(DOE!$A$4:$E$84,$G73,COLUMN(B:B))</f>
        <v>525</v>
      </c>
      <c r="C73" s="168">
        <f>INDEX(DOE!$A$4:$E$84,$G73,COLUMN(C:C))</f>
        <v>50</v>
      </c>
      <c r="D73" s="168">
        <f>INDEX(DOE!$A$4:$E$84,$G73,COLUMN(D:D))</f>
        <v>3</v>
      </c>
      <c r="E73" s="168">
        <f>INDEX(DOE!$A$4:$E$84,$G73,COLUMN(E:E))</f>
        <v>10</v>
      </c>
      <c r="F73" s="171">
        <v>1</v>
      </c>
      <c r="G73" s="7">
        <f>INDEX(StaticRandomNumbers!$A$4:$BJ$93,A70*3,$B$1+1)</f>
        <v>30</v>
      </c>
      <c r="H73" s="4">
        <f>F73*G73</f>
        <v>30</v>
      </c>
      <c r="J73" s="214"/>
      <c r="M73" s="4" t="b">
        <f>OR(AND(N73&gt;=N72,O73&gt;=O72,P73&gt;=P72,Q73&gt;=Q72),AND(N73&gt;=N71,O73&gt;=O71,P73&gt;=P71,Q73&gt;=Q71))</f>
        <v>0</v>
      </c>
      <c r="N73" s="4">
        <f t="shared" si="73"/>
        <v>2</v>
      </c>
      <c r="O73" s="4">
        <f t="shared" si="74"/>
        <v>3</v>
      </c>
      <c r="P73" s="4">
        <f t="shared" si="75"/>
        <v>1</v>
      </c>
      <c r="Q73" s="4">
        <f t="shared" si="76"/>
        <v>3</v>
      </c>
    </row>
    <row r="75" spans="1:17" x14ac:dyDescent="0.75">
      <c r="A75" s="14" t="s">
        <v>113</v>
      </c>
      <c r="F75"/>
      <c r="G75" s="4"/>
    </row>
    <row r="76" spans="1:17" ht="39.75" thickBot="1" x14ac:dyDescent="0.8">
      <c r="A76" s="13">
        <f>A70+1</f>
        <v>12</v>
      </c>
      <c r="B76" s="12" t="str">
        <f>DOE!$B$2</f>
        <v>Price
($)</v>
      </c>
      <c r="C76" s="12" t="str">
        <f>DOE!$C$2</f>
        <v>Number of Cuts
(#)</v>
      </c>
      <c r="D76" s="12" t="str">
        <f>DOE!$D$2</f>
        <v>Weight
(Kg)</v>
      </c>
      <c r="E76" s="12" t="str">
        <f>DOE!$E$2</f>
        <v>Time of Cut
(Sec)</v>
      </c>
      <c r="F76" s="11" t="s">
        <v>115</v>
      </c>
      <c r="G76" s="11" t="s">
        <v>116</v>
      </c>
      <c r="M76" s="4" t="s">
        <v>117</v>
      </c>
      <c r="N76" s="4" t="str">
        <f>B76</f>
        <v>Price
($)</v>
      </c>
      <c r="O76" s="4" t="str">
        <f t="shared" ref="O76" si="77">C76</f>
        <v>Number of Cuts
(#)</v>
      </c>
      <c r="P76" s="4" t="str">
        <f t="shared" ref="P76" si="78">D76</f>
        <v>Weight
(Kg)</v>
      </c>
      <c r="Q76" s="4" t="str">
        <f t="shared" ref="Q76" si="79">E76</f>
        <v>Time of Cut
(Sec)</v>
      </c>
    </row>
    <row r="77" spans="1:17" ht="13.15" x14ac:dyDescent="0.35">
      <c r="A77" s="10" t="s">
        <v>118</v>
      </c>
      <c r="B77" s="168">
        <f>INDEX(DOE!$A$4:$E$84,$G77,COLUMN(B:B))</f>
        <v>200</v>
      </c>
      <c r="C77" s="168">
        <f>INDEX(DOE!$A$4:$E$84,$G77,COLUMN(C:C))</f>
        <v>225</v>
      </c>
      <c r="D77" s="168">
        <f>INDEX(DOE!$A$4:$E$84,$G77,COLUMN(D:D))</f>
        <v>3</v>
      </c>
      <c r="E77" s="168">
        <f>INDEX(DOE!$A$4:$E$84,$G77,COLUMN(E:E))</f>
        <v>2</v>
      </c>
      <c r="F77" s="169"/>
      <c r="G77" s="7">
        <f>INDEX(StaticRandomNumbers!$A$4:$BJ$93,A76*3-2,$B$1+1)</f>
        <v>19</v>
      </c>
      <c r="H77" s="4">
        <f>F77*G77</f>
        <v>0</v>
      </c>
      <c r="J77" s="214">
        <f>IF(AND(COUNTIF(F77:F79,"")=2,COUNTIF(F77:F79,1)=1),1,0)</f>
        <v>1</v>
      </c>
      <c r="M77" s="4" t="b">
        <f>OR(AND(N77&gt;=N78,O77&gt;=O78,P77&gt;=P78,Q77&gt;=Q78),AND(N77&gt;=N79,O77&gt;=O79,P77&gt;=P79,Q77&gt;=Q79))</f>
        <v>0</v>
      </c>
      <c r="N77" s="4">
        <f>IF(B77=$K$4,1,IF(B77=$L$4,3,2))</f>
        <v>1</v>
      </c>
      <c r="O77" s="4">
        <f>IF(C77=$K$5,1,IF(C77=$L$5,3,2))</f>
        <v>1</v>
      </c>
      <c r="P77" s="4">
        <f>IF(D77=$K$6,1,IF(D77=$L$6,3,2))</f>
        <v>1</v>
      </c>
      <c r="Q77" s="4">
        <f>IF(E77=$K$7,1,IF(E77=$L$7,3,2))</f>
        <v>1</v>
      </c>
    </row>
    <row r="78" spans="1:17" ht="13.15" x14ac:dyDescent="0.35">
      <c r="A78" s="9" t="s">
        <v>119</v>
      </c>
      <c r="B78" s="168">
        <f>INDEX(DOE!$A$4:$E$84,$G78,COLUMN(B:B))</f>
        <v>200</v>
      </c>
      <c r="C78" s="168">
        <f>INDEX(DOE!$A$4:$E$84,$G78,COLUMN(C:C))</f>
        <v>50</v>
      </c>
      <c r="D78" s="168">
        <f>INDEX(DOE!$A$4:$E$84,$G78,COLUMN(D:D))</f>
        <v>3</v>
      </c>
      <c r="E78" s="168">
        <f>INDEX(DOE!$A$4:$E$84,$G78,COLUMN(E:E))</f>
        <v>10</v>
      </c>
      <c r="F78" s="170">
        <v>1</v>
      </c>
      <c r="G78" s="7">
        <f>INDEX(StaticRandomNumbers!$A$4:$BJ$93,A76*3-1,$B$1+1)</f>
        <v>3</v>
      </c>
      <c r="H78" s="4">
        <f>F78*G78</f>
        <v>3</v>
      </c>
      <c r="J78" s="214"/>
      <c r="M78" s="4" t="b">
        <f>OR(AND(N77&lt;=N78,O77&lt;=O78,P77&lt;=P78,Q77&lt;=Q78),AND(N78&gt;=N79,O78&gt;=O79,P78&gt;=P79,Q78&gt;=Q79))</f>
        <v>1</v>
      </c>
      <c r="N78" s="4">
        <f t="shared" ref="N78:N79" si="80">IF(B78=$K$4,1,IF(B78=$L$4,3,2))</f>
        <v>1</v>
      </c>
      <c r="O78" s="4">
        <f t="shared" ref="O78:O79" si="81">IF(C78=$K$5,1,IF(C78=$L$5,3,2))</f>
        <v>3</v>
      </c>
      <c r="P78" s="4">
        <f t="shared" ref="P78:P79" si="82">IF(D78=$K$6,1,IF(D78=$L$6,3,2))</f>
        <v>1</v>
      </c>
      <c r="Q78" s="4">
        <f t="shared" ref="Q78:Q79" si="83">IF(E78=$K$7,1,IF(E78=$L$7,3,2))</f>
        <v>3</v>
      </c>
    </row>
    <row r="79" spans="1:17" ht="13.15" x14ac:dyDescent="0.35">
      <c r="A79" s="8" t="s">
        <v>120</v>
      </c>
      <c r="B79" s="168">
        <f>INDEX(DOE!$A$4:$E$84,$G79,COLUMN(B:B))</f>
        <v>200</v>
      </c>
      <c r="C79" s="168">
        <f>INDEX(DOE!$A$4:$E$84,$G79,COLUMN(C:C))</f>
        <v>225</v>
      </c>
      <c r="D79" s="168">
        <f>INDEX(DOE!$A$4:$E$84,$G79,COLUMN(D:D))</f>
        <v>3</v>
      </c>
      <c r="E79" s="168">
        <f>INDEX(DOE!$A$4:$E$84,$G79,COLUMN(E:E))</f>
        <v>10</v>
      </c>
      <c r="F79" s="171"/>
      <c r="G79" s="7">
        <f>INDEX(StaticRandomNumbers!$A$4:$BJ$93,A76*3,$B$1+1)</f>
        <v>21</v>
      </c>
      <c r="H79" s="4">
        <f>F79*G79</f>
        <v>0</v>
      </c>
      <c r="J79" s="214"/>
      <c r="M79" s="4" t="b">
        <f>OR(AND(N79&gt;=N78,O79&gt;=O78,P79&gt;=P78,Q79&gt;=Q78),AND(N79&gt;=N77,O79&gt;=O77,P79&gt;=P77,Q79&gt;=Q77))</f>
        <v>1</v>
      </c>
      <c r="N79" s="4">
        <f t="shared" si="80"/>
        <v>1</v>
      </c>
      <c r="O79" s="4">
        <f t="shared" si="81"/>
        <v>1</v>
      </c>
      <c r="P79" s="4">
        <f t="shared" si="82"/>
        <v>1</v>
      </c>
      <c r="Q79" s="4">
        <f t="shared" si="83"/>
        <v>3</v>
      </c>
    </row>
    <row r="81" spans="1:17" x14ac:dyDescent="0.75">
      <c r="A81" s="14" t="s">
        <v>113</v>
      </c>
      <c r="F81"/>
      <c r="G81" s="4"/>
    </row>
    <row r="82" spans="1:17" ht="39.75" thickBot="1" x14ac:dyDescent="0.8">
      <c r="A82" s="13">
        <f>A76+1</f>
        <v>13</v>
      </c>
      <c r="B82" s="12" t="str">
        <f>DOE!$B$2</f>
        <v>Price
($)</v>
      </c>
      <c r="C82" s="12" t="str">
        <f>DOE!$C$2</f>
        <v>Number of Cuts
(#)</v>
      </c>
      <c r="D82" s="12" t="str">
        <f>DOE!$D$2</f>
        <v>Weight
(Kg)</v>
      </c>
      <c r="E82" s="12" t="str">
        <f>DOE!$E$2</f>
        <v>Time of Cut
(Sec)</v>
      </c>
      <c r="F82" s="11" t="s">
        <v>115</v>
      </c>
      <c r="G82" s="11" t="s">
        <v>116</v>
      </c>
      <c r="M82" s="4" t="s">
        <v>117</v>
      </c>
      <c r="N82" s="4" t="str">
        <f>B82</f>
        <v>Price
($)</v>
      </c>
      <c r="O82" s="4" t="str">
        <f t="shared" ref="O82" si="84">C82</f>
        <v>Number of Cuts
(#)</v>
      </c>
      <c r="P82" s="4" t="str">
        <f t="shared" ref="P82" si="85">D82</f>
        <v>Weight
(Kg)</v>
      </c>
      <c r="Q82" s="4" t="str">
        <f t="shared" ref="Q82" si="86">E82</f>
        <v>Time of Cut
(Sec)</v>
      </c>
    </row>
    <row r="83" spans="1:17" ht="13.15" x14ac:dyDescent="0.35">
      <c r="A83" s="10" t="s">
        <v>118</v>
      </c>
      <c r="B83" s="168">
        <f>INDEX(DOE!$A$4:$E$84,$G83,COLUMN(B:B))</f>
        <v>850</v>
      </c>
      <c r="C83" s="168">
        <f>INDEX(DOE!$A$4:$E$84,$G83,COLUMN(C:C))</f>
        <v>50</v>
      </c>
      <c r="D83" s="168">
        <f>INDEX(DOE!$A$4:$E$84,$G83,COLUMN(D:D))</f>
        <v>6</v>
      </c>
      <c r="E83" s="168">
        <f>INDEX(DOE!$A$4:$E$84,$G83,COLUMN(E:E))</f>
        <v>6</v>
      </c>
      <c r="F83" s="169"/>
      <c r="G83" s="7">
        <f>INDEX(StaticRandomNumbers!$A$4:$BJ$93,A82*3-2,$B$1+1)</f>
        <v>59</v>
      </c>
      <c r="H83" s="4">
        <f>F83*G83</f>
        <v>0</v>
      </c>
      <c r="J83" s="214">
        <f>IF(AND(COUNTIF(F83:F85,"")=2,COUNTIF(F83:F85,1)=1),1,0)</f>
        <v>1</v>
      </c>
      <c r="M83" s="4" t="b">
        <f>OR(AND(N83&gt;=N84,O83&gt;=O84,P83&gt;=P84,Q83&gt;=Q84),AND(N83&gt;=N85,O83&gt;=O85,P83&gt;=P85,Q83&gt;=Q85))</f>
        <v>1</v>
      </c>
      <c r="N83" s="4">
        <f>IF(B83=$K$4,1,IF(B83=$L$4,3,2))</f>
        <v>3</v>
      </c>
      <c r="O83" s="4">
        <f>IF(C83=$K$5,1,IF(C83=$L$5,3,2))</f>
        <v>3</v>
      </c>
      <c r="P83" s="4">
        <f>IF(D83=$K$6,1,IF(D83=$L$6,3,2))</f>
        <v>2</v>
      </c>
      <c r="Q83" s="4">
        <f>IF(E83=$K$7,1,IF(E83=$L$7,3,2))</f>
        <v>2</v>
      </c>
    </row>
    <row r="84" spans="1:17" ht="13.15" x14ac:dyDescent="0.35">
      <c r="A84" s="9" t="s">
        <v>119</v>
      </c>
      <c r="B84" s="168">
        <f>INDEX(DOE!$A$4:$E$84,$G84,COLUMN(B:B))</f>
        <v>525</v>
      </c>
      <c r="C84" s="168">
        <f>INDEX(DOE!$A$4:$E$84,$G84,COLUMN(C:C))</f>
        <v>125</v>
      </c>
      <c r="D84" s="168">
        <f>INDEX(DOE!$A$4:$E$84,$G84,COLUMN(D:D))</f>
        <v>9</v>
      </c>
      <c r="E84" s="168">
        <f>INDEX(DOE!$A$4:$E$84,$G84,COLUMN(E:E))</f>
        <v>2</v>
      </c>
      <c r="F84" s="170"/>
      <c r="G84" s="7">
        <f>INDEX(StaticRandomNumbers!$A$4:$BJ$93,A82*3-1,$B$1+1)</f>
        <v>43</v>
      </c>
      <c r="H84" s="4">
        <f>F84*G84</f>
        <v>0</v>
      </c>
      <c r="J84" s="214"/>
      <c r="M84" s="4" t="b">
        <f>OR(AND(N83&lt;=N84,O83&lt;=O84,P83&lt;=P84,Q83&lt;=Q84),AND(N84&gt;=N85,O84&gt;=O85,P84&gt;=P85,Q84&gt;=Q85))</f>
        <v>1</v>
      </c>
      <c r="N84" s="4">
        <f t="shared" ref="N84:N85" si="87">IF(B84=$K$4,1,IF(B84=$L$4,3,2))</f>
        <v>2</v>
      </c>
      <c r="O84" s="4">
        <f t="shared" ref="O84:O85" si="88">IF(C84=$K$5,1,IF(C84=$L$5,3,2))</f>
        <v>2</v>
      </c>
      <c r="P84" s="4">
        <f t="shared" ref="P84:P85" si="89">IF(D84=$K$6,1,IF(D84=$L$6,3,2))</f>
        <v>3</v>
      </c>
      <c r="Q84" s="4">
        <f t="shared" ref="Q84:Q85" si="90">IF(E84=$K$7,1,IF(E84=$L$7,3,2))</f>
        <v>1</v>
      </c>
    </row>
    <row r="85" spans="1:17" ht="13.15" x14ac:dyDescent="0.35">
      <c r="A85" s="8" t="s">
        <v>120</v>
      </c>
      <c r="B85" s="168">
        <f>INDEX(DOE!$A$4:$E$84,$G85,COLUMN(B:B))</f>
        <v>525</v>
      </c>
      <c r="C85" s="168">
        <f>INDEX(DOE!$A$4:$E$84,$G85,COLUMN(C:C))</f>
        <v>125</v>
      </c>
      <c r="D85" s="168">
        <f>INDEX(DOE!$A$4:$E$84,$G85,COLUMN(D:D))</f>
        <v>3</v>
      </c>
      <c r="E85" s="168">
        <f>INDEX(DOE!$A$4:$E$84,$G85,COLUMN(E:E))</f>
        <v>2</v>
      </c>
      <c r="F85" s="171">
        <v>1</v>
      </c>
      <c r="G85" s="7">
        <f>INDEX(StaticRandomNumbers!$A$4:$BJ$93,A82*3,$B$1+1)</f>
        <v>37</v>
      </c>
      <c r="H85" s="4">
        <f>F85*G85</f>
        <v>37</v>
      </c>
      <c r="J85" s="214"/>
      <c r="M85" s="4" t="b">
        <f>OR(AND(N85&gt;=N84,O85&gt;=O84,P85&gt;=P84,Q85&gt;=Q84),AND(N85&gt;=N83,O85&gt;=O83,P85&gt;=P83,Q85&gt;=Q83))</f>
        <v>0</v>
      </c>
      <c r="N85" s="4">
        <f t="shared" si="87"/>
        <v>2</v>
      </c>
      <c r="O85" s="4">
        <f t="shared" si="88"/>
        <v>2</v>
      </c>
      <c r="P85" s="4">
        <f t="shared" si="89"/>
        <v>1</v>
      </c>
      <c r="Q85" s="4">
        <f t="shared" si="90"/>
        <v>1</v>
      </c>
    </row>
    <row r="87" spans="1:17" x14ac:dyDescent="0.75">
      <c r="A87" s="14" t="s">
        <v>113</v>
      </c>
      <c r="F87"/>
      <c r="G87" s="4"/>
    </row>
    <row r="88" spans="1:17" ht="39.75" thickBot="1" x14ac:dyDescent="0.8">
      <c r="A88" s="13">
        <f>A82+1</f>
        <v>14</v>
      </c>
      <c r="B88" s="12" t="str">
        <f>DOE!$B$2</f>
        <v>Price
($)</v>
      </c>
      <c r="C88" s="12" t="str">
        <f>DOE!$C$2</f>
        <v>Number of Cuts
(#)</v>
      </c>
      <c r="D88" s="12" t="str">
        <f>DOE!$D$2</f>
        <v>Weight
(Kg)</v>
      </c>
      <c r="E88" s="12" t="str">
        <f>DOE!$E$2</f>
        <v>Time of Cut
(Sec)</v>
      </c>
      <c r="F88" s="11" t="s">
        <v>115</v>
      </c>
      <c r="G88" s="11" t="s">
        <v>116</v>
      </c>
      <c r="M88" s="4" t="s">
        <v>117</v>
      </c>
      <c r="N88" s="4" t="str">
        <f>B88</f>
        <v>Price
($)</v>
      </c>
      <c r="O88" s="4" t="str">
        <f t="shared" ref="O88" si="91">C88</f>
        <v>Number of Cuts
(#)</v>
      </c>
      <c r="P88" s="4" t="str">
        <f t="shared" ref="P88" si="92">D88</f>
        <v>Weight
(Kg)</v>
      </c>
      <c r="Q88" s="4" t="str">
        <f t="shared" ref="Q88" si="93">E88</f>
        <v>Time of Cut
(Sec)</v>
      </c>
    </row>
    <row r="89" spans="1:17" ht="13.15" x14ac:dyDescent="0.35">
      <c r="A89" s="10" t="s">
        <v>118</v>
      </c>
      <c r="B89" s="168">
        <f>INDEX(DOE!$A$4:$E$84,$G89,COLUMN(B:B))</f>
        <v>525</v>
      </c>
      <c r="C89" s="168">
        <f>INDEX(DOE!$A$4:$E$84,$G89,COLUMN(C:C))</f>
        <v>50</v>
      </c>
      <c r="D89" s="168">
        <f>INDEX(DOE!$A$4:$E$84,$G89,COLUMN(D:D))</f>
        <v>6</v>
      </c>
      <c r="E89" s="168">
        <f>INDEX(DOE!$A$4:$E$84,$G89,COLUMN(E:E))</f>
        <v>6</v>
      </c>
      <c r="F89" s="169"/>
      <c r="G89" s="7">
        <f>INDEX(StaticRandomNumbers!$A$4:$BJ$93,A88*3-2,$B$1+1)</f>
        <v>32</v>
      </c>
      <c r="H89" s="4">
        <f>F89*G89</f>
        <v>0</v>
      </c>
      <c r="J89" s="214">
        <f>IF(AND(COUNTIF(F89:F91,"")=2,COUNTIF(F89:F91,1)=1),1,0)</f>
        <v>1</v>
      </c>
      <c r="M89" s="4" t="b">
        <f>OR(AND(N89&gt;=N90,O89&gt;=O90,P89&gt;=P90,Q89&gt;=Q90),AND(N89&gt;=N91,O89&gt;=O91,P89&gt;=P91,Q89&gt;=Q91))</f>
        <v>0</v>
      </c>
      <c r="N89" s="4">
        <f>IF(B89=$K$4,1,IF(B89=$L$4,3,2))</f>
        <v>2</v>
      </c>
      <c r="O89" s="4">
        <f>IF(C89=$K$5,1,IF(C89=$L$5,3,2))</f>
        <v>3</v>
      </c>
      <c r="P89" s="4">
        <f>IF(D89=$K$6,1,IF(D89=$L$6,3,2))</f>
        <v>2</v>
      </c>
      <c r="Q89" s="4">
        <f>IF(E89=$K$7,1,IF(E89=$L$7,3,2))</f>
        <v>2</v>
      </c>
    </row>
    <row r="90" spans="1:17" ht="13.15" x14ac:dyDescent="0.35">
      <c r="A90" s="9" t="s">
        <v>119</v>
      </c>
      <c r="B90" s="168">
        <f>INDEX(DOE!$A$4:$E$84,$G90,COLUMN(B:B))</f>
        <v>200</v>
      </c>
      <c r="C90" s="168">
        <f>INDEX(DOE!$A$4:$E$84,$G90,COLUMN(C:C))</f>
        <v>225</v>
      </c>
      <c r="D90" s="168">
        <f>INDEX(DOE!$A$4:$E$84,$G90,COLUMN(D:D))</f>
        <v>6</v>
      </c>
      <c r="E90" s="168">
        <f>INDEX(DOE!$A$4:$E$84,$G90,COLUMN(E:E))</f>
        <v>10</v>
      </c>
      <c r="F90" s="170">
        <v>1</v>
      </c>
      <c r="G90" s="7">
        <f>INDEX(StaticRandomNumbers!$A$4:$BJ$93,A88*3-1,$B$1+1)</f>
        <v>24</v>
      </c>
      <c r="H90" s="4">
        <f>F90*G90</f>
        <v>24</v>
      </c>
      <c r="J90" s="214"/>
      <c r="M90" s="4" t="b">
        <f>OR(AND(N89&lt;=N90,O89&lt;=O90,P89&lt;=P90,Q89&lt;=Q90),AND(N90&gt;=N91,O90&gt;=O91,P90&gt;=P91,Q90&gt;=Q91))</f>
        <v>0</v>
      </c>
      <c r="N90" s="4">
        <f t="shared" ref="N90:N91" si="94">IF(B90=$K$4,1,IF(B90=$L$4,3,2))</f>
        <v>1</v>
      </c>
      <c r="O90" s="4">
        <f t="shared" ref="O90:O91" si="95">IF(C90=$K$5,1,IF(C90=$L$5,3,2))</f>
        <v>1</v>
      </c>
      <c r="P90" s="4">
        <f t="shared" ref="P90:P91" si="96">IF(D90=$K$6,1,IF(D90=$L$6,3,2))</f>
        <v>2</v>
      </c>
      <c r="Q90" s="4">
        <f t="shared" ref="Q90:Q91" si="97">IF(E90=$K$7,1,IF(E90=$L$7,3,2))</f>
        <v>3</v>
      </c>
    </row>
    <row r="91" spans="1:17" ht="13.15" x14ac:dyDescent="0.35">
      <c r="A91" s="8" t="s">
        <v>120</v>
      </c>
      <c r="B91" s="168">
        <f>INDEX(DOE!$A$4:$E$84,$G91,COLUMN(B:B))</f>
        <v>200</v>
      </c>
      <c r="C91" s="168">
        <f>INDEX(DOE!$A$4:$E$84,$G91,COLUMN(C:C))</f>
        <v>50</v>
      </c>
      <c r="D91" s="168">
        <f>INDEX(DOE!$A$4:$E$84,$G91,COLUMN(D:D))</f>
        <v>6</v>
      </c>
      <c r="E91" s="168">
        <f>INDEX(DOE!$A$4:$E$84,$G91,COLUMN(E:E))</f>
        <v>10</v>
      </c>
      <c r="F91" s="171"/>
      <c r="G91" s="7">
        <f>INDEX(StaticRandomNumbers!$A$4:$BJ$93,A88*3,$B$1+1)</f>
        <v>6</v>
      </c>
      <c r="H91" s="4">
        <f>F91*G91</f>
        <v>0</v>
      </c>
      <c r="J91" s="214"/>
      <c r="M91" s="4" t="b">
        <f>OR(AND(N91&gt;=N90,O91&gt;=O90,P91&gt;=P90,Q91&gt;=Q90),AND(N91&gt;=N89,O91&gt;=O89,P91&gt;=P89,Q91&gt;=Q89))</f>
        <v>1</v>
      </c>
      <c r="N91" s="4">
        <f t="shared" si="94"/>
        <v>1</v>
      </c>
      <c r="O91" s="4">
        <f t="shared" si="95"/>
        <v>3</v>
      </c>
      <c r="P91" s="4">
        <f t="shared" si="96"/>
        <v>2</v>
      </c>
      <c r="Q91" s="4">
        <f t="shared" si="97"/>
        <v>3</v>
      </c>
    </row>
    <row r="93" spans="1:17" x14ac:dyDescent="0.75">
      <c r="A93" s="14" t="s">
        <v>113</v>
      </c>
      <c r="F93"/>
      <c r="G93" s="4"/>
    </row>
    <row r="94" spans="1:17" ht="39.75" thickBot="1" x14ac:dyDescent="0.8">
      <c r="A94" s="13">
        <f>A88+1</f>
        <v>15</v>
      </c>
      <c r="B94" s="12" t="str">
        <f>DOE!$B$2</f>
        <v>Price
($)</v>
      </c>
      <c r="C94" s="12" t="str">
        <f>DOE!$C$2</f>
        <v>Number of Cuts
(#)</v>
      </c>
      <c r="D94" s="12" t="str">
        <f>DOE!$D$2</f>
        <v>Weight
(Kg)</v>
      </c>
      <c r="E94" s="12" t="str">
        <f>DOE!$E$2</f>
        <v>Time of Cut
(Sec)</v>
      </c>
      <c r="F94" s="11" t="s">
        <v>115</v>
      </c>
      <c r="G94" s="11" t="s">
        <v>116</v>
      </c>
      <c r="M94" s="4" t="s">
        <v>117</v>
      </c>
      <c r="N94" s="4" t="str">
        <f>B94</f>
        <v>Price
($)</v>
      </c>
      <c r="O94" s="4" t="str">
        <f t="shared" ref="O94" si="98">C94</f>
        <v>Number of Cuts
(#)</v>
      </c>
      <c r="P94" s="4" t="str">
        <f t="shared" ref="P94" si="99">D94</f>
        <v>Weight
(Kg)</v>
      </c>
      <c r="Q94" s="4" t="str">
        <f t="shared" ref="Q94" si="100">E94</f>
        <v>Time of Cut
(Sec)</v>
      </c>
    </row>
    <row r="95" spans="1:17" ht="13.15" x14ac:dyDescent="0.35">
      <c r="A95" s="10" t="s">
        <v>118</v>
      </c>
      <c r="B95" s="168">
        <f>INDEX(DOE!$A$4:$E$84,$G95,COLUMN(B:B))</f>
        <v>200</v>
      </c>
      <c r="C95" s="168">
        <f>INDEX(DOE!$A$4:$E$84,$G95,COLUMN(C:C))</f>
        <v>125</v>
      </c>
      <c r="D95" s="168">
        <f>INDEX(DOE!$A$4:$E$84,$G95,COLUMN(D:D))</f>
        <v>6</v>
      </c>
      <c r="E95" s="168">
        <f>INDEX(DOE!$A$4:$E$84,$G95,COLUMN(E:E))</f>
        <v>6</v>
      </c>
      <c r="F95" s="169"/>
      <c r="G95" s="7">
        <f>INDEX(StaticRandomNumbers!$A$4:$BJ$93,A94*3-2,$B$1+1)</f>
        <v>14</v>
      </c>
      <c r="H95" s="4">
        <f>F95*G95</f>
        <v>0</v>
      </c>
      <c r="J95" s="214">
        <f>IF(AND(COUNTIF(F95:F97,"")=2,COUNTIF(F95:F97,1)=1),1,0)</f>
        <v>1</v>
      </c>
      <c r="M95" s="4" t="b">
        <f>OR(AND(N95&gt;=N96,O95&gt;=O96,P95&gt;=P96,Q95&gt;=Q96),AND(N95&gt;=N97,O95&gt;=O97,P95&gt;=P97,Q95&gt;=Q97))</f>
        <v>0</v>
      </c>
      <c r="N95" s="4">
        <f>IF(B95=$K$4,1,IF(B95=$L$4,3,2))</f>
        <v>1</v>
      </c>
      <c r="O95" s="4">
        <f>IF(C95=$K$5,1,IF(C95=$L$5,3,2))</f>
        <v>2</v>
      </c>
      <c r="P95" s="4">
        <f>IF(D95=$K$6,1,IF(D95=$L$6,3,2))</f>
        <v>2</v>
      </c>
      <c r="Q95" s="4">
        <f>IF(E95=$K$7,1,IF(E95=$L$7,3,2))</f>
        <v>2</v>
      </c>
    </row>
    <row r="96" spans="1:17" ht="13.15" x14ac:dyDescent="0.35">
      <c r="A96" s="9" t="s">
        <v>119</v>
      </c>
      <c r="B96" s="168">
        <f>INDEX(DOE!$A$4:$E$84,$G96,COLUMN(B:B))</f>
        <v>850</v>
      </c>
      <c r="C96" s="168">
        <f>INDEX(DOE!$A$4:$E$84,$G96,COLUMN(C:C))</f>
        <v>225</v>
      </c>
      <c r="D96" s="168">
        <f>INDEX(DOE!$A$4:$E$84,$G96,COLUMN(D:D))</f>
        <v>3</v>
      </c>
      <c r="E96" s="168">
        <f>INDEX(DOE!$A$4:$E$84,$G96,COLUMN(E:E))</f>
        <v>10</v>
      </c>
      <c r="F96" s="170"/>
      <c r="G96" s="7">
        <f>INDEX(StaticRandomNumbers!$A$4:$BJ$93,A94*3-1,$B$1+1)</f>
        <v>75</v>
      </c>
      <c r="H96" s="4">
        <f>F96*G96</f>
        <v>0</v>
      </c>
      <c r="J96" s="214"/>
      <c r="M96" s="4" t="b">
        <f>OR(AND(N95&lt;=N96,O95&lt;=O96,P95&lt;=P96,Q95&lt;=Q96),AND(N96&gt;=N97,O96&gt;=O97,P96&gt;=P97,Q96&gt;=Q97))</f>
        <v>0</v>
      </c>
      <c r="N96" s="4">
        <f t="shared" ref="N96:N97" si="101">IF(B96=$K$4,1,IF(B96=$L$4,3,2))</f>
        <v>3</v>
      </c>
      <c r="O96" s="4">
        <f t="shared" ref="O96:O97" si="102">IF(C96=$K$5,1,IF(C96=$L$5,3,2))</f>
        <v>1</v>
      </c>
      <c r="P96" s="4">
        <f t="shared" ref="P96:P97" si="103">IF(D96=$K$6,1,IF(D96=$L$6,3,2))</f>
        <v>1</v>
      </c>
      <c r="Q96" s="4">
        <f t="shared" ref="Q96:Q97" si="104">IF(E96=$K$7,1,IF(E96=$L$7,3,2))</f>
        <v>3</v>
      </c>
    </row>
    <row r="97" spans="1:17" ht="13.15" x14ac:dyDescent="0.35">
      <c r="A97" s="8" t="s">
        <v>120</v>
      </c>
      <c r="B97" s="168">
        <f>INDEX(DOE!$A$4:$E$84,$G97,COLUMN(B:B))</f>
        <v>200</v>
      </c>
      <c r="C97" s="168">
        <f>INDEX(DOE!$A$4:$E$84,$G97,COLUMN(C:C))</f>
        <v>225</v>
      </c>
      <c r="D97" s="168">
        <f>INDEX(DOE!$A$4:$E$84,$G97,COLUMN(D:D))</f>
        <v>9</v>
      </c>
      <c r="E97" s="168">
        <f>INDEX(DOE!$A$4:$E$84,$G97,COLUMN(E:E))</f>
        <v>6</v>
      </c>
      <c r="F97" s="171">
        <v>1</v>
      </c>
      <c r="G97" s="7">
        <f>INDEX(StaticRandomNumbers!$A$4:$BJ$93,A94*3,$B$1+1)</f>
        <v>26</v>
      </c>
      <c r="H97" s="4">
        <f>F97*G97</f>
        <v>26</v>
      </c>
      <c r="J97" s="214"/>
      <c r="M97" s="4" t="b">
        <f>OR(AND(N97&gt;=N96,O97&gt;=O96,P97&gt;=P96,Q97&gt;=Q96),AND(N97&gt;=N95,O97&gt;=O95,P97&gt;=P95,Q97&gt;=Q95))</f>
        <v>0</v>
      </c>
      <c r="N97" s="4">
        <f t="shared" si="101"/>
        <v>1</v>
      </c>
      <c r="O97" s="4">
        <f t="shared" si="102"/>
        <v>1</v>
      </c>
      <c r="P97" s="4">
        <f t="shared" si="103"/>
        <v>3</v>
      </c>
      <c r="Q97" s="4">
        <f t="shared" si="104"/>
        <v>2</v>
      </c>
    </row>
    <row r="99" spans="1:17" x14ac:dyDescent="0.75">
      <c r="A99" s="14" t="s">
        <v>113</v>
      </c>
      <c r="F99"/>
      <c r="G99" s="4"/>
    </row>
    <row r="100" spans="1:17" ht="39.75" thickBot="1" x14ac:dyDescent="0.8">
      <c r="A100" s="13">
        <f>A94+1</f>
        <v>16</v>
      </c>
      <c r="B100" s="12" t="str">
        <f>DOE!$B$2</f>
        <v>Price
($)</v>
      </c>
      <c r="C100" s="12" t="str">
        <f>DOE!$C$2</f>
        <v>Number of Cuts
(#)</v>
      </c>
      <c r="D100" s="12" t="str">
        <f>DOE!$D$2</f>
        <v>Weight
(Kg)</v>
      </c>
      <c r="E100" s="12" t="str">
        <f>DOE!$E$2</f>
        <v>Time of Cut
(Sec)</v>
      </c>
      <c r="F100" s="11" t="s">
        <v>115</v>
      </c>
      <c r="G100" s="11" t="s">
        <v>116</v>
      </c>
      <c r="M100" s="4" t="s">
        <v>117</v>
      </c>
      <c r="N100" s="4" t="str">
        <f>B100</f>
        <v>Price
($)</v>
      </c>
      <c r="O100" s="4" t="str">
        <f t="shared" ref="O100" si="105">C100</f>
        <v>Number of Cuts
(#)</v>
      </c>
      <c r="P100" s="4" t="str">
        <f t="shared" ref="P100" si="106">D100</f>
        <v>Weight
(Kg)</v>
      </c>
      <c r="Q100" s="4" t="str">
        <f t="shared" ref="Q100" si="107">E100</f>
        <v>Time of Cut
(Sec)</v>
      </c>
    </row>
    <row r="101" spans="1:17" ht="13.15" x14ac:dyDescent="0.35">
      <c r="A101" s="10" t="s">
        <v>118</v>
      </c>
      <c r="B101" s="168">
        <f>INDEX(DOE!$A$4:$E$84,$G101,COLUMN(B:B))</f>
        <v>850</v>
      </c>
      <c r="C101" s="168">
        <f>INDEX(DOE!$A$4:$E$84,$G101,COLUMN(C:C))</f>
        <v>225</v>
      </c>
      <c r="D101" s="168">
        <f>INDEX(DOE!$A$4:$E$84,$G101,COLUMN(D:D))</f>
        <v>6</v>
      </c>
      <c r="E101" s="168">
        <f>INDEX(DOE!$A$4:$E$84,$G101,COLUMN(E:E))</f>
        <v>10</v>
      </c>
      <c r="F101" s="169"/>
      <c r="G101" s="7">
        <f>INDEX(StaticRandomNumbers!$A$4:$BJ$93,A100*3-2,$B$1+1)</f>
        <v>78</v>
      </c>
      <c r="H101" s="4">
        <f>F101*G101</f>
        <v>0</v>
      </c>
      <c r="J101" s="214">
        <f>IF(AND(COUNTIF(F101:F103,"")=2,COUNTIF(F101:F103,1)=1),1,0)</f>
        <v>1</v>
      </c>
      <c r="M101" s="4" t="b">
        <f>OR(AND(N101&gt;=N102,O101&gt;=O102,P101&gt;=P102,Q101&gt;=Q102),AND(N101&gt;=N103,O101&gt;=O103,P101&gt;=P103,Q101&gt;=Q103))</f>
        <v>0</v>
      </c>
      <c r="N101" s="4">
        <f>IF(B101=$K$4,1,IF(B101=$L$4,3,2))</f>
        <v>3</v>
      </c>
      <c r="O101" s="4">
        <f>IF(C101=$K$5,1,IF(C101=$L$5,3,2))</f>
        <v>1</v>
      </c>
      <c r="P101" s="4">
        <f>IF(D101=$K$6,1,IF(D101=$L$6,3,2))</f>
        <v>2</v>
      </c>
      <c r="Q101" s="4">
        <f>IF(E101=$K$7,1,IF(E101=$L$7,3,2))</f>
        <v>3</v>
      </c>
    </row>
    <row r="102" spans="1:17" ht="13.15" x14ac:dyDescent="0.35">
      <c r="A102" s="9" t="s">
        <v>119</v>
      </c>
      <c r="B102" s="168">
        <f>INDEX(DOE!$A$4:$E$84,$G102,COLUMN(B:B))</f>
        <v>850</v>
      </c>
      <c r="C102" s="168">
        <f>INDEX(DOE!$A$4:$E$84,$G102,COLUMN(C:C))</f>
        <v>50</v>
      </c>
      <c r="D102" s="168">
        <f>INDEX(DOE!$A$4:$E$84,$G102,COLUMN(D:D))</f>
        <v>3</v>
      </c>
      <c r="E102" s="168">
        <f>INDEX(DOE!$A$4:$E$84,$G102,COLUMN(E:E))</f>
        <v>2</v>
      </c>
      <c r="F102" s="170">
        <v>1</v>
      </c>
      <c r="G102" s="7">
        <f>INDEX(StaticRandomNumbers!$A$4:$BJ$93,A100*3-1,$B$1+1)</f>
        <v>55</v>
      </c>
      <c r="H102" s="4">
        <f>F102*G102</f>
        <v>55</v>
      </c>
      <c r="J102" s="214"/>
      <c r="M102" s="4" t="b">
        <f>OR(AND(N101&lt;=N102,O101&lt;=O102,P101&lt;=P102,Q101&lt;=Q102),AND(N102&gt;=N103,O102&gt;=O103,P102&gt;=P103,Q102&gt;=Q103))</f>
        <v>1</v>
      </c>
      <c r="N102" s="4">
        <f t="shared" ref="N102:N103" si="108">IF(B102=$K$4,1,IF(B102=$L$4,3,2))</f>
        <v>3</v>
      </c>
      <c r="O102" s="4">
        <f t="shared" ref="O102:O103" si="109">IF(C102=$K$5,1,IF(C102=$L$5,3,2))</f>
        <v>3</v>
      </c>
      <c r="P102" s="4">
        <f t="shared" ref="P102:P103" si="110">IF(D102=$K$6,1,IF(D102=$L$6,3,2))</f>
        <v>1</v>
      </c>
      <c r="Q102" s="4">
        <f t="shared" ref="Q102:Q103" si="111">IF(E102=$K$7,1,IF(E102=$L$7,3,2))</f>
        <v>1</v>
      </c>
    </row>
    <row r="103" spans="1:17" ht="13.15" x14ac:dyDescent="0.35">
      <c r="A103" s="8" t="s">
        <v>120</v>
      </c>
      <c r="B103" s="168">
        <f>INDEX(DOE!$A$4:$E$84,$G103,COLUMN(B:B))</f>
        <v>525</v>
      </c>
      <c r="C103" s="168">
        <f>INDEX(DOE!$A$4:$E$84,$G103,COLUMN(C:C))</f>
        <v>125</v>
      </c>
      <c r="D103" s="168">
        <f>INDEX(DOE!$A$4:$E$84,$G103,COLUMN(D:D))</f>
        <v>3</v>
      </c>
      <c r="E103" s="168">
        <f>INDEX(DOE!$A$4:$E$84,$G103,COLUMN(E:E))</f>
        <v>2</v>
      </c>
      <c r="F103" s="171"/>
      <c r="G103" s="7">
        <f>INDEX(StaticRandomNumbers!$A$4:$BJ$93,A100*3,$B$1+1)</f>
        <v>37</v>
      </c>
      <c r="H103" s="4">
        <f>F103*G103</f>
        <v>0</v>
      </c>
      <c r="J103" s="214"/>
      <c r="M103" s="4" t="b">
        <f>OR(AND(N103&gt;=N102,O103&gt;=O102,P103&gt;=P102,Q103&gt;=Q102),AND(N103&gt;=N101,O103&gt;=O101,P103&gt;=P101,Q103&gt;=Q101))</f>
        <v>0</v>
      </c>
      <c r="N103" s="4">
        <f t="shared" si="108"/>
        <v>2</v>
      </c>
      <c r="O103" s="4">
        <f t="shared" si="109"/>
        <v>2</v>
      </c>
      <c r="P103" s="4">
        <f t="shared" si="110"/>
        <v>1</v>
      </c>
      <c r="Q103" s="4">
        <f t="shared" si="111"/>
        <v>1</v>
      </c>
    </row>
    <row r="105" spans="1:17" x14ac:dyDescent="0.75">
      <c r="A105" s="14" t="s">
        <v>113</v>
      </c>
      <c r="F105"/>
      <c r="G105" s="4"/>
    </row>
    <row r="106" spans="1:17" ht="39.75" thickBot="1" x14ac:dyDescent="0.8">
      <c r="A106" s="13">
        <f>A100+1</f>
        <v>17</v>
      </c>
      <c r="B106" s="12" t="str">
        <f>DOE!$B$2</f>
        <v>Price
($)</v>
      </c>
      <c r="C106" s="12" t="str">
        <f>DOE!$C$2</f>
        <v>Number of Cuts
(#)</v>
      </c>
      <c r="D106" s="12" t="str">
        <f>DOE!$D$2</f>
        <v>Weight
(Kg)</v>
      </c>
      <c r="E106" s="12" t="str">
        <f>DOE!$E$2</f>
        <v>Time of Cut
(Sec)</v>
      </c>
      <c r="F106" s="11" t="s">
        <v>115</v>
      </c>
      <c r="G106" s="11" t="s">
        <v>116</v>
      </c>
      <c r="M106" s="4" t="s">
        <v>117</v>
      </c>
      <c r="N106" s="4" t="str">
        <f>B106</f>
        <v>Price
($)</v>
      </c>
      <c r="O106" s="4" t="str">
        <f t="shared" ref="O106" si="112">C106</f>
        <v>Number of Cuts
(#)</v>
      </c>
      <c r="P106" s="4" t="str">
        <f t="shared" ref="P106" si="113">D106</f>
        <v>Weight
(Kg)</v>
      </c>
      <c r="Q106" s="4" t="str">
        <f t="shared" ref="Q106" si="114">E106</f>
        <v>Time of Cut
(Sec)</v>
      </c>
    </row>
    <row r="107" spans="1:17" ht="13.15" x14ac:dyDescent="0.35">
      <c r="A107" s="10" t="s">
        <v>118</v>
      </c>
      <c r="B107" s="168">
        <f>INDEX(DOE!$A$4:$E$84,$G107,COLUMN(B:B))</f>
        <v>200</v>
      </c>
      <c r="C107" s="168">
        <f>INDEX(DOE!$A$4:$E$84,$G107,COLUMN(C:C))</f>
        <v>225</v>
      </c>
      <c r="D107" s="168">
        <f>INDEX(DOE!$A$4:$E$84,$G107,COLUMN(D:D))</f>
        <v>9</v>
      </c>
      <c r="E107" s="168">
        <f>INDEX(DOE!$A$4:$E$84,$G107,COLUMN(E:E))</f>
        <v>2</v>
      </c>
      <c r="F107" s="169"/>
      <c r="G107" s="7">
        <f>INDEX(StaticRandomNumbers!$A$4:$BJ$93,A106*3-2,$B$1+1)</f>
        <v>25</v>
      </c>
      <c r="H107" s="4">
        <f>F107*G107</f>
        <v>0</v>
      </c>
      <c r="J107" s="214">
        <f>IF(AND(COUNTIF(F107:F109,"")=2,COUNTIF(F107:F109,1)=1),1,0)</f>
        <v>1</v>
      </c>
      <c r="M107" s="4" t="b">
        <f>OR(AND(N107&gt;=N108,O107&gt;=O108,P107&gt;=P108,Q107&gt;=Q108),AND(N107&gt;=N109,O107&gt;=O109,P107&gt;=P109,Q107&gt;=Q109))</f>
        <v>0</v>
      </c>
      <c r="N107" s="4">
        <f>IF(B107=$K$4,1,IF(B107=$L$4,3,2))</f>
        <v>1</v>
      </c>
      <c r="O107" s="4">
        <f>IF(C107=$K$5,1,IF(C107=$L$5,3,2))</f>
        <v>1</v>
      </c>
      <c r="P107" s="4">
        <f>IF(D107=$K$6,1,IF(D107=$L$6,3,2))</f>
        <v>3</v>
      </c>
      <c r="Q107" s="4">
        <f>IF(E107=$K$7,1,IF(E107=$L$7,3,2))</f>
        <v>1</v>
      </c>
    </row>
    <row r="108" spans="1:17" ht="13.15" x14ac:dyDescent="0.35">
      <c r="A108" s="9" t="s">
        <v>119</v>
      </c>
      <c r="B108" s="168">
        <f>INDEX(DOE!$A$4:$E$84,$G108,COLUMN(B:B))</f>
        <v>525</v>
      </c>
      <c r="C108" s="168">
        <f>INDEX(DOE!$A$4:$E$84,$G108,COLUMN(C:C))</f>
        <v>125</v>
      </c>
      <c r="D108" s="168">
        <f>INDEX(DOE!$A$4:$E$84,$G108,COLUMN(D:D))</f>
        <v>6</v>
      </c>
      <c r="E108" s="168">
        <f>INDEX(DOE!$A$4:$E$84,$G108,COLUMN(E:E))</f>
        <v>2</v>
      </c>
      <c r="F108" s="170">
        <v>1</v>
      </c>
      <c r="G108" s="7">
        <f>INDEX(StaticRandomNumbers!$A$4:$BJ$93,A106*3-1,$B$1+1)</f>
        <v>40</v>
      </c>
      <c r="H108" s="4">
        <f>F108*G108</f>
        <v>40</v>
      </c>
      <c r="J108" s="214"/>
      <c r="M108" s="4" t="b">
        <f>OR(AND(N107&lt;=N108,O107&lt;=O108,P107&lt;=P108,Q107&lt;=Q108),AND(N108&gt;=N109,O108&gt;=O109,P108&gt;=P109,Q108&gt;=Q109))</f>
        <v>0</v>
      </c>
      <c r="N108" s="4">
        <f t="shared" ref="N108:N109" si="115">IF(B108=$K$4,1,IF(B108=$L$4,3,2))</f>
        <v>2</v>
      </c>
      <c r="O108" s="4">
        <f t="shared" ref="O108:O109" si="116">IF(C108=$K$5,1,IF(C108=$L$5,3,2))</f>
        <v>2</v>
      </c>
      <c r="P108" s="4">
        <f t="shared" ref="P108:P109" si="117">IF(D108=$K$6,1,IF(D108=$L$6,3,2))</f>
        <v>2</v>
      </c>
      <c r="Q108" s="4">
        <f t="shared" ref="Q108:Q109" si="118">IF(E108=$K$7,1,IF(E108=$L$7,3,2))</f>
        <v>1</v>
      </c>
    </row>
    <row r="109" spans="1:17" ht="13.15" x14ac:dyDescent="0.35">
      <c r="A109" s="8" t="s">
        <v>120</v>
      </c>
      <c r="B109" s="168">
        <f>INDEX(DOE!$A$4:$E$84,$G109,COLUMN(B:B))</f>
        <v>850</v>
      </c>
      <c r="C109" s="168">
        <f>INDEX(DOE!$A$4:$E$84,$G109,COLUMN(C:C))</f>
        <v>50</v>
      </c>
      <c r="D109" s="168">
        <f>INDEX(DOE!$A$4:$E$84,$G109,COLUMN(D:D))</f>
        <v>9</v>
      </c>
      <c r="E109" s="168">
        <f>INDEX(DOE!$A$4:$E$84,$G109,COLUMN(E:E))</f>
        <v>2</v>
      </c>
      <c r="F109" s="171"/>
      <c r="G109" s="7">
        <f>INDEX(StaticRandomNumbers!$A$4:$BJ$93,A106*3,$B$1+1)</f>
        <v>61</v>
      </c>
      <c r="H109" s="4">
        <f>F109*G109</f>
        <v>0</v>
      </c>
      <c r="J109" s="214"/>
      <c r="M109" s="4" t="b">
        <f>OR(AND(N109&gt;=N108,O109&gt;=O108,P109&gt;=P108,Q109&gt;=Q108),AND(N109&gt;=N107,O109&gt;=O107,P109&gt;=P107,Q109&gt;=Q107))</f>
        <v>1</v>
      </c>
      <c r="N109" s="4">
        <f t="shared" si="115"/>
        <v>3</v>
      </c>
      <c r="O109" s="4">
        <f t="shared" si="116"/>
        <v>3</v>
      </c>
      <c r="P109" s="4">
        <f t="shared" si="117"/>
        <v>3</v>
      </c>
      <c r="Q109" s="4">
        <f t="shared" si="118"/>
        <v>1</v>
      </c>
    </row>
    <row r="111" spans="1:17" x14ac:dyDescent="0.75">
      <c r="A111" s="14" t="s">
        <v>113</v>
      </c>
      <c r="F111"/>
      <c r="G111" s="4"/>
    </row>
    <row r="112" spans="1:17" ht="39.75" thickBot="1" x14ac:dyDescent="0.8">
      <c r="A112" s="13">
        <f>A106+1</f>
        <v>18</v>
      </c>
      <c r="B112" s="12" t="str">
        <f>DOE!$B$2</f>
        <v>Price
($)</v>
      </c>
      <c r="C112" s="12" t="str">
        <f>DOE!$C$2</f>
        <v>Number of Cuts
(#)</v>
      </c>
      <c r="D112" s="12" t="str">
        <f>DOE!$D$2</f>
        <v>Weight
(Kg)</v>
      </c>
      <c r="E112" s="12" t="str">
        <f>DOE!$E$2</f>
        <v>Time of Cut
(Sec)</v>
      </c>
      <c r="F112" s="11" t="s">
        <v>115</v>
      </c>
      <c r="G112" s="11" t="s">
        <v>116</v>
      </c>
      <c r="M112" s="4" t="s">
        <v>117</v>
      </c>
      <c r="N112" s="4" t="str">
        <f>B112</f>
        <v>Price
($)</v>
      </c>
      <c r="O112" s="4" t="str">
        <f t="shared" ref="O112" si="119">C112</f>
        <v>Number of Cuts
(#)</v>
      </c>
      <c r="P112" s="4" t="str">
        <f t="shared" ref="P112" si="120">D112</f>
        <v>Weight
(Kg)</v>
      </c>
      <c r="Q112" s="4" t="str">
        <f t="shared" ref="Q112" si="121">E112</f>
        <v>Time of Cut
(Sec)</v>
      </c>
    </row>
    <row r="113" spans="1:17" ht="13.15" x14ac:dyDescent="0.35">
      <c r="A113" s="10" t="s">
        <v>118</v>
      </c>
      <c r="B113" s="168">
        <f>INDEX(DOE!$A$4:$E$84,$G113,COLUMN(B:B))</f>
        <v>200</v>
      </c>
      <c r="C113" s="168">
        <f>INDEX(DOE!$A$4:$E$84,$G113,COLUMN(C:C))</f>
        <v>125</v>
      </c>
      <c r="D113" s="168">
        <f>INDEX(DOE!$A$4:$E$84,$G113,COLUMN(D:D))</f>
        <v>3</v>
      </c>
      <c r="E113" s="168">
        <f>INDEX(DOE!$A$4:$E$84,$G113,COLUMN(E:E))</f>
        <v>2</v>
      </c>
      <c r="F113" s="169"/>
      <c r="G113" s="7">
        <f>INDEX(StaticRandomNumbers!$A$4:$BJ$93,A112*3-2,$B$1+1)</f>
        <v>10</v>
      </c>
      <c r="H113" s="4">
        <f>F113*G113</f>
        <v>0</v>
      </c>
      <c r="J113" s="214">
        <f>IF(AND(COUNTIF(F113:F115,"")=2,COUNTIF(F113:F115,1)=1),1,0)</f>
        <v>1</v>
      </c>
      <c r="M113" s="4" t="b">
        <f>OR(AND(N113&gt;=N114,O113&gt;=O114,P113&gt;=P114,Q113&gt;=Q114),AND(N113&gt;=N115,O113&gt;=O115,P113&gt;=P115,Q113&gt;=Q115))</f>
        <v>0</v>
      </c>
      <c r="N113" s="4">
        <f>IF(B113=$K$4,1,IF(B113=$L$4,3,2))</f>
        <v>1</v>
      </c>
      <c r="O113" s="4">
        <f>IF(C113=$K$5,1,IF(C113=$L$5,3,2))</f>
        <v>2</v>
      </c>
      <c r="P113" s="4">
        <f>IF(D113=$K$6,1,IF(D113=$L$6,3,2))</f>
        <v>1</v>
      </c>
      <c r="Q113" s="4">
        <f>IF(E113=$K$7,1,IF(E113=$L$7,3,2))</f>
        <v>1</v>
      </c>
    </row>
    <row r="114" spans="1:17" ht="13.15" x14ac:dyDescent="0.35">
      <c r="A114" s="9" t="s">
        <v>119</v>
      </c>
      <c r="B114" s="168">
        <f>INDEX(DOE!$A$4:$E$84,$G114,COLUMN(B:B))</f>
        <v>200</v>
      </c>
      <c r="C114" s="168">
        <f>INDEX(DOE!$A$4:$E$84,$G114,COLUMN(C:C))</f>
        <v>125</v>
      </c>
      <c r="D114" s="168">
        <f>INDEX(DOE!$A$4:$E$84,$G114,COLUMN(D:D))</f>
        <v>6</v>
      </c>
      <c r="E114" s="168">
        <f>INDEX(DOE!$A$4:$E$84,$G114,COLUMN(E:E))</f>
        <v>2</v>
      </c>
      <c r="F114" s="170">
        <v>1</v>
      </c>
      <c r="G114" s="7">
        <f>INDEX(StaticRandomNumbers!$A$4:$BJ$93,A112*3-1,$B$1+1)</f>
        <v>13</v>
      </c>
      <c r="H114" s="4">
        <f>F114*G114</f>
        <v>13</v>
      </c>
      <c r="J114" s="214"/>
      <c r="M114" s="4" t="b">
        <f>OR(AND(N113&lt;=N114,O113&lt;=O114,P113&lt;=P114,Q113&lt;=Q114),AND(N114&gt;=N115,O114&gt;=O115,P114&gt;=P115,Q114&gt;=Q115))</f>
        <v>1</v>
      </c>
      <c r="N114" s="4">
        <f t="shared" ref="N114:N115" si="122">IF(B114=$K$4,1,IF(B114=$L$4,3,2))</f>
        <v>1</v>
      </c>
      <c r="O114" s="4">
        <f t="shared" ref="O114:O115" si="123">IF(C114=$K$5,1,IF(C114=$L$5,3,2))</f>
        <v>2</v>
      </c>
      <c r="P114" s="4">
        <f t="shared" ref="P114:P115" si="124">IF(D114=$K$6,1,IF(D114=$L$6,3,2))</f>
        <v>2</v>
      </c>
      <c r="Q114" s="4">
        <f t="shared" ref="Q114:Q115" si="125">IF(E114=$K$7,1,IF(E114=$L$7,3,2))</f>
        <v>1</v>
      </c>
    </row>
    <row r="115" spans="1:17" ht="13.15" x14ac:dyDescent="0.35">
      <c r="A115" s="8" t="s">
        <v>120</v>
      </c>
      <c r="B115" s="168">
        <f>INDEX(DOE!$A$4:$E$84,$G115,COLUMN(B:B))</f>
        <v>850</v>
      </c>
      <c r="C115" s="168">
        <f>INDEX(DOE!$A$4:$E$84,$G115,COLUMN(C:C))</f>
        <v>50</v>
      </c>
      <c r="D115" s="168">
        <f>INDEX(DOE!$A$4:$E$84,$G115,COLUMN(D:D))</f>
        <v>6</v>
      </c>
      <c r="E115" s="168">
        <f>INDEX(DOE!$A$4:$E$84,$G115,COLUMN(E:E))</f>
        <v>2</v>
      </c>
      <c r="F115" s="171"/>
      <c r="G115" s="7">
        <f>INDEX(StaticRandomNumbers!$A$4:$BJ$93,A112*3,$B$1+1)</f>
        <v>58</v>
      </c>
      <c r="H115" s="4">
        <f>F115*G115</f>
        <v>0</v>
      </c>
      <c r="J115" s="214"/>
      <c r="M115" s="4" t="b">
        <f>OR(AND(N115&gt;=N114,O115&gt;=O114,P115&gt;=P114,Q115&gt;=Q114),AND(N115&gt;=N113,O115&gt;=O113,P115&gt;=P113,Q115&gt;=Q113))</f>
        <v>1</v>
      </c>
      <c r="N115" s="4">
        <f t="shared" si="122"/>
        <v>3</v>
      </c>
      <c r="O115" s="4">
        <f t="shared" si="123"/>
        <v>3</v>
      </c>
      <c r="P115" s="4">
        <f t="shared" si="124"/>
        <v>2</v>
      </c>
      <c r="Q115" s="4">
        <f t="shared" si="125"/>
        <v>1</v>
      </c>
    </row>
    <row r="117" spans="1:17" x14ac:dyDescent="0.75">
      <c r="A117" s="14" t="s">
        <v>113</v>
      </c>
      <c r="F117"/>
      <c r="G117" s="4"/>
    </row>
    <row r="118" spans="1:17" ht="39.75" thickBot="1" x14ac:dyDescent="0.8">
      <c r="A118" s="13">
        <f>A112+1</f>
        <v>19</v>
      </c>
      <c r="B118" s="12" t="str">
        <f>DOE!$B$2</f>
        <v>Price
($)</v>
      </c>
      <c r="C118" s="12" t="str">
        <f>DOE!$C$2</f>
        <v>Number of Cuts
(#)</v>
      </c>
      <c r="D118" s="12" t="str">
        <f>DOE!$D$2</f>
        <v>Weight
(Kg)</v>
      </c>
      <c r="E118" s="12" t="str">
        <f>DOE!$E$2</f>
        <v>Time of Cut
(Sec)</v>
      </c>
      <c r="F118" s="11" t="s">
        <v>115</v>
      </c>
      <c r="G118" s="11" t="s">
        <v>116</v>
      </c>
      <c r="M118" s="4" t="s">
        <v>117</v>
      </c>
      <c r="N118" s="4" t="str">
        <f>B118</f>
        <v>Price
($)</v>
      </c>
      <c r="O118" s="4" t="str">
        <f t="shared" ref="O118" si="126">C118</f>
        <v>Number of Cuts
(#)</v>
      </c>
      <c r="P118" s="4" t="str">
        <f t="shared" ref="P118" si="127">D118</f>
        <v>Weight
(Kg)</v>
      </c>
      <c r="Q118" s="4" t="str">
        <f t="shared" ref="Q118" si="128">E118</f>
        <v>Time of Cut
(Sec)</v>
      </c>
    </row>
    <row r="119" spans="1:17" ht="13.15" x14ac:dyDescent="0.35">
      <c r="A119" s="10" t="s">
        <v>118</v>
      </c>
      <c r="B119" s="168">
        <f>INDEX(DOE!$A$4:$E$84,$G119,COLUMN(B:B))</f>
        <v>850</v>
      </c>
      <c r="C119" s="168">
        <f>INDEX(DOE!$A$4:$E$84,$G119,COLUMN(C:C))</f>
        <v>125</v>
      </c>
      <c r="D119" s="168">
        <f>INDEX(DOE!$A$4:$E$84,$G119,COLUMN(D:D))</f>
        <v>3</v>
      </c>
      <c r="E119" s="168">
        <f>INDEX(DOE!$A$4:$E$84,$G119,COLUMN(E:E))</f>
        <v>10</v>
      </c>
      <c r="F119" s="169"/>
      <c r="G119" s="7">
        <f>INDEX(StaticRandomNumbers!$A$4:$BJ$93,A118*3-2,$B$1+1)</f>
        <v>66</v>
      </c>
      <c r="H119" s="4">
        <f>F119*G119</f>
        <v>0</v>
      </c>
      <c r="J119" s="214">
        <f>IF(AND(COUNTIF(F119:F121,"")=2,COUNTIF(F119:F121,1)=1),1,0)</f>
        <v>1</v>
      </c>
      <c r="M119" s="4" t="b">
        <f>OR(AND(N119&gt;=N120,O119&gt;=O120,P119&gt;=P120,Q119&gt;=Q120),AND(N119&gt;=N121,O119&gt;=O121,P119&gt;=P121,Q119&gt;=Q121))</f>
        <v>0</v>
      </c>
      <c r="N119" s="4">
        <f>IF(B119=$K$4,1,IF(B119=$L$4,3,2))</f>
        <v>3</v>
      </c>
      <c r="O119" s="4">
        <f>IF(C119=$K$5,1,IF(C119=$L$5,3,2))</f>
        <v>2</v>
      </c>
      <c r="P119" s="4">
        <f>IF(D119=$K$6,1,IF(D119=$L$6,3,2))</f>
        <v>1</v>
      </c>
      <c r="Q119" s="4">
        <f>IF(E119=$K$7,1,IF(E119=$L$7,3,2))</f>
        <v>3</v>
      </c>
    </row>
    <row r="120" spans="1:17" ht="13.15" x14ac:dyDescent="0.35">
      <c r="A120" s="9" t="s">
        <v>119</v>
      </c>
      <c r="B120" s="168">
        <f>INDEX(DOE!$A$4:$E$84,$G120,COLUMN(B:B))</f>
        <v>850</v>
      </c>
      <c r="C120" s="168">
        <f>INDEX(DOE!$A$4:$E$84,$G120,COLUMN(C:C))</f>
        <v>50</v>
      </c>
      <c r="D120" s="168">
        <f>INDEX(DOE!$A$4:$E$84,$G120,COLUMN(D:D))</f>
        <v>6</v>
      </c>
      <c r="E120" s="168">
        <f>INDEX(DOE!$A$4:$E$84,$G120,COLUMN(E:E))</f>
        <v>10</v>
      </c>
      <c r="F120" s="170">
        <v>1</v>
      </c>
      <c r="G120" s="7">
        <f>INDEX(StaticRandomNumbers!$A$4:$BJ$93,A118*3-1,$B$1+1)</f>
        <v>60</v>
      </c>
      <c r="H120" s="4">
        <f>F120*G120</f>
        <v>60</v>
      </c>
      <c r="J120" s="214"/>
      <c r="M120" s="4" t="b">
        <f>OR(AND(N119&lt;=N120,O119&lt;=O120,P119&lt;=P120,Q119&lt;=Q120),AND(N120&gt;=N121,O120&gt;=O121,P120&gt;=P121,Q120&gt;=Q121))</f>
        <v>1</v>
      </c>
      <c r="N120" s="4">
        <f t="shared" ref="N120:N121" si="129">IF(B120=$K$4,1,IF(B120=$L$4,3,2))</f>
        <v>3</v>
      </c>
      <c r="O120" s="4">
        <f t="shared" ref="O120:O121" si="130">IF(C120=$K$5,1,IF(C120=$L$5,3,2))</f>
        <v>3</v>
      </c>
      <c r="P120" s="4">
        <f t="shared" ref="P120:P121" si="131">IF(D120=$K$6,1,IF(D120=$L$6,3,2))</f>
        <v>2</v>
      </c>
      <c r="Q120" s="4">
        <f t="shared" ref="Q120:Q121" si="132">IF(E120=$K$7,1,IF(E120=$L$7,3,2))</f>
        <v>3</v>
      </c>
    </row>
    <row r="121" spans="1:17" ht="13.15" x14ac:dyDescent="0.35">
      <c r="A121" s="8" t="s">
        <v>120</v>
      </c>
      <c r="B121" s="168">
        <f>INDEX(DOE!$A$4:$E$84,$G121,COLUMN(B:B))</f>
        <v>850</v>
      </c>
      <c r="C121" s="168">
        <f>INDEX(DOE!$A$4:$E$84,$G121,COLUMN(C:C))</f>
        <v>50</v>
      </c>
      <c r="D121" s="168">
        <f>INDEX(DOE!$A$4:$E$84,$G121,COLUMN(D:D))</f>
        <v>9</v>
      </c>
      <c r="E121" s="168">
        <f>INDEX(DOE!$A$4:$E$84,$G121,COLUMN(E:E))</f>
        <v>10</v>
      </c>
      <c r="F121" s="171"/>
      <c r="G121" s="7">
        <f>INDEX(StaticRandomNumbers!$A$4:$BJ$93,A118*3,$B$1+1)</f>
        <v>63</v>
      </c>
      <c r="H121" s="4">
        <f>F121*G121</f>
        <v>0</v>
      </c>
      <c r="J121" s="214"/>
      <c r="M121" s="4" t="b">
        <f>OR(AND(N121&gt;=N120,O121&gt;=O120,P121&gt;=P120,Q121&gt;=Q120),AND(N121&gt;=N119,O121&gt;=O119,P121&gt;=P119,Q121&gt;=Q119))</f>
        <v>1</v>
      </c>
      <c r="N121" s="4">
        <f t="shared" si="129"/>
        <v>3</v>
      </c>
      <c r="O121" s="4">
        <f t="shared" si="130"/>
        <v>3</v>
      </c>
      <c r="P121" s="4">
        <f t="shared" si="131"/>
        <v>3</v>
      </c>
      <c r="Q121" s="4">
        <f t="shared" si="132"/>
        <v>3</v>
      </c>
    </row>
    <row r="123" spans="1:17" x14ac:dyDescent="0.75">
      <c r="A123" s="14" t="s">
        <v>113</v>
      </c>
      <c r="F123"/>
      <c r="G123" s="4"/>
    </row>
    <row r="124" spans="1:17" ht="39.75" thickBot="1" x14ac:dyDescent="0.8">
      <c r="A124" s="13">
        <f>A118+1</f>
        <v>20</v>
      </c>
      <c r="B124" s="12" t="str">
        <f>DOE!$B$2</f>
        <v>Price
($)</v>
      </c>
      <c r="C124" s="12" t="str">
        <f>DOE!$C$2</f>
        <v>Number of Cuts
(#)</v>
      </c>
      <c r="D124" s="12" t="str">
        <f>DOE!$D$2</f>
        <v>Weight
(Kg)</v>
      </c>
      <c r="E124" s="12" t="str">
        <f>DOE!$E$2</f>
        <v>Time of Cut
(Sec)</v>
      </c>
      <c r="F124" s="11" t="s">
        <v>115</v>
      </c>
      <c r="G124" s="11" t="s">
        <v>116</v>
      </c>
      <c r="M124" s="4" t="s">
        <v>117</v>
      </c>
      <c r="N124" s="4" t="str">
        <f>B124</f>
        <v>Price
($)</v>
      </c>
      <c r="O124" s="4" t="str">
        <f t="shared" ref="O124" si="133">C124</f>
        <v>Number of Cuts
(#)</v>
      </c>
      <c r="P124" s="4" t="str">
        <f t="shared" ref="P124" si="134">D124</f>
        <v>Weight
(Kg)</v>
      </c>
      <c r="Q124" s="4" t="str">
        <f t="shared" ref="Q124" si="135">E124</f>
        <v>Time of Cut
(Sec)</v>
      </c>
    </row>
    <row r="125" spans="1:17" ht="13.5" thickTop="1" x14ac:dyDescent="0.35">
      <c r="A125" s="10" t="s">
        <v>118</v>
      </c>
      <c r="B125" s="168">
        <f>INDEX(DOE!$A$4:$E$84,$G125,COLUMN(B:B))</f>
        <v>850</v>
      </c>
      <c r="C125" s="168">
        <f>INDEX(DOE!$A$4:$E$84,$G125,COLUMN(C:C))</f>
        <v>50</v>
      </c>
      <c r="D125" s="168">
        <f>INDEX(DOE!$A$4:$E$84,$G125,COLUMN(D:D))</f>
        <v>9</v>
      </c>
      <c r="E125" s="168">
        <f>INDEX(DOE!$A$4:$E$84,$G125,COLUMN(E:E))</f>
        <v>6</v>
      </c>
      <c r="F125" s="170"/>
      <c r="G125" s="7">
        <f>INDEX(StaticRandomNumbers!$A$4:$BJ$93,A124*3-2,$B$1+1)</f>
        <v>62</v>
      </c>
      <c r="H125" s="4">
        <f>F125*G125</f>
        <v>0</v>
      </c>
      <c r="J125" s="214">
        <f>IF(AND(COUNTIF(F125:F127,"")=2,COUNTIF(F125:F127,1)=1),1,0)</f>
        <v>1</v>
      </c>
      <c r="M125" s="4" t="b">
        <f>OR(AND(N125&gt;=N126,O125&gt;=O126,P125&gt;=P126,Q125&gt;=Q126),AND(N125&gt;=N127,O125&gt;=O127,P125&gt;=P127,Q125&gt;=Q127))</f>
        <v>1</v>
      </c>
      <c r="N125" s="4">
        <f>IF(B125=$K$4,1,IF(B125=$L$4,3,2))</f>
        <v>3</v>
      </c>
      <c r="O125" s="4">
        <f>IF(C125=$K$5,1,IF(C125=$L$5,3,2))</f>
        <v>3</v>
      </c>
      <c r="P125" s="4">
        <f>IF(D125=$K$6,1,IF(D125=$L$6,3,2))</f>
        <v>3</v>
      </c>
      <c r="Q125" s="4">
        <f>IF(E125=$K$7,1,IF(E125=$L$7,3,2))</f>
        <v>2</v>
      </c>
    </row>
    <row r="126" spans="1:17" ht="13.15" x14ac:dyDescent="0.35">
      <c r="A126" s="9" t="s">
        <v>119</v>
      </c>
      <c r="B126" s="168">
        <f>INDEX(DOE!$A$4:$E$84,$G126,COLUMN(B:B))</f>
        <v>525</v>
      </c>
      <c r="C126" s="168">
        <f>INDEX(DOE!$A$4:$E$84,$G126,COLUMN(C:C))</f>
        <v>125</v>
      </c>
      <c r="D126" s="168">
        <f>INDEX(DOE!$A$4:$E$84,$G126,COLUMN(D:D))</f>
        <v>3</v>
      </c>
      <c r="E126" s="168">
        <f>INDEX(DOE!$A$4:$E$84,$G126,COLUMN(E:E))</f>
        <v>6</v>
      </c>
      <c r="F126" s="170"/>
      <c r="G126" s="7">
        <f>INDEX(StaticRandomNumbers!$A$4:$BJ$93,A124*3-1,$B$1+1)</f>
        <v>38</v>
      </c>
      <c r="H126" s="4">
        <f>F126*G126</f>
        <v>0</v>
      </c>
      <c r="J126" s="214"/>
      <c r="M126" s="4" t="b">
        <f>OR(AND(N125&lt;=N126,O125&lt;=O126,P125&lt;=P126,Q125&lt;=Q126),AND(N126&gt;=N127,O126&gt;=O127,P126&gt;=P127,Q126&gt;=Q127))</f>
        <v>1</v>
      </c>
      <c r="N126" s="4">
        <f t="shared" ref="N126:N127" si="136">IF(B126=$K$4,1,IF(B126=$L$4,3,2))</f>
        <v>2</v>
      </c>
      <c r="O126" s="4">
        <f t="shared" ref="O126:O127" si="137">IF(C126=$K$5,1,IF(C126=$L$5,3,2))</f>
        <v>2</v>
      </c>
      <c r="P126" s="4">
        <f t="shared" ref="P126:P127" si="138">IF(D126=$K$6,1,IF(D126=$L$6,3,2))</f>
        <v>1</v>
      </c>
      <c r="Q126" s="4">
        <f t="shared" ref="Q126:Q127" si="139">IF(E126=$K$7,1,IF(E126=$L$7,3,2))</f>
        <v>2</v>
      </c>
    </row>
    <row r="127" spans="1:17" ht="13.15" x14ac:dyDescent="0.35">
      <c r="A127" s="8" t="s">
        <v>120</v>
      </c>
      <c r="B127" s="168">
        <f>INDEX(DOE!$A$4:$E$84,$G127,COLUMN(B:B))</f>
        <v>200</v>
      </c>
      <c r="C127" s="168">
        <f>INDEX(DOE!$A$4:$E$84,$G127,COLUMN(C:C))</f>
        <v>125</v>
      </c>
      <c r="D127" s="168">
        <f>INDEX(DOE!$A$4:$E$84,$G127,COLUMN(D:D))</f>
        <v>3</v>
      </c>
      <c r="E127" s="168">
        <f>INDEX(DOE!$A$4:$E$84,$G127,COLUMN(E:E))</f>
        <v>2</v>
      </c>
      <c r="F127" s="171">
        <v>1</v>
      </c>
      <c r="G127" s="7">
        <f>INDEX(StaticRandomNumbers!$A$4:$BJ$93,A124*3,$B$1+1)</f>
        <v>10</v>
      </c>
      <c r="H127" s="4">
        <f>F127*G127</f>
        <v>10</v>
      </c>
      <c r="J127" s="214"/>
      <c r="M127" s="4" t="b">
        <f>OR(AND(N127&gt;=N126,O127&gt;=O126,P127&gt;=P126,Q127&gt;=Q126),AND(N127&gt;=N125,O127&gt;=O125,P127&gt;=P125,Q127&gt;=Q125))</f>
        <v>0</v>
      </c>
      <c r="N127" s="4">
        <f t="shared" si="136"/>
        <v>1</v>
      </c>
      <c r="O127" s="4">
        <f t="shared" si="137"/>
        <v>2</v>
      </c>
      <c r="P127" s="4">
        <f t="shared" si="138"/>
        <v>1</v>
      </c>
      <c r="Q127" s="4">
        <f t="shared" si="139"/>
        <v>1</v>
      </c>
    </row>
    <row r="130" spans="10:10" hidden="1" x14ac:dyDescent="0.75">
      <c r="J130" s="5">
        <v>1</v>
      </c>
    </row>
    <row r="131" spans="10:10" hidden="1" x14ac:dyDescent="0.75">
      <c r="J131" s="5">
        <v>0</v>
      </c>
    </row>
  </sheetData>
  <mergeCells count="21">
    <mergeCell ref="J11:J13"/>
    <mergeCell ref="J17:J19"/>
    <mergeCell ref="J23:J25"/>
    <mergeCell ref="J29:J31"/>
    <mergeCell ref="J35:J37"/>
    <mergeCell ref="J125:J127"/>
    <mergeCell ref="J77:J79"/>
    <mergeCell ref="J83:J85"/>
    <mergeCell ref="J89:J91"/>
    <mergeCell ref="C1:G1"/>
    <mergeCell ref="J113:J115"/>
    <mergeCell ref="J119:J121"/>
    <mergeCell ref="J95:J97"/>
    <mergeCell ref="J101:J103"/>
    <mergeCell ref="J107:J109"/>
    <mergeCell ref="J41:J43"/>
    <mergeCell ref="J47:J49"/>
    <mergeCell ref="J53:J55"/>
    <mergeCell ref="J59:J61"/>
    <mergeCell ref="J65:J67"/>
    <mergeCell ref="J71:J73"/>
  </mergeCells>
  <conditionalFormatting sqref="B11:B127">
    <cfRule type="cellIs" dxfId="34" priority="9" stopIfTrue="1" operator="equal">
      <formula>$L$4</formula>
    </cfRule>
    <cfRule type="cellIs" dxfId="33" priority="10" stopIfTrue="1" operator="equal">
      <formula>$K$4</formula>
    </cfRule>
  </conditionalFormatting>
  <conditionalFormatting sqref="C11:C13 C17:C19 C23:C25 C29:C31 C35:C37 C41:C43 C47:C49 C53:C55 C59:C61 C65:C67 C71:C73 C77:C79 C83:C85 C89:C91 C95:C97 C101:C103 C107:C109 C113:C115 C119:C121 C125:C127">
    <cfRule type="cellIs" dxfId="32" priority="7" stopIfTrue="1" operator="equal">
      <formula>$L$5</formula>
    </cfRule>
    <cfRule type="cellIs" dxfId="31" priority="8" stopIfTrue="1" operator="equal">
      <formula>$K$5</formula>
    </cfRule>
  </conditionalFormatting>
  <conditionalFormatting sqref="D11:D13 D17:D19 D23:D25 D29:D31 D35:D37 D41:D43 D47:D49 D53:D55 D59:D61 D65:D67 D71:D73 D77:D79 D83:D85 D89:D91 D95:D97 D101:D103 D107:D109 D113:D115 D119:D121 D125:D127">
    <cfRule type="cellIs" dxfId="30" priority="4" stopIfTrue="1" operator="equal">
      <formula>$L$6</formula>
    </cfRule>
    <cfRule type="cellIs" dxfId="29" priority="5" stopIfTrue="1" operator="equal">
      <formula>$K$6</formula>
    </cfRule>
  </conditionalFormatting>
  <conditionalFormatting sqref="E11:E127">
    <cfRule type="cellIs" dxfId="28" priority="2" stopIfTrue="1" operator="equal">
      <formula>$L$7</formula>
    </cfRule>
    <cfRule type="cellIs" dxfId="27" priority="3" stopIfTrue="1" operator="equal">
      <formula>$K$7</formula>
    </cfRule>
  </conditionalFormatting>
  <conditionalFormatting sqref="F11:F127">
    <cfRule type="expression" dxfId="26" priority="1" stopIfTrue="1">
      <formula>M11</formula>
    </cfRule>
  </conditionalFormatting>
  <conditionalFormatting sqref="J1:J1048576">
    <cfRule type="iconSet" priority="11">
      <iconSet iconSet="3Symbols2">
        <cfvo type="percent" val="0"/>
        <cfvo type="percent" val="33"/>
        <cfvo type="percent" val="67"/>
      </iconSet>
    </cfRule>
  </conditionalFormatting>
  <conditionalFormatting sqref="J10:J49">
    <cfRule type="iconSet" priority="65">
      <iconSet iconSet="3Symbols2">
        <cfvo type="percent" val="0"/>
        <cfvo type="percent" val="33"/>
        <cfvo type="percent" val="67"/>
      </iconSet>
    </cfRule>
  </conditionalFormatting>
  <conditionalFormatting sqref="J11:J13">
    <cfRule type="iconSet" priority="64">
      <iconSet iconSet="3Symbols2">
        <cfvo type="percent" val="0"/>
        <cfvo type="percent" val="33"/>
        <cfvo type="percent" val="67"/>
      </iconSet>
    </cfRule>
  </conditionalFormatting>
  <conditionalFormatting sqref="J17:J19">
    <cfRule type="iconSet" priority="63">
      <iconSet iconSet="3Symbols2">
        <cfvo type="percent" val="0"/>
        <cfvo type="percent" val="33"/>
        <cfvo type="percent" val="67"/>
      </iconSet>
    </cfRule>
  </conditionalFormatting>
  <conditionalFormatting sqref="J23:J25">
    <cfRule type="iconSet" priority="62">
      <iconSet iconSet="3Symbols2">
        <cfvo type="percent" val="0"/>
        <cfvo type="percent" val="33"/>
        <cfvo type="percent" val="67"/>
      </iconSet>
    </cfRule>
  </conditionalFormatting>
  <conditionalFormatting sqref="J29:J31">
    <cfRule type="iconSet" priority="61">
      <iconSet iconSet="3Symbols2">
        <cfvo type="percent" val="0"/>
        <cfvo type="percent" val="33"/>
        <cfvo type="percent" val="67"/>
      </iconSet>
    </cfRule>
  </conditionalFormatting>
  <conditionalFormatting sqref="J35:J37">
    <cfRule type="iconSet" priority="60">
      <iconSet iconSet="3Symbols2">
        <cfvo type="percent" val="0"/>
        <cfvo type="percent" val="33"/>
        <cfvo type="percent" val="67"/>
      </iconSet>
    </cfRule>
  </conditionalFormatting>
  <conditionalFormatting sqref="J41:J43">
    <cfRule type="iconSet" priority="59">
      <iconSet iconSet="3Symbols2">
        <cfvo type="percent" val="0"/>
        <cfvo type="percent" val="33"/>
        <cfvo type="percent" val="67"/>
      </iconSet>
    </cfRule>
  </conditionalFormatting>
  <conditionalFormatting sqref="J47:J49">
    <cfRule type="iconSet" priority="58">
      <iconSet iconSet="3Symbols2">
        <cfvo type="percent" val="0"/>
        <cfvo type="percent" val="33"/>
        <cfvo type="percent" val="67"/>
      </iconSet>
    </cfRule>
  </conditionalFormatting>
  <conditionalFormatting sqref="J53:J55">
    <cfRule type="iconSet" priority="56">
      <iconSet iconSet="3Symbols2">
        <cfvo type="percent" val="0"/>
        <cfvo type="percent" val="33"/>
        <cfvo type="percent" val="67"/>
      </iconSet>
    </cfRule>
    <cfRule type="iconSet" priority="57">
      <iconSet iconSet="3Symbols2">
        <cfvo type="percent" val="0"/>
        <cfvo type="percent" val="33"/>
        <cfvo type="percent" val="67"/>
      </iconSet>
    </cfRule>
  </conditionalFormatting>
  <conditionalFormatting sqref="J59:J61">
    <cfRule type="iconSet" priority="54">
      <iconSet iconSet="3Symbols2">
        <cfvo type="percent" val="0"/>
        <cfvo type="percent" val="33"/>
        <cfvo type="percent" val="67"/>
      </iconSet>
    </cfRule>
    <cfRule type="iconSet" priority="55">
      <iconSet iconSet="3Symbols2">
        <cfvo type="percent" val="0"/>
        <cfvo type="percent" val="33"/>
        <cfvo type="percent" val="67"/>
      </iconSet>
    </cfRule>
  </conditionalFormatting>
  <conditionalFormatting sqref="J65:J67">
    <cfRule type="iconSet" priority="52">
      <iconSet iconSet="3Symbols2">
        <cfvo type="percent" val="0"/>
        <cfvo type="percent" val="33"/>
        <cfvo type="percent" val="67"/>
      </iconSet>
    </cfRule>
    <cfRule type="iconSet" priority="53">
      <iconSet iconSet="3Symbols2">
        <cfvo type="percent" val="0"/>
        <cfvo type="percent" val="33"/>
        <cfvo type="percent" val="67"/>
      </iconSet>
    </cfRule>
  </conditionalFormatting>
  <conditionalFormatting sqref="J71:J73">
    <cfRule type="iconSet" priority="50">
      <iconSet iconSet="3Symbols2">
        <cfvo type="percent" val="0"/>
        <cfvo type="percent" val="33"/>
        <cfvo type="percent" val="67"/>
      </iconSet>
    </cfRule>
    <cfRule type="iconSet" priority="51">
      <iconSet iconSet="3Symbols2">
        <cfvo type="percent" val="0"/>
        <cfvo type="percent" val="33"/>
        <cfvo type="percent" val="67"/>
      </iconSet>
    </cfRule>
  </conditionalFormatting>
  <conditionalFormatting sqref="J77:J79">
    <cfRule type="iconSet" priority="48">
      <iconSet iconSet="3Symbols2">
        <cfvo type="percent" val="0"/>
        <cfvo type="percent" val="33"/>
        <cfvo type="percent" val="67"/>
      </iconSet>
    </cfRule>
    <cfRule type="iconSet" priority="49">
      <iconSet iconSet="3Symbols2">
        <cfvo type="percent" val="0"/>
        <cfvo type="percent" val="33"/>
        <cfvo type="percent" val="67"/>
      </iconSet>
    </cfRule>
  </conditionalFormatting>
  <conditionalFormatting sqref="J83:J85">
    <cfRule type="iconSet" priority="46">
      <iconSet iconSet="3Symbols2">
        <cfvo type="percent" val="0"/>
        <cfvo type="percent" val="33"/>
        <cfvo type="percent" val="67"/>
      </iconSet>
    </cfRule>
    <cfRule type="iconSet" priority="47">
      <iconSet iconSet="3Symbols2">
        <cfvo type="percent" val="0"/>
        <cfvo type="percent" val="33"/>
        <cfvo type="percent" val="67"/>
      </iconSet>
    </cfRule>
  </conditionalFormatting>
  <conditionalFormatting sqref="J89:J91">
    <cfRule type="iconSet" priority="45">
      <iconSet iconSet="3Symbols2">
        <cfvo type="percent" val="0"/>
        <cfvo type="percent" val="33"/>
        <cfvo type="percent" val="67"/>
      </iconSet>
    </cfRule>
    <cfRule type="iconSet" priority="44">
      <iconSet iconSet="3Symbols2">
        <cfvo type="percent" val="0"/>
        <cfvo type="percent" val="33"/>
        <cfvo type="percent" val="67"/>
      </iconSet>
    </cfRule>
  </conditionalFormatting>
  <conditionalFormatting sqref="J95:J97">
    <cfRule type="iconSet" priority="43">
      <iconSet iconSet="3Symbols2">
        <cfvo type="percent" val="0"/>
        <cfvo type="percent" val="33"/>
        <cfvo type="percent" val="67"/>
      </iconSet>
    </cfRule>
    <cfRule type="iconSet" priority="42">
      <iconSet iconSet="3Symbols2">
        <cfvo type="percent" val="0"/>
        <cfvo type="percent" val="33"/>
        <cfvo type="percent" val="67"/>
      </iconSet>
    </cfRule>
  </conditionalFormatting>
  <conditionalFormatting sqref="J101:J103">
    <cfRule type="iconSet" priority="41">
      <iconSet iconSet="3Symbols2">
        <cfvo type="percent" val="0"/>
        <cfvo type="percent" val="33"/>
        <cfvo type="percent" val="67"/>
      </iconSet>
    </cfRule>
    <cfRule type="iconSet" priority="40">
      <iconSet iconSet="3Symbols2">
        <cfvo type="percent" val="0"/>
        <cfvo type="percent" val="33"/>
        <cfvo type="percent" val="67"/>
      </iconSet>
    </cfRule>
  </conditionalFormatting>
  <conditionalFormatting sqref="J107:J109">
    <cfRule type="iconSet" priority="38">
      <iconSet iconSet="3Symbols2">
        <cfvo type="percent" val="0"/>
        <cfvo type="percent" val="33"/>
        <cfvo type="percent" val="67"/>
      </iconSet>
    </cfRule>
    <cfRule type="iconSet" priority="39">
      <iconSet iconSet="3Symbols2">
        <cfvo type="percent" val="0"/>
        <cfvo type="percent" val="33"/>
        <cfvo type="percent" val="67"/>
      </iconSet>
    </cfRule>
  </conditionalFormatting>
  <conditionalFormatting sqref="J113:J115">
    <cfRule type="iconSet" priority="36">
      <iconSet iconSet="3Symbols2">
        <cfvo type="percent" val="0"/>
        <cfvo type="percent" val="33"/>
        <cfvo type="percent" val="67"/>
      </iconSet>
    </cfRule>
    <cfRule type="iconSet" priority="37">
      <iconSet iconSet="3Symbols2">
        <cfvo type="percent" val="0"/>
        <cfvo type="percent" val="33"/>
        <cfvo type="percent" val="67"/>
      </iconSet>
    </cfRule>
  </conditionalFormatting>
  <conditionalFormatting sqref="J119:J121">
    <cfRule type="iconSet" priority="34">
      <iconSet iconSet="3Symbols2">
        <cfvo type="percent" val="0"/>
        <cfvo type="percent" val="33"/>
        <cfvo type="percent" val="67"/>
      </iconSet>
    </cfRule>
    <cfRule type="iconSet" priority="35">
      <iconSet iconSet="3Symbols2">
        <cfvo type="percent" val="0"/>
        <cfvo type="percent" val="33"/>
        <cfvo type="percent" val="67"/>
      </iconSet>
    </cfRule>
  </conditionalFormatting>
  <conditionalFormatting sqref="J125:J127">
    <cfRule type="iconSet" priority="32">
      <iconSet iconSet="3Symbols2">
        <cfvo type="percent" val="0"/>
        <cfvo type="percent" val="33"/>
        <cfvo type="percent" val="67"/>
      </iconSet>
    </cfRule>
    <cfRule type="iconSet" priority="33">
      <iconSet iconSet="3Symbols2">
        <cfvo type="percent" val="0"/>
        <cfvo type="percent" val="33"/>
        <cfvo type="percent" val="67"/>
      </iconSet>
    </cfRule>
  </conditionalFormatting>
  <dataValidations count="2">
    <dataValidation type="list" allowBlank="1" showInputMessage="1" showErrorMessage="1" sqref="F119:F121 F17:F19 F23:F25 F29:F31 F35:F37 F41:F43 F47:F49 F53:F55 F59:F61 F65:F67 F71:F73 F125:F127 F77:F79 F83:F85 F89:F91 F95:F97 F101:F103 F107:F109 F113:F115 F11:F13" xr:uid="{00000000-0002-0000-0200-000000000000}">
      <formula1>"1"</formula1>
    </dataValidation>
    <dataValidation type="list" allowBlank="1" showInputMessage="1" showErrorMessage="1" sqref="C4:C7" xr:uid="{00000000-0002-0000-0200-000001000000}">
      <formula1>" ,more is better,less is better"</formula1>
    </dataValidation>
  </dataValidations>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00B0F0"/>
  </sheetPr>
  <dimension ref="A1:BN36"/>
  <sheetViews>
    <sheetView zoomScaleNormal="100" workbookViewId="0">
      <selection activeCell="E4" sqref="E4"/>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66" ht="26.25" customHeight="1" thickBot="1" x14ac:dyDescent="0.4">
      <c r="A1" s="216" t="s">
        <v>121</v>
      </c>
      <c r="B1" s="216"/>
      <c r="C1" s="216"/>
      <c r="D1" s="216"/>
      <c r="E1" s="217"/>
      <c r="F1" s="55"/>
    </row>
    <row r="2" spans="1:66" ht="15" customHeight="1" thickTop="1" thickBot="1" x14ac:dyDescent="0.4">
      <c r="A2" s="103" t="s">
        <v>7</v>
      </c>
      <c r="B2" s="103" t="s">
        <v>8</v>
      </c>
      <c r="C2" s="104" t="s">
        <v>9</v>
      </c>
      <c r="D2" s="104" t="s">
        <v>10</v>
      </c>
      <c r="E2" s="105" t="s">
        <v>11</v>
      </c>
      <c r="F2" s="55"/>
    </row>
    <row r="3" spans="1:66" ht="15" customHeight="1" thickTop="1" x14ac:dyDescent="0.35">
      <c r="A3" s="158" t="s">
        <v>122</v>
      </c>
      <c r="B3" s="158" t="s">
        <v>123</v>
      </c>
      <c r="C3" s="179">
        <v>200</v>
      </c>
      <c r="D3" s="179">
        <v>525</v>
      </c>
      <c r="E3" s="179">
        <v>850</v>
      </c>
      <c r="F3" s="55"/>
    </row>
    <row r="4" spans="1:66" ht="15" customHeight="1" x14ac:dyDescent="0.35">
      <c r="A4" s="158" t="s">
        <v>124</v>
      </c>
      <c r="B4" s="158" t="s">
        <v>125</v>
      </c>
      <c r="C4" s="180">
        <v>50</v>
      </c>
      <c r="D4" s="180">
        <v>125</v>
      </c>
      <c r="E4" s="180">
        <v>225</v>
      </c>
      <c r="F4" s="55"/>
    </row>
    <row r="5" spans="1:66" ht="15" customHeight="1" x14ac:dyDescent="0.35">
      <c r="A5" s="158" t="s">
        <v>126</v>
      </c>
      <c r="B5" s="158" t="s">
        <v>127</v>
      </c>
      <c r="C5" s="181">
        <v>3</v>
      </c>
      <c r="D5" s="181">
        <v>6</v>
      </c>
      <c r="E5" s="181">
        <v>9</v>
      </c>
      <c r="F5" s="55"/>
    </row>
    <row r="6" spans="1:66" ht="15" customHeight="1" x14ac:dyDescent="0.35">
      <c r="A6" s="159" t="s">
        <v>128</v>
      </c>
      <c r="B6" s="159" t="s">
        <v>129</v>
      </c>
      <c r="C6" s="180">
        <v>2</v>
      </c>
      <c r="D6" s="180">
        <v>6</v>
      </c>
      <c r="E6" s="180">
        <v>10</v>
      </c>
      <c r="F6" s="55"/>
    </row>
    <row r="7" spans="1:66" ht="27" customHeight="1" x14ac:dyDescent="0.35">
      <c r="A7" s="55"/>
      <c r="B7" s="60"/>
      <c r="C7" s="60"/>
      <c r="D7" s="60"/>
      <c r="E7" s="60"/>
      <c r="F7" s="55"/>
    </row>
    <row r="8" spans="1:66" ht="25.5" customHeight="1" x14ac:dyDescent="0.35"/>
    <row r="9" spans="1:66" ht="15" customHeight="1" x14ac:dyDescent="0.35">
      <c r="G9" s="1"/>
      <c r="BN9" s="19"/>
    </row>
    <row r="10" spans="1:66" ht="15" customHeight="1" x14ac:dyDescent="0.35">
      <c r="G10" s="1"/>
      <c r="BN10" s="19"/>
    </row>
    <row r="11" spans="1:66" ht="15" customHeight="1" x14ac:dyDescent="0.35">
      <c r="G11" s="1"/>
      <c r="BN11" s="19"/>
    </row>
    <row r="12" spans="1:66" ht="15" customHeight="1" x14ac:dyDescent="0.35">
      <c r="G12" s="1"/>
      <c r="BN12" s="19"/>
    </row>
    <row r="13" spans="1:66" ht="15" customHeight="1" x14ac:dyDescent="0.35">
      <c r="G13" s="1"/>
      <c r="BN13" s="19"/>
    </row>
    <row r="14" spans="1:66" ht="15" customHeight="1" x14ac:dyDescent="0.35">
      <c r="G14" s="1"/>
      <c r="BN14" s="19"/>
    </row>
    <row r="15" spans="1:66" x14ac:dyDescent="0.35">
      <c r="G15" s="18"/>
      <c r="H15" s="18"/>
      <c r="I15" s="18"/>
      <c r="J15" s="18"/>
      <c r="K15" s="18"/>
    </row>
    <row r="16" spans="1:66" x14ac:dyDescent="0.35">
      <c r="A16" s="18"/>
      <c r="F16" s="18"/>
      <c r="G16" s="18"/>
      <c r="H16" s="18"/>
      <c r="I16" s="18"/>
      <c r="J16" s="18"/>
      <c r="K16" s="18"/>
    </row>
    <row r="17" spans="1:11" x14ac:dyDescent="0.35">
      <c r="A17" s="18"/>
      <c r="F17" s="18"/>
      <c r="G17" s="18"/>
      <c r="H17" s="18"/>
      <c r="I17" s="18"/>
      <c r="J17" s="18"/>
      <c r="K17" s="18"/>
    </row>
    <row r="18" spans="1:11" ht="25.5" customHeight="1" x14ac:dyDescent="0.35">
      <c r="A18" s="18"/>
      <c r="F18" s="18"/>
      <c r="G18" s="18"/>
      <c r="H18" s="18"/>
      <c r="I18" s="18"/>
      <c r="J18" s="18"/>
      <c r="K18" s="18"/>
    </row>
    <row r="19" spans="1:11" x14ac:dyDescent="0.35">
      <c r="A19" s="18"/>
      <c r="F19" s="18"/>
      <c r="G19" s="18"/>
      <c r="H19" s="18"/>
      <c r="I19" s="18"/>
      <c r="J19" s="18"/>
      <c r="K19" s="18"/>
    </row>
    <row r="20" spans="1:11" x14ac:dyDescent="0.35">
      <c r="A20" s="18"/>
      <c r="F20" s="18"/>
      <c r="G20" s="18"/>
      <c r="H20" s="18"/>
      <c r="I20" s="18"/>
      <c r="J20" s="18"/>
      <c r="K20" s="18"/>
    </row>
    <row r="21" spans="1:11" x14ac:dyDescent="0.35">
      <c r="A21" s="18"/>
      <c r="F21" s="18"/>
      <c r="G21" s="18"/>
      <c r="H21" s="18"/>
      <c r="I21" s="18"/>
      <c r="J21" s="18"/>
      <c r="K21" s="18"/>
    </row>
    <row r="22" spans="1:11" x14ac:dyDescent="0.35">
      <c r="A22" s="18"/>
      <c r="F22" s="18"/>
      <c r="G22" s="18"/>
      <c r="H22" s="18"/>
      <c r="I22" s="18"/>
      <c r="J22" s="18"/>
      <c r="K22" s="18"/>
    </row>
    <row r="23" spans="1:11" x14ac:dyDescent="0.35">
      <c r="A23" s="18"/>
      <c r="F23" s="18"/>
      <c r="G23" s="18"/>
      <c r="H23" s="18"/>
      <c r="I23" s="18"/>
      <c r="J23" s="18"/>
      <c r="K23" s="18"/>
    </row>
    <row r="24" spans="1:11" x14ac:dyDescent="0.35">
      <c r="A24" s="18"/>
      <c r="F24" s="18"/>
      <c r="G24" s="18"/>
      <c r="H24" s="18"/>
      <c r="I24" s="18"/>
      <c r="J24" s="18"/>
      <c r="K24" s="18"/>
    </row>
    <row r="25" spans="1:11" ht="25.5" customHeight="1" x14ac:dyDescent="0.35">
      <c r="A25" s="18"/>
      <c r="F25" s="18"/>
      <c r="G25" s="18"/>
      <c r="H25" s="18"/>
      <c r="I25" s="18"/>
      <c r="J25" s="18"/>
      <c r="K25" s="18"/>
    </row>
    <row r="26" spans="1:11" x14ac:dyDescent="0.35">
      <c r="A26" s="18"/>
      <c r="F26" s="18"/>
      <c r="G26" s="18"/>
      <c r="H26" s="18"/>
      <c r="I26" s="18"/>
      <c r="J26" s="18"/>
      <c r="K26" s="18"/>
    </row>
    <row r="27" spans="1:11" x14ac:dyDescent="0.35">
      <c r="A27" s="18"/>
      <c r="F27" s="18"/>
      <c r="G27" s="18"/>
      <c r="H27" s="18"/>
      <c r="I27" s="18"/>
      <c r="J27" s="18"/>
      <c r="K27" s="18"/>
    </row>
    <row r="28" spans="1:11" x14ac:dyDescent="0.35">
      <c r="A28" s="18"/>
      <c r="F28" s="18"/>
      <c r="G28" s="18"/>
      <c r="H28" s="18"/>
      <c r="I28" s="18"/>
      <c r="J28" s="18"/>
      <c r="K28" s="18"/>
    </row>
    <row r="29" spans="1:11" x14ac:dyDescent="0.35">
      <c r="A29" s="18"/>
      <c r="F29" s="18"/>
      <c r="G29" s="18"/>
      <c r="H29" s="18"/>
      <c r="I29" s="18"/>
      <c r="J29" s="18"/>
      <c r="K29" s="18"/>
    </row>
    <row r="30" spans="1:11" x14ac:dyDescent="0.35">
      <c r="A30" s="18"/>
      <c r="F30" s="18"/>
      <c r="G30" s="18"/>
      <c r="H30" s="18"/>
      <c r="I30" s="18"/>
      <c r="J30" s="18"/>
      <c r="K30" s="18"/>
    </row>
    <row r="31" spans="1:11" x14ac:dyDescent="0.35">
      <c r="A31" s="18"/>
      <c r="F31" s="18"/>
      <c r="G31" s="18"/>
      <c r="H31" s="18"/>
      <c r="I31" s="18"/>
      <c r="J31" s="18"/>
      <c r="K31" s="18"/>
    </row>
    <row r="32" spans="1:11" x14ac:dyDescent="0.35">
      <c r="A32" s="18"/>
      <c r="F32" s="18"/>
      <c r="G32" s="18"/>
      <c r="H32" s="18"/>
      <c r="I32" s="18"/>
      <c r="J32" s="18"/>
      <c r="K32" s="18"/>
    </row>
    <row r="33" spans="1:11" x14ac:dyDescent="0.35">
      <c r="A33" s="18"/>
      <c r="F33" s="18"/>
      <c r="G33" s="18"/>
      <c r="H33" s="18"/>
      <c r="I33" s="18"/>
      <c r="J33" s="18"/>
      <c r="K33" s="18"/>
    </row>
    <row r="34" spans="1:11" x14ac:dyDescent="0.35">
      <c r="A34" s="18"/>
      <c r="F34" s="18"/>
      <c r="G34" s="18"/>
      <c r="H34" s="18"/>
      <c r="I34" s="18"/>
      <c r="J34" s="18"/>
      <c r="K34" s="18"/>
    </row>
    <row r="35" spans="1:11" x14ac:dyDescent="0.35">
      <c r="A35" s="18"/>
      <c r="F35" s="18"/>
      <c r="G35" s="18"/>
      <c r="H35" s="18"/>
      <c r="I35" s="18"/>
      <c r="J35" s="18"/>
      <c r="K35" s="18"/>
    </row>
    <row r="36" spans="1:11" x14ac:dyDescent="0.35">
      <c r="A36" s="18"/>
      <c r="F36" s="18"/>
      <c r="G36" s="18"/>
      <c r="H36" s="18"/>
      <c r="I36" s="18"/>
      <c r="J36" s="18"/>
      <c r="K36" s="18"/>
    </row>
  </sheetData>
  <sheetProtection sheet="1" objects="1" scenarios="1"/>
  <mergeCells count="1">
    <mergeCell ref="A1:E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00B0F0"/>
  </sheetPr>
  <dimension ref="A1:BK83"/>
  <sheetViews>
    <sheetView workbookViewId="0">
      <selection activeCell="E3" sqref="E3"/>
    </sheetView>
  </sheetViews>
  <sheetFormatPr defaultColWidth="9.1328125" defaultRowHeight="12.75" x14ac:dyDescent="0.35"/>
  <cols>
    <col min="1" max="1" width="13" style="18" customWidth="1"/>
    <col min="2" max="3" width="11.46484375" style="19" customWidth="1"/>
    <col min="4" max="7" width="13.1328125" style="18" customWidth="1"/>
    <col min="8" max="8" width="13.1328125" style="1" customWidth="1"/>
    <col min="9" max="63" width="13.1328125" style="19" customWidth="1"/>
    <col min="64" max="16384" width="9.1328125" style="18"/>
  </cols>
  <sheetData>
    <row r="1" spans="1:63" s="22" customFormat="1" ht="38.25" customHeight="1" thickBot="1" x14ac:dyDescent="0.5">
      <c r="A1" s="54" t="s">
        <v>130</v>
      </c>
      <c r="B1" s="218" t="s">
        <v>131</v>
      </c>
      <c r="C1" s="218"/>
      <c r="D1" s="218"/>
      <c r="E1" s="218"/>
      <c r="F1" s="25"/>
      <c r="G1" s="24"/>
      <c r="H1" s="23"/>
    </row>
    <row r="2" spans="1:63" s="21" customFormat="1" ht="13.9" thickTop="1" thickBot="1" x14ac:dyDescent="0.45">
      <c r="A2" s="49" t="str">
        <f>"ID = "&amp;Survey!B1</f>
        <v>ID = 2</v>
      </c>
      <c r="B2" s="87" t="s">
        <v>116</v>
      </c>
      <c r="C2" s="88" t="s">
        <v>132</v>
      </c>
      <c r="D2" s="89" t="s">
        <v>133</v>
      </c>
      <c r="E2" s="89" t="s">
        <v>134</v>
      </c>
      <c r="F2" s="89" t="s">
        <v>135</v>
      </c>
      <c r="G2" s="89" t="s">
        <v>136</v>
      </c>
      <c r="H2" s="89" t="s">
        <v>137</v>
      </c>
      <c r="I2" s="89" t="s">
        <v>138</v>
      </c>
      <c r="J2" s="89" t="s">
        <v>139</v>
      </c>
      <c r="K2" s="89" t="s">
        <v>140</v>
      </c>
      <c r="L2" s="89" t="s">
        <v>141</v>
      </c>
      <c r="M2" s="89" t="s">
        <v>142</v>
      </c>
      <c r="N2" s="89" t="s">
        <v>143</v>
      </c>
      <c r="O2" s="89" t="s">
        <v>144</v>
      </c>
      <c r="P2" s="89" t="s">
        <v>145</v>
      </c>
      <c r="Q2" s="89" t="s">
        <v>146</v>
      </c>
      <c r="R2" s="89" t="s">
        <v>147</v>
      </c>
      <c r="S2" s="89" t="s">
        <v>148</v>
      </c>
      <c r="T2" s="89" t="s">
        <v>149</v>
      </c>
      <c r="U2" s="89" t="s">
        <v>150</v>
      </c>
      <c r="V2" s="89" t="s">
        <v>151</v>
      </c>
      <c r="W2" s="89" t="s">
        <v>152</v>
      </c>
      <c r="X2" s="89" t="s">
        <v>153</v>
      </c>
      <c r="Y2" s="89" t="s">
        <v>154</v>
      </c>
      <c r="Z2" s="89" t="s">
        <v>155</v>
      </c>
      <c r="AA2" s="89" t="s">
        <v>156</v>
      </c>
      <c r="AB2" s="89" t="s">
        <v>157</v>
      </c>
      <c r="AC2" s="89" t="s">
        <v>158</v>
      </c>
      <c r="AD2" s="89" t="s">
        <v>159</v>
      </c>
      <c r="AE2" s="89" t="s">
        <v>160</v>
      </c>
      <c r="AF2" s="89" t="s">
        <v>161</v>
      </c>
      <c r="AG2" s="89" t="s">
        <v>162</v>
      </c>
      <c r="AH2" s="89" t="s">
        <v>163</v>
      </c>
      <c r="AI2" s="89" t="s">
        <v>164</v>
      </c>
      <c r="AJ2" s="89" t="s">
        <v>165</v>
      </c>
      <c r="AK2" s="89" t="s">
        <v>166</v>
      </c>
      <c r="AL2" s="89" t="s">
        <v>167</v>
      </c>
      <c r="AM2" s="89" t="s">
        <v>168</v>
      </c>
      <c r="AN2" s="89" t="s">
        <v>169</v>
      </c>
      <c r="AO2" s="89" t="s">
        <v>170</v>
      </c>
      <c r="AP2" s="89" t="s">
        <v>171</v>
      </c>
      <c r="AQ2" s="89" t="s">
        <v>172</v>
      </c>
      <c r="AR2" s="89" t="s">
        <v>173</v>
      </c>
      <c r="AS2" s="89" t="s">
        <v>174</v>
      </c>
      <c r="AT2" s="89" t="s">
        <v>175</v>
      </c>
      <c r="AU2" s="89" t="s">
        <v>176</v>
      </c>
      <c r="AV2" s="89" t="s">
        <v>177</v>
      </c>
      <c r="AW2" s="89" t="s">
        <v>178</v>
      </c>
      <c r="AX2" s="89" t="s">
        <v>179</v>
      </c>
      <c r="AY2" s="89" t="s">
        <v>180</v>
      </c>
      <c r="AZ2" s="89" t="s">
        <v>181</v>
      </c>
      <c r="BA2" s="89" t="s">
        <v>182</v>
      </c>
      <c r="BB2" s="89" t="s">
        <v>183</v>
      </c>
      <c r="BC2" s="89" t="s">
        <v>184</v>
      </c>
      <c r="BD2" s="89" t="s">
        <v>185</v>
      </c>
      <c r="BE2" s="89" t="s">
        <v>186</v>
      </c>
      <c r="BF2" s="89" t="s">
        <v>187</v>
      </c>
      <c r="BG2" s="89" t="s">
        <v>188</v>
      </c>
      <c r="BH2" s="89" t="s">
        <v>189</v>
      </c>
      <c r="BI2" s="89" t="s">
        <v>190</v>
      </c>
      <c r="BJ2" s="89" t="s">
        <v>191</v>
      </c>
      <c r="BK2" s="89" t="s">
        <v>192</v>
      </c>
    </row>
    <row r="3" spans="1:63" s="19" customFormat="1" ht="13.5" thickTop="1" x14ac:dyDescent="0.35">
      <c r="A3" s="50">
        <f>COUNTIF(Survey!H:H,DOE!$A4)</f>
        <v>0</v>
      </c>
      <c r="B3" s="90">
        <v>1</v>
      </c>
      <c r="C3" s="91">
        <f>SUM(SurveyResultAggregation!$D3:$BK3)</f>
        <v>18</v>
      </c>
      <c r="D3" s="153"/>
      <c r="E3" s="153">
        <v>0</v>
      </c>
      <c r="F3" s="153">
        <v>0</v>
      </c>
      <c r="G3" s="153">
        <v>0</v>
      </c>
      <c r="H3" s="153">
        <v>0</v>
      </c>
      <c r="I3" s="153">
        <v>0</v>
      </c>
      <c r="J3" s="153">
        <v>0</v>
      </c>
      <c r="K3" s="153">
        <v>0</v>
      </c>
      <c r="L3" s="153">
        <v>1</v>
      </c>
      <c r="M3" s="153">
        <v>1</v>
      </c>
      <c r="N3" s="153">
        <v>0</v>
      </c>
      <c r="O3" s="153">
        <v>0</v>
      </c>
      <c r="P3" s="153">
        <v>2</v>
      </c>
      <c r="Q3" s="153">
        <v>0</v>
      </c>
      <c r="R3" s="153">
        <v>0</v>
      </c>
      <c r="S3" s="153"/>
      <c r="T3" s="153"/>
      <c r="U3" s="153"/>
      <c r="V3" s="153">
        <v>1</v>
      </c>
      <c r="W3" s="153">
        <v>1</v>
      </c>
      <c r="X3" s="153"/>
      <c r="Y3" s="153">
        <v>2</v>
      </c>
      <c r="Z3" s="153">
        <v>0</v>
      </c>
      <c r="AA3" s="153">
        <v>0</v>
      </c>
      <c r="AB3" s="153">
        <v>0</v>
      </c>
      <c r="AC3" s="153">
        <v>0</v>
      </c>
      <c r="AD3" s="153">
        <v>1</v>
      </c>
      <c r="AE3" s="153">
        <v>0</v>
      </c>
      <c r="AF3" s="153">
        <v>2</v>
      </c>
      <c r="AG3" s="153">
        <v>1</v>
      </c>
      <c r="AH3" s="153">
        <v>0</v>
      </c>
      <c r="AI3" s="153">
        <v>0</v>
      </c>
      <c r="AJ3" s="153">
        <v>3</v>
      </c>
      <c r="AK3" s="153">
        <v>0</v>
      </c>
      <c r="AL3" s="153">
        <v>1</v>
      </c>
      <c r="AM3" s="153">
        <v>0</v>
      </c>
      <c r="AN3" s="153">
        <v>1</v>
      </c>
      <c r="AO3" s="153">
        <v>0</v>
      </c>
      <c r="AP3" s="153">
        <v>0</v>
      </c>
      <c r="AQ3" s="153">
        <v>0</v>
      </c>
      <c r="AR3" s="153">
        <v>0</v>
      </c>
      <c r="AS3" s="153">
        <v>1</v>
      </c>
      <c r="AT3" s="153">
        <v>0</v>
      </c>
      <c r="AU3" s="153"/>
      <c r="AV3" s="153"/>
      <c r="AW3" s="153"/>
      <c r="AX3" s="153"/>
      <c r="AY3" s="153"/>
      <c r="AZ3" s="153"/>
      <c r="BA3" s="153"/>
      <c r="BB3" s="153"/>
      <c r="BC3" s="153"/>
      <c r="BD3" s="153"/>
      <c r="BE3" s="153"/>
      <c r="BF3" s="153"/>
      <c r="BG3" s="153"/>
      <c r="BH3" s="153"/>
      <c r="BI3" s="153"/>
      <c r="BJ3" s="153"/>
      <c r="BK3" s="153"/>
    </row>
    <row r="4" spans="1:63" s="19" customFormat="1" ht="13.15" x14ac:dyDescent="0.35">
      <c r="A4" s="51">
        <f>COUNTIF(Survey!H:H,DOE!$A5)</f>
        <v>1</v>
      </c>
      <c r="B4" s="92">
        <v>2</v>
      </c>
      <c r="C4" s="93">
        <f>SUM(SurveyResultAggregation!$D4:$BK4)</f>
        <v>14</v>
      </c>
      <c r="D4" s="154"/>
      <c r="E4" s="154">
        <v>1</v>
      </c>
      <c r="F4" s="154">
        <v>0</v>
      </c>
      <c r="G4" s="154">
        <v>0</v>
      </c>
      <c r="H4" s="154">
        <v>2</v>
      </c>
      <c r="I4" s="154">
        <v>1</v>
      </c>
      <c r="J4" s="154">
        <v>1</v>
      </c>
      <c r="K4" s="154">
        <v>0</v>
      </c>
      <c r="L4" s="154">
        <v>0</v>
      </c>
      <c r="M4" s="154">
        <v>1</v>
      </c>
      <c r="N4" s="154">
        <v>1</v>
      </c>
      <c r="O4" s="154">
        <v>0</v>
      </c>
      <c r="P4" s="154">
        <v>1</v>
      </c>
      <c r="Q4" s="154">
        <v>0</v>
      </c>
      <c r="R4" s="154">
        <v>0</v>
      </c>
      <c r="S4" s="154"/>
      <c r="T4" s="154"/>
      <c r="U4" s="154"/>
      <c r="V4" s="154">
        <v>0</v>
      </c>
      <c r="W4" s="154">
        <v>0</v>
      </c>
      <c r="X4" s="154"/>
      <c r="Y4" s="154">
        <v>0</v>
      </c>
      <c r="Z4" s="154">
        <v>0</v>
      </c>
      <c r="AA4" s="154">
        <v>0</v>
      </c>
      <c r="AB4" s="154">
        <v>0</v>
      </c>
      <c r="AC4" s="154">
        <v>0</v>
      </c>
      <c r="AD4" s="154">
        <v>0</v>
      </c>
      <c r="AE4" s="154">
        <v>0</v>
      </c>
      <c r="AF4" s="154">
        <v>0</v>
      </c>
      <c r="AG4" s="154">
        <v>1</v>
      </c>
      <c r="AH4" s="154">
        <v>0</v>
      </c>
      <c r="AI4" s="154">
        <v>1</v>
      </c>
      <c r="AJ4" s="154">
        <v>2</v>
      </c>
      <c r="AK4" s="154">
        <v>0</v>
      </c>
      <c r="AL4" s="154">
        <v>0</v>
      </c>
      <c r="AM4" s="154">
        <v>0</v>
      </c>
      <c r="AN4" s="154">
        <v>1</v>
      </c>
      <c r="AO4" s="154">
        <v>1</v>
      </c>
      <c r="AP4" s="154">
        <v>0</v>
      </c>
      <c r="AQ4" s="154">
        <v>0</v>
      </c>
      <c r="AR4" s="154">
        <v>0</v>
      </c>
      <c r="AS4" s="154">
        <v>0</v>
      </c>
      <c r="AT4" s="154">
        <v>0</v>
      </c>
      <c r="AU4" s="154"/>
      <c r="AV4" s="154"/>
      <c r="AW4" s="154"/>
      <c r="AX4" s="154"/>
      <c r="AY4" s="154"/>
      <c r="AZ4" s="154"/>
      <c r="BA4" s="154"/>
      <c r="BB4" s="154"/>
      <c r="BC4" s="154"/>
      <c r="BD4" s="154"/>
      <c r="BE4" s="154"/>
      <c r="BF4" s="154"/>
      <c r="BG4" s="154"/>
      <c r="BH4" s="154"/>
      <c r="BI4" s="154"/>
      <c r="BJ4" s="154"/>
      <c r="BK4" s="154"/>
    </row>
    <row r="5" spans="1:63" s="19" customFormat="1" ht="13.15" x14ac:dyDescent="0.35">
      <c r="A5" s="50">
        <f>COUNTIF(Survey!H:H,DOE!$A6)</f>
        <v>1</v>
      </c>
      <c r="B5" s="92">
        <v>3</v>
      </c>
      <c r="C5" s="91">
        <f>SUM(SurveyResultAggregation!$D5:$BK5)</f>
        <v>15</v>
      </c>
      <c r="D5" s="155"/>
      <c r="E5" s="155">
        <v>1</v>
      </c>
      <c r="F5" s="155">
        <v>1</v>
      </c>
      <c r="G5" s="155">
        <v>1</v>
      </c>
      <c r="H5" s="155">
        <v>2</v>
      </c>
      <c r="I5" s="155">
        <v>1</v>
      </c>
      <c r="J5" s="155">
        <v>0</v>
      </c>
      <c r="K5" s="155">
        <v>0</v>
      </c>
      <c r="L5" s="155">
        <v>0</v>
      </c>
      <c r="M5" s="155">
        <v>0</v>
      </c>
      <c r="N5" s="155">
        <v>0</v>
      </c>
      <c r="O5" s="155">
        <v>0</v>
      </c>
      <c r="P5" s="155">
        <v>0</v>
      </c>
      <c r="Q5" s="155">
        <v>0</v>
      </c>
      <c r="R5" s="155">
        <v>1</v>
      </c>
      <c r="S5" s="155"/>
      <c r="T5" s="155"/>
      <c r="U5" s="155"/>
      <c r="V5" s="155">
        <v>2</v>
      </c>
      <c r="W5" s="155">
        <v>0</v>
      </c>
      <c r="X5" s="155"/>
      <c r="Y5" s="155">
        <v>0</v>
      </c>
      <c r="Z5" s="155">
        <v>0</v>
      </c>
      <c r="AA5" s="155">
        <v>0</v>
      </c>
      <c r="AB5" s="155">
        <v>1</v>
      </c>
      <c r="AC5" s="155">
        <v>0</v>
      </c>
      <c r="AD5" s="155">
        <v>1</v>
      </c>
      <c r="AE5" s="155">
        <v>0</v>
      </c>
      <c r="AF5" s="155">
        <v>0</v>
      </c>
      <c r="AG5" s="155">
        <v>0</v>
      </c>
      <c r="AH5" s="155">
        <v>0</v>
      </c>
      <c r="AI5" s="155">
        <v>0</v>
      </c>
      <c r="AJ5" s="155">
        <v>0</v>
      </c>
      <c r="AK5" s="155">
        <v>0</v>
      </c>
      <c r="AL5" s="155">
        <v>0</v>
      </c>
      <c r="AM5" s="155">
        <v>1</v>
      </c>
      <c r="AN5" s="155">
        <v>0</v>
      </c>
      <c r="AO5" s="155">
        <v>0</v>
      </c>
      <c r="AP5" s="155">
        <v>0</v>
      </c>
      <c r="AQ5" s="155">
        <v>1</v>
      </c>
      <c r="AR5" s="155">
        <v>0</v>
      </c>
      <c r="AS5" s="155">
        <v>0</v>
      </c>
      <c r="AT5" s="155">
        <v>2</v>
      </c>
      <c r="AU5" s="155"/>
      <c r="AV5" s="155"/>
      <c r="AW5" s="155"/>
      <c r="AX5" s="155"/>
      <c r="AY5" s="155"/>
      <c r="AZ5" s="155"/>
      <c r="BA5" s="155"/>
      <c r="BB5" s="155"/>
      <c r="BC5" s="155"/>
      <c r="BD5" s="155"/>
      <c r="BE5" s="155"/>
      <c r="BF5" s="155"/>
      <c r="BG5" s="155"/>
      <c r="BH5" s="155"/>
      <c r="BI5" s="155"/>
      <c r="BJ5" s="155"/>
      <c r="BK5" s="155"/>
    </row>
    <row r="6" spans="1:63" s="19" customFormat="1" ht="13.15" x14ac:dyDescent="0.35">
      <c r="A6" s="51">
        <f>COUNTIF(Survey!H:H,DOE!$A7)</f>
        <v>0</v>
      </c>
      <c r="B6" s="92">
        <v>4</v>
      </c>
      <c r="C6" s="93">
        <f>SUM(SurveyResultAggregation!$D6:$BK6)</f>
        <v>9</v>
      </c>
      <c r="D6" s="154"/>
      <c r="E6" s="154">
        <v>0</v>
      </c>
      <c r="F6" s="154">
        <v>0</v>
      </c>
      <c r="G6" s="154">
        <v>1</v>
      </c>
      <c r="H6" s="154">
        <v>0</v>
      </c>
      <c r="I6" s="154">
        <v>0</v>
      </c>
      <c r="J6" s="154">
        <v>0</v>
      </c>
      <c r="K6" s="154">
        <v>0</v>
      </c>
      <c r="L6" s="154">
        <v>0</v>
      </c>
      <c r="M6" s="154">
        <v>0</v>
      </c>
      <c r="N6" s="154">
        <v>0</v>
      </c>
      <c r="O6" s="154">
        <v>0</v>
      </c>
      <c r="P6" s="154">
        <v>0</v>
      </c>
      <c r="Q6" s="154">
        <v>1</v>
      </c>
      <c r="R6" s="154">
        <v>2</v>
      </c>
      <c r="S6" s="154"/>
      <c r="T6" s="154"/>
      <c r="U6" s="154"/>
      <c r="V6" s="154">
        <v>0</v>
      </c>
      <c r="W6" s="154">
        <v>0</v>
      </c>
      <c r="X6" s="154"/>
      <c r="Y6" s="154">
        <v>0</v>
      </c>
      <c r="Z6" s="154">
        <v>1</v>
      </c>
      <c r="AA6" s="154">
        <v>0</v>
      </c>
      <c r="AB6" s="154">
        <v>0</v>
      </c>
      <c r="AC6" s="154">
        <v>1</v>
      </c>
      <c r="AD6" s="154">
        <v>1</v>
      </c>
      <c r="AE6" s="154">
        <v>0</v>
      </c>
      <c r="AF6" s="154">
        <v>0</v>
      </c>
      <c r="AG6" s="154">
        <v>0</v>
      </c>
      <c r="AH6" s="154">
        <v>0</v>
      </c>
      <c r="AI6" s="154">
        <v>0</v>
      </c>
      <c r="AJ6" s="154">
        <v>0</v>
      </c>
      <c r="AK6" s="154">
        <v>0</v>
      </c>
      <c r="AL6" s="154">
        <v>0</v>
      </c>
      <c r="AM6" s="154">
        <v>0</v>
      </c>
      <c r="AN6" s="154">
        <v>1</v>
      </c>
      <c r="AO6" s="154">
        <v>0</v>
      </c>
      <c r="AP6" s="154">
        <v>0</v>
      </c>
      <c r="AQ6" s="154">
        <v>0</v>
      </c>
      <c r="AR6" s="154">
        <v>0</v>
      </c>
      <c r="AS6" s="154">
        <v>0</v>
      </c>
      <c r="AT6" s="154">
        <v>1</v>
      </c>
      <c r="AU6" s="154"/>
      <c r="AV6" s="154"/>
      <c r="AW6" s="154"/>
      <c r="AX6" s="154"/>
      <c r="AY6" s="154"/>
      <c r="AZ6" s="154"/>
      <c r="BA6" s="154"/>
      <c r="BB6" s="154"/>
      <c r="BC6" s="154"/>
      <c r="BD6" s="154"/>
      <c r="BE6" s="154"/>
      <c r="BF6" s="154"/>
      <c r="BG6" s="154"/>
      <c r="BH6" s="154"/>
      <c r="BI6" s="154"/>
      <c r="BJ6" s="154"/>
      <c r="BK6" s="154"/>
    </row>
    <row r="7" spans="1:63" s="19" customFormat="1" ht="13.15" x14ac:dyDescent="0.35">
      <c r="A7" s="50">
        <f>COUNTIF(Survey!H:H,DOE!$A8)</f>
        <v>0</v>
      </c>
      <c r="B7" s="92">
        <v>5</v>
      </c>
      <c r="C7" s="91">
        <f>SUM(SurveyResultAggregation!$D7:$BK7)</f>
        <v>7</v>
      </c>
      <c r="D7" s="155"/>
      <c r="E7" s="155">
        <v>0</v>
      </c>
      <c r="F7" s="155">
        <v>1</v>
      </c>
      <c r="G7" s="155">
        <v>1</v>
      </c>
      <c r="H7" s="155">
        <v>1</v>
      </c>
      <c r="I7" s="155">
        <v>0</v>
      </c>
      <c r="J7" s="155">
        <v>0</v>
      </c>
      <c r="K7" s="155">
        <v>0</v>
      </c>
      <c r="L7" s="155">
        <v>0</v>
      </c>
      <c r="M7" s="155">
        <v>0</v>
      </c>
      <c r="N7" s="155">
        <v>0</v>
      </c>
      <c r="O7" s="155">
        <v>0</v>
      </c>
      <c r="P7" s="155">
        <v>0</v>
      </c>
      <c r="Q7" s="155">
        <v>0</v>
      </c>
      <c r="R7" s="155">
        <v>1</v>
      </c>
      <c r="S7" s="155"/>
      <c r="T7" s="155"/>
      <c r="U7" s="155"/>
      <c r="V7" s="155">
        <v>0</v>
      </c>
      <c r="W7" s="155">
        <v>0</v>
      </c>
      <c r="X7" s="155"/>
      <c r="Y7" s="155">
        <v>0</v>
      </c>
      <c r="Z7" s="155">
        <v>0</v>
      </c>
      <c r="AA7" s="155">
        <v>0</v>
      </c>
      <c r="AB7" s="155">
        <v>0</v>
      </c>
      <c r="AC7" s="155">
        <v>0</v>
      </c>
      <c r="AD7" s="155">
        <v>0</v>
      </c>
      <c r="AE7" s="155">
        <v>0</v>
      </c>
      <c r="AF7" s="155">
        <v>0</v>
      </c>
      <c r="AG7" s="155">
        <v>0</v>
      </c>
      <c r="AH7" s="155">
        <v>1</v>
      </c>
      <c r="AI7" s="155">
        <v>0</v>
      </c>
      <c r="AJ7" s="155">
        <v>0</v>
      </c>
      <c r="AK7" s="155">
        <v>0</v>
      </c>
      <c r="AL7" s="155">
        <v>0</v>
      </c>
      <c r="AM7" s="155">
        <v>0</v>
      </c>
      <c r="AN7" s="155">
        <v>1</v>
      </c>
      <c r="AO7" s="155">
        <v>0</v>
      </c>
      <c r="AP7" s="155">
        <v>1</v>
      </c>
      <c r="AQ7" s="155">
        <v>0</v>
      </c>
      <c r="AR7" s="155">
        <v>0</v>
      </c>
      <c r="AS7" s="155">
        <v>0</v>
      </c>
      <c r="AT7" s="155">
        <v>0</v>
      </c>
      <c r="AU7" s="155"/>
      <c r="AV7" s="155"/>
      <c r="AW7" s="155"/>
      <c r="AX7" s="155"/>
      <c r="AY7" s="155"/>
      <c r="AZ7" s="155"/>
      <c r="BA7" s="155"/>
      <c r="BB7" s="155"/>
      <c r="BC7" s="155"/>
      <c r="BD7" s="155"/>
      <c r="BE7" s="155"/>
      <c r="BF7" s="155"/>
      <c r="BG7" s="155"/>
      <c r="BH7" s="155"/>
      <c r="BI7" s="155"/>
      <c r="BJ7" s="155"/>
      <c r="BK7" s="155"/>
    </row>
    <row r="8" spans="1:63" s="19" customFormat="1" ht="13.15" x14ac:dyDescent="0.35">
      <c r="A8" s="51">
        <f>COUNTIF(Survey!H:H,DOE!$A9)</f>
        <v>0</v>
      </c>
      <c r="B8" s="92">
        <v>6</v>
      </c>
      <c r="C8" s="93">
        <f>SUM(SurveyResultAggregation!$D8:$BK8)</f>
        <v>9</v>
      </c>
      <c r="D8" s="154"/>
      <c r="E8" s="154">
        <v>0</v>
      </c>
      <c r="F8" s="154">
        <v>0</v>
      </c>
      <c r="G8" s="154">
        <v>0</v>
      </c>
      <c r="H8" s="154">
        <v>0</v>
      </c>
      <c r="I8" s="154">
        <v>0</v>
      </c>
      <c r="J8" s="154">
        <v>0</v>
      </c>
      <c r="K8" s="154">
        <v>0</v>
      </c>
      <c r="L8" s="154">
        <v>0</v>
      </c>
      <c r="M8" s="154">
        <v>0</v>
      </c>
      <c r="N8" s="154">
        <v>3</v>
      </c>
      <c r="O8" s="154">
        <v>0</v>
      </c>
      <c r="P8" s="154">
        <v>0</v>
      </c>
      <c r="Q8" s="154">
        <v>0</v>
      </c>
      <c r="R8" s="154">
        <v>0</v>
      </c>
      <c r="S8" s="154"/>
      <c r="T8" s="154"/>
      <c r="U8" s="154"/>
      <c r="V8" s="154">
        <v>0</v>
      </c>
      <c r="W8" s="154">
        <v>1</v>
      </c>
      <c r="X8" s="154"/>
      <c r="Y8" s="154">
        <v>0</v>
      </c>
      <c r="Z8" s="154">
        <v>0</v>
      </c>
      <c r="AA8" s="154">
        <v>0</v>
      </c>
      <c r="AB8" s="154">
        <v>0</v>
      </c>
      <c r="AC8" s="154">
        <v>1</v>
      </c>
      <c r="AD8" s="154">
        <v>0</v>
      </c>
      <c r="AE8" s="154">
        <v>0</v>
      </c>
      <c r="AF8" s="154">
        <v>0</v>
      </c>
      <c r="AG8" s="154">
        <v>0</v>
      </c>
      <c r="AH8" s="154">
        <v>0</v>
      </c>
      <c r="AI8" s="154">
        <v>0</v>
      </c>
      <c r="AJ8" s="154">
        <v>0</v>
      </c>
      <c r="AK8" s="154">
        <v>0</v>
      </c>
      <c r="AL8" s="154">
        <v>0</v>
      </c>
      <c r="AM8" s="154">
        <v>0</v>
      </c>
      <c r="AN8" s="154">
        <v>0</v>
      </c>
      <c r="AO8" s="154">
        <v>0</v>
      </c>
      <c r="AP8" s="154">
        <v>0</v>
      </c>
      <c r="AQ8" s="154">
        <v>1</v>
      </c>
      <c r="AR8" s="154">
        <v>2</v>
      </c>
      <c r="AS8" s="154">
        <v>1</v>
      </c>
      <c r="AT8" s="154">
        <v>0</v>
      </c>
      <c r="AU8" s="154"/>
      <c r="AV8" s="154"/>
      <c r="AW8" s="154"/>
      <c r="AX8" s="154"/>
      <c r="AY8" s="154"/>
      <c r="AZ8" s="154"/>
      <c r="BA8" s="154"/>
      <c r="BB8" s="154"/>
      <c r="BC8" s="154"/>
      <c r="BD8" s="154"/>
      <c r="BE8" s="154"/>
      <c r="BF8" s="154"/>
      <c r="BG8" s="154"/>
      <c r="BH8" s="154"/>
      <c r="BI8" s="154"/>
      <c r="BJ8" s="154"/>
      <c r="BK8" s="154"/>
    </row>
    <row r="9" spans="1:63" s="19" customFormat="1" ht="13.15" x14ac:dyDescent="0.35">
      <c r="A9" s="50">
        <f>COUNTIF(Survey!H:H,DOE!$A10)</f>
        <v>0</v>
      </c>
      <c r="B9" s="92">
        <v>7</v>
      </c>
      <c r="C9" s="91">
        <f>SUM(SurveyResultAggregation!$D9:$BK9)</f>
        <v>13</v>
      </c>
      <c r="D9" s="155"/>
      <c r="E9" s="155">
        <v>0</v>
      </c>
      <c r="F9" s="155">
        <v>0</v>
      </c>
      <c r="G9" s="155">
        <v>0</v>
      </c>
      <c r="H9" s="155">
        <v>0</v>
      </c>
      <c r="I9" s="155">
        <v>0</v>
      </c>
      <c r="J9" s="155">
        <v>1</v>
      </c>
      <c r="K9" s="155">
        <v>0</v>
      </c>
      <c r="L9" s="155">
        <v>0</v>
      </c>
      <c r="M9" s="155">
        <v>1</v>
      </c>
      <c r="N9" s="155">
        <v>0</v>
      </c>
      <c r="O9" s="155">
        <v>0</v>
      </c>
      <c r="P9" s="155">
        <v>0</v>
      </c>
      <c r="Q9" s="155">
        <v>0</v>
      </c>
      <c r="R9" s="155">
        <v>1</v>
      </c>
      <c r="S9" s="155"/>
      <c r="T9" s="155"/>
      <c r="U9" s="155"/>
      <c r="V9" s="155">
        <v>2</v>
      </c>
      <c r="W9" s="155">
        <v>2</v>
      </c>
      <c r="X9" s="155"/>
      <c r="Y9" s="155">
        <v>1</v>
      </c>
      <c r="Z9" s="155">
        <v>0</v>
      </c>
      <c r="AA9" s="155">
        <v>0</v>
      </c>
      <c r="AB9" s="155">
        <v>0</v>
      </c>
      <c r="AC9" s="155">
        <v>0</v>
      </c>
      <c r="AD9" s="155">
        <v>0</v>
      </c>
      <c r="AE9" s="155">
        <v>0</v>
      </c>
      <c r="AF9" s="155">
        <v>0</v>
      </c>
      <c r="AG9" s="155">
        <v>0</v>
      </c>
      <c r="AH9" s="155">
        <v>0</v>
      </c>
      <c r="AI9" s="155">
        <v>0</v>
      </c>
      <c r="AJ9" s="155">
        <v>1</v>
      </c>
      <c r="AK9" s="155">
        <v>0</v>
      </c>
      <c r="AL9" s="155">
        <v>0</v>
      </c>
      <c r="AM9" s="155">
        <v>0</v>
      </c>
      <c r="AN9" s="155">
        <v>0</v>
      </c>
      <c r="AO9" s="155">
        <v>0</v>
      </c>
      <c r="AP9" s="155">
        <v>0</v>
      </c>
      <c r="AQ9" s="155">
        <v>1</v>
      </c>
      <c r="AR9" s="155">
        <v>2</v>
      </c>
      <c r="AS9" s="155">
        <v>0</v>
      </c>
      <c r="AT9" s="155">
        <v>1</v>
      </c>
      <c r="AU9" s="155"/>
      <c r="AV9" s="155"/>
      <c r="AW9" s="155"/>
      <c r="AX9" s="155"/>
      <c r="AY9" s="155"/>
      <c r="AZ9" s="155"/>
      <c r="BA9" s="155"/>
      <c r="BB9" s="155"/>
      <c r="BC9" s="155"/>
      <c r="BD9" s="155"/>
      <c r="BE9" s="155"/>
      <c r="BF9" s="155"/>
      <c r="BG9" s="155"/>
      <c r="BH9" s="155"/>
      <c r="BI9" s="155"/>
      <c r="BJ9" s="155"/>
      <c r="BK9" s="155"/>
    </row>
    <row r="10" spans="1:63" s="19" customFormat="1" ht="13.15" x14ac:dyDescent="0.35">
      <c r="A10" s="51">
        <f>COUNTIF(Survey!H:H,DOE!$A11)</f>
        <v>0</v>
      </c>
      <c r="B10" s="92">
        <v>8</v>
      </c>
      <c r="C10" s="93">
        <f>SUM(SurveyResultAggregation!$D10:$BK10)</f>
        <v>7</v>
      </c>
      <c r="D10" s="154"/>
      <c r="E10" s="154">
        <v>0</v>
      </c>
      <c r="F10" s="154">
        <v>0</v>
      </c>
      <c r="G10" s="154">
        <v>0</v>
      </c>
      <c r="H10" s="154">
        <v>0</v>
      </c>
      <c r="I10" s="154">
        <v>1</v>
      </c>
      <c r="J10" s="154">
        <v>0</v>
      </c>
      <c r="K10" s="154">
        <v>1</v>
      </c>
      <c r="L10" s="154">
        <v>0</v>
      </c>
      <c r="M10" s="154">
        <v>0</v>
      </c>
      <c r="N10" s="154">
        <v>2</v>
      </c>
      <c r="O10" s="154">
        <v>0</v>
      </c>
      <c r="P10" s="154">
        <v>0</v>
      </c>
      <c r="Q10" s="154">
        <v>0</v>
      </c>
      <c r="R10" s="154">
        <v>0</v>
      </c>
      <c r="S10" s="154"/>
      <c r="T10" s="154"/>
      <c r="U10" s="154"/>
      <c r="V10" s="154">
        <v>0</v>
      </c>
      <c r="W10" s="154">
        <v>0</v>
      </c>
      <c r="X10" s="154"/>
      <c r="Y10" s="154">
        <v>0</v>
      </c>
      <c r="Z10" s="154">
        <v>0</v>
      </c>
      <c r="AA10" s="154">
        <v>1</v>
      </c>
      <c r="AB10" s="154">
        <v>0</v>
      </c>
      <c r="AC10" s="154">
        <v>0</v>
      </c>
      <c r="AD10" s="154">
        <v>0</v>
      </c>
      <c r="AE10" s="154">
        <v>0</v>
      </c>
      <c r="AF10" s="154">
        <v>0</v>
      </c>
      <c r="AG10" s="154">
        <v>0</v>
      </c>
      <c r="AH10" s="154">
        <v>0</v>
      </c>
      <c r="AI10" s="154">
        <v>0</v>
      </c>
      <c r="AJ10" s="154">
        <v>1</v>
      </c>
      <c r="AK10" s="154">
        <v>0</v>
      </c>
      <c r="AL10" s="154">
        <v>0</v>
      </c>
      <c r="AM10" s="154">
        <v>0</v>
      </c>
      <c r="AN10" s="154">
        <v>0</v>
      </c>
      <c r="AO10" s="154">
        <v>0</v>
      </c>
      <c r="AP10" s="154">
        <v>0</v>
      </c>
      <c r="AQ10" s="154">
        <v>0</v>
      </c>
      <c r="AR10" s="154">
        <v>1</v>
      </c>
      <c r="AS10" s="154">
        <v>0</v>
      </c>
      <c r="AT10" s="154">
        <v>0</v>
      </c>
      <c r="AU10" s="154"/>
      <c r="AV10" s="154"/>
      <c r="AW10" s="154"/>
      <c r="AX10" s="154"/>
      <c r="AY10" s="154"/>
      <c r="AZ10" s="154"/>
      <c r="BA10" s="154"/>
      <c r="BB10" s="154"/>
      <c r="BC10" s="154"/>
      <c r="BD10" s="154"/>
      <c r="BE10" s="154"/>
      <c r="BF10" s="154"/>
      <c r="BG10" s="154"/>
      <c r="BH10" s="154"/>
      <c r="BI10" s="154"/>
      <c r="BJ10" s="154"/>
      <c r="BK10" s="154"/>
    </row>
    <row r="11" spans="1:63" s="19" customFormat="1" ht="13.15" x14ac:dyDescent="0.35">
      <c r="A11" s="50">
        <f>COUNTIF(Survey!H:H,DOE!$A12)</f>
        <v>0</v>
      </c>
      <c r="B11" s="92">
        <v>9</v>
      </c>
      <c r="C11" s="91">
        <f>SUM(SurveyResultAggregation!$D11:$BK11)</f>
        <v>3</v>
      </c>
      <c r="D11" s="155"/>
      <c r="E11" s="155">
        <v>0</v>
      </c>
      <c r="F11" s="155">
        <v>0</v>
      </c>
      <c r="G11" s="155">
        <v>0</v>
      </c>
      <c r="H11" s="155">
        <v>1</v>
      </c>
      <c r="I11" s="155">
        <v>0</v>
      </c>
      <c r="J11" s="155">
        <v>0</v>
      </c>
      <c r="K11" s="155">
        <v>0</v>
      </c>
      <c r="L11" s="155">
        <v>0</v>
      </c>
      <c r="M11" s="155">
        <v>0</v>
      </c>
      <c r="N11" s="155">
        <v>0</v>
      </c>
      <c r="O11" s="155">
        <v>0</v>
      </c>
      <c r="P11" s="155">
        <v>0</v>
      </c>
      <c r="Q11" s="155">
        <v>0</v>
      </c>
      <c r="R11" s="155">
        <v>0</v>
      </c>
      <c r="S11" s="155"/>
      <c r="T11" s="155"/>
      <c r="U11" s="155"/>
      <c r="V11" s="155">
        <v>0</v>
      </c>
      <c r="W11" s="155">
        <v>0</v>
      </c>
      <c r="X11" s="155"/>
      <c r="Y11" s="155">
        <v>0</v>
      </c>
      <c r="Z11" s="155">
        <v>0</v>
      </c>
      <c r="AA11" s="155">
        <v>0</v>
      </c>
      <c r="AB11" s="155">
        <v>0</v>
      </c>
      <c r="AC11" s="155">
        <v>0</v>
      </c>
      <c r="AD11" s="155">
        <v>0</v>
      </c>
      <c r="AE11" s="155">
        <v>0</v>
      </c>
      <c r="AF11" s="155">
        <v>0</v>
      </c>
      <c r="AG11" s="155">
        <v>1</v>
      </c>
      <c r="AH11" s="155">
        <v>1</v>
      </c>
      <c r="AI11" s="155">
        <v>0</v>
      </c>
      <c r="AJ11" s="155">
        <v>0</v>
      </c>
      <c r="AK11" s="155">
        <v>0</v>
      </c>
      <c r="AL11" s="155">
        <v>0</v>
      </c>
      <c r="AM11" s="155">
        <v>0</v>
      </c>
      <c r="AN11" s="155">
        <v>0</v>
      </c>
      <c r="AO11" s="155">
        <v>0</v>
      </c>
      <c r="AP11" s="155">
        <v>0</v>
      </c>
      <c r="AQ11" s="155">
        <v>0</v>
      </c>
      <c r="AR11" s="155">
        <v>0</v>
      </c>
      <c r="AS11" s="155">
        <v>0</v>
      </c>
      <c r="AT11" s="155">
        <v>0</v>
      </c>
      <c r="AU11" s="155"/>
      <c r="AV11" s="155"/>
      <c r="AW11" s="155"/>
      <c r="AX11" s="155"/>
      <c r="AY11" s="155"/>
      <c r="AZ11" s="155"/>
      <c r="BA11" s="155"/>
      <c r="BB11" s="155"/>
      <c r="BC11" s="155"/>
      <c r="BD11" s="155"/>
      <c r="BE11" s="155"/>
      <c r="BF11" s="155"/>
      <c r="BG11" s="155"/>
      <c r="BH11" s="155"/>
      <c r="BI11" s="155"/>
      <c r="BJ11" s="155"/>
      <c r="BK11" s="155"/>
    </row>
    <row r="12" spans="1:63" s="19" customFormat="1" ht="13.15" x14ac:dyDescent="0.35">
      <c r="A12" s="51">
        <f>COUNTIF(Survey!H:H,DOE!$A13)</f>
        <v>1</v>
      </c>
      <c r="B12" s="92">
        <v>10</v>
      </c>
      <c r="C12" s="93">
        <f>SUM(SurveyResultAggregation!$D12:$BK12)</f>
        <v>29</v>
      </c>
      <c r="D12" s="154"/>
      <c r="E12" s="154">
        <v>2</v>
      </c>
      <c r="F12" s="154">
        <v>2</v>
      </c>
      <c r="G12" s="154">
        <v>0</v>
      </c>
      <c r="H12" s="154">
        <v>3</v>
      </c>
      <c r="I12" s="154">
        <v>0</v>
      </c>
      <c r="J12" s="154">
        <v>1</v>
      </c>
      <c r="K12" s="154">
        <v>1</v>
      </c>
      <c r="L12" s="154">
        <v>2</v>
      </c>
      <c r="M12" s="154">
        <v>0</v>
      </c>
      <c r="N12" s="154">
        <v>0</v>
      </c>
      <c r="O12" s="154">
        <v>2</v>
      </c>
      <c r="P12" s="154">
        <v>0</v>
      </c>
      <c r="Q12" s="154">
        <v>1</v>
      </c>
      <c r="R12" s="154">
        <v>0</v>
      </c>
      <c r="S12" s="154"/>
      <c r="T12" s="154"/>
      <c r="U12" s="154"/>
      <c r="V12" s="154">
        <v>2</v>
      </c>
      <c r="W12" s="154">
        <v>0</v>
      </c>
      <c r="X12" s="154"/>
      <c r="Y12" s="154">
        <v>0</v>
      </c>
      <c r="Z12" s="154">
        <v>0</v>
      </c>
      <c r="AA12" s="154">
        <v>0</v>
      </c>
      <c r="AB12" s="154">
        <v>1</v>
      </c>
      <c r="AC12" s="154">
        <v>0</v>
      </c>
      <c r="AD12" s="154">
        <v>1</v>
      </c>
      <c r="AE12" s="154">
        <v>2</v>
      </c>
      <c r="AF12" s="154">
        <v>0</v>
      </c>
      <c r="AG12" s="154">
        <v>1</v>
      </c>
      <c r="AH12" s="154">
        <v>0</v>
      </c>
      <c r="AI12" s="154">
        <v>1</v>
      </c>
      <c r="AJ12" s="154">
        <v>1</v>
      </c>
      <c r="AK12" s="154">
        <v>2</v>
      </c>
      <c r="AL12" s="154">
        <v>1</v>
      </c>
      <c r="AM12" s="154">
        <v>2</v>
      </c>
      <c r="AN12" s="154">
        <v>0</v>
      </c>
      <c r="AO12" s="154">
        <v>0</v>
      </c>
      <c r="AP12" s="154">
        <v>0</v>
      </c>
      <c r="AQ12" s="154">
        <v>0</v>
      </c>
      <c r="AR12" s="154">
        <v>0</v>
      </c>
      <c r="AS12" s="154">
        <v>1</v>
      </c>
      <c r="AT12" s="154">
        <v>0</v>
      </c>
      <c r="AU12" s="154"/>
      <c r="AV12" s="154"/>
      <c r="AW12" s="154"/>
      <c r="AX12" s="154"/>
      <c r="AY12" s="154"/>
      <c r="AZ12" s="154"/>
      <c r="BA12" s="154"/>
      <c r="BB12" s="154"/>
      <c r="BC12" s="154"/>
      <c r="BD12" s="154"/>
      <c r="BE12" s="154"/>
      <c r="BF12" s="154"/>
      <c r="BG12" s="154"/>
      <c r="BH12" s="154"/>
      <c r="BI12" s="154"/>
      <c r="BJ12" s="154"/>
      <c r="BK12" s="154"/>
    </row>
    <row r="13" spans="1:63" s="19" customFormat="1" ht="13.15" x14ac:dyDescent="0.35">
      <c r="A13" s="50">
        <f>COUNTIF(Survey!H:H,DOE!$A14)</f>
        <v>0</v>
      </c>
      <c r="B13" s="92">
        <v>11</v>
      </c>
      <c r="C13" s="91">
        <f>SUM(SurveyResultAggregation!$D13:$BK13)</f>
        <v>19</v>
      </c>
      <c r="D13" s="155"/>
      <c r="E13" s="155">
        <v>0</v>
      </c>
      <c r="F13" s="155">
        <v>1</v>
      </c>
      <c r="G13" s="155">
        <v>0</v>
      </c>
      <c r="H13" s="155">
        <v>0</v>
      </c>
      <c r="I13" s="155">
        <v>1</v>
      </c>
      <c r="J13" s="155">
        <v>1</v>
      </c>
      <c r="K13" s="155">
        <v>1</v>
      </c>
      <c r="L13" s="155">
        <v>1</v>
      </c>
      <c r="M13" s="155">
        <v>0</v>
      </c>
      <c r="N13" s="155">
        <v>1</v>
      </c>
      <c r="O13" s="155">
        <v>1</v>
      </c>
      <c r="P13" s="155">
        <v>0</v>
      </c>
      <c r="Q13" s="155">
        <v>0</v>
      </c>
      <c r="R13" s="155">
        <v>0</v>
      </c>
      <c r="S13" s="155"/>
      <c r="T13" s="155"/>
      <c r="U13" s="155"/>
      <c r="V13" s="155">
        <v>0</v>
      </c>
      <c r="W13" s="155">
        <v>1</v>
      </c>
      <c r="X13" s="155"/>
      <c r="Y13" s="155">
        <v>0</v>
      </c>
      <c r="Z13" s="155">
        <v>1</v>
      </c>
      <c r="AA13" s="155">
        <v>2</v>
      </c>
      <c r="AB13" s="155">
        <v>0</v>
      </c>
      <c r="AC13" s="155">
        <v>1</v>
      </c>
      <c r="AD13" s="155">
        <v>0</v>
      </c>
      <c r="AE13" s="155">
        <v>1</v>
      </c>
      <c r="AF13" s="155">
        <v>1</v>
      </c>
      <c r="AG13" s="155">
        <v>0</v>
      </c>
      <c r="AH13" s="155">
        <v>0</v>
      </c>
      <c r="AI13" s="155">
        <v>1</v>
      </c>
      <c r="AJ13" s="155">
        <v>0</v>
      </c>
      <c r="AK13" s="155">
        <v>0</v>
      </c>
      <c r="AL13" s="155">
        <v>0</v>
      </c>
      <c r="AM13" s="155">
        <v>0</v>
      </c>
      <c r="AN13" s="155">
        <v>1</v>
      </c>
      <c r="AO13" s="155">
        <v>1</v>
      </c>
      <c r="AP13" s="155">
        <v>2</v>
      </c>
      <c r="AQ13" s="155">
        <v>0</v>
      </c>
      <c r="AR13" s="155">
        <v>0</v>
      </c>
      <c r="AS13" s="155">
        <v>0</v>
      </c>
      <c r="AT13" s="155">
        <v>0</v>
      </c>
      <c r="AU13" s="155"/>
      <c r="AV13" s="155"/>
      <c r="AW13" s="155"/>
      <c r="AX13" s="155"/>
      <c r="AY13" s="155"/>
      <c r="AZ13" s="155"/>
      <c r="BA13" s="155"/>
      <c r="BB13" s="155"/>
      <c r="BC13" s="155"/>
      <c r="BD13" s="155"/>
      <c r="BE13" s="155"/>
      <c r="BF13" s="155"/>
      <c r="BG13" s="155"/>
      <c r="BH13" s="155"/>
      <c r="BI13" s="155"/>
      <c r="BJ13" s="155"/>
      <c r="BK13" s="155"/>
    </row>
    <row r="14" spans="1:63" s="19" customFormat="1" ht="13.15" x14ac:dyDescent="0.35">
      <c r="A14" s="51">
        <f>COUNTIF(Survey!H:H,DOE!$A15)</f>
        <v>0</v>
      </c>
      <c r="B14" s="92">
        <v>12</v>
      </c>
      <c r="C14" s="93">
        <f>SUM(SurveyResultAggregation!$D14:$BK14)</f>
        <v>17</v>
      </c>
      <c r="D14" s="154"/>
      <c r="E14" s="154">
        <v>0</v>
      </c>
      <c r="F14" s="154">
        <v>2</v>
      </c>
      <c r="G14" s="154">
        <v>0</v>
      </c>
      <c r="H14" s="154">
        <v>0</v>
      </c>
      <c r="I14" s="154">
        <v>0</v>
      </c>
      <c r="J14" s="154">
        <v>2</v>
      </c>
      <c r="K14" s="154">
        <v>0</v>
      </c>
      <c r="L14" s="154">
        <v>0</v>
      </c>
      <c r="M14" s="154">
        <v>0</v>
      </c>
      <c r="N14" s="154">
        <v>1</v>
      </c>
      <c r="O14" s="154">
        <v>0</v>
      </c>
      <c r="P14" s="154">
        <v>0</v>
      </c>
      <c r="Q14" s="154">
        <v>0</v>
      </c>
      <c r="R14" s="154">
        <v>0</v>
      </c>
      <c r="S14" s="154"/>
      <c r="T14" s="154"/>
      <c r="U14" s="154"/>
      <c r="V14" s="154">
        <v>1</v>
      </c>
      <c r="W14" s="154">
        <v>1</v>
      </c>
      <c r="X14" s="154"/>
      <c r="Y14" s="154">
        <v>0</v>
      </c>
      <c r="Z14" s="154">
        <v>0</v>
      </c>
      <c r="AA14" s="154">
        <v>0</v>
      </c>
      <c r="AB14" s="154">
        <v>0</v>
      </c>
      <c r="AC14" s="154">
        <v>2</v>
      </c>
      <c r="AD14" s="154">
        <v>0</v>
      </c>
      <c r="AE14" s="154">
        <v>1</v>
      </c>
      <c r="AF14" s="154">
        <v>0</v>
      </c>
      <c r="AG14" s="154">
        <v>0</v>
      </c>
      <c r="AH14" s="154">
        <v>0</v>
      </c>
      <c r="AI14" s="154">
        <v>0</v>
      </c>
      <c r="AJ14" s="154">
        <v>0</v>
      </c>
      <c r="AK14" s="154">
        <v>0</v>
      </c>
      <c r="AL14" s="154">
        <v>2</v>
      </c>
      <c r="AM14" s="154">
        <v>0</v>
      </c>
      <c r="AN14" s="154">
        <v>0</v>
      </c>
      <c r="AO14" s="154">
        <v>1</v>
      </c>
      <c r="AP14" s="154">
        <v>0</v>
      </c>
      <c r="AQ14" s="154">
        <v>2</v>
      </c>
      <c r="AR14" s="154">
        <v>1</v>
      </c>
      <c r="AS14" s="154">
        <v>1</v>
      </c>
      <c r="AT14" s="154">
        <v>0</v>
      </c>
      <c r="AU14" s="154"/>
      <c r="AV14" s="154"/>
      <c r="AW14" s="154"/>
      <c r="AX14" s="154"/>
      <c r="AY14" s="154"/>
      <c r="AZ14" s="154"/>
      <c r="BA14" s="154"/>
      <c r="BB14" s="154"/>
      <c r="BC14" s="154"/>
      <c r="BD14" s="154"/>
      <c r="BE14" s="154"/>
      <c r="BF14" s="154"/>
      <c r="BG14" s="154"/>
      <c r="BH14" s="154"/>
      <c r="BI14" s="154"/>
      <c r="BJ14" s="154"/>
      <c r="BK14" s="154"/>
    </row>
    <row r="15" spans="1:63" s="19" customFormat="1" ht="13.15" x14ac:dyDescent="0.35">
      <c r="A15" s="50">
        <f>COUNTIF(Survey!H:H,DOE!$A16)</f>
        <v>1</v>
      </c>
      <c r="B15" s="92">
        <v>13</v>
      </c>
      <c r="C15" s="91">
        <f>SUM(SurveyResultAggregation!$D15:$BK15)</f>
        <v>22</v>
      </c>
      <c r="D15" s="155"/>
      <c r="E15" s="155">
        <v>0</v>
      </c>
      <c r="F15" s="155">
        <v>1</v>
      </c>
      <c r="G15" s="155">
        <v>1</v>
      </c>
      <c r="H15" s="155">
        <v>0</v>
      </c>
      <c r="I15" s="155">
        <v>0</v>
      </c>
      <c r="J15" s="155">
        <v>0</v>
      </c>
      <c r="K15" s="155">
        <v>0</v>
      </c>
      <c r="L15" s="155">
        <v>0</v>
      </c>
      <c r="M15" s="155">
        <v>1</v>
      </c>
      <c r="N15" s="155">
        <v>0</v>
      </c>
      <c r="O15" s="155">
        <v>1</v>
      </c>
      <c r="P15" s="155">
        <v>1</v>
      </c>
      <c r="Q15" s="155">
        <v>0</v>
      </c>
      <c r="R15" s="155">
        <v>1</v>
      </c>
      <c r="S15" s="155"/>
      <c r="T15" s="155"/>
      <c r="U15" s="155"/>
      <c r="V15" s="155">
        <v>0</v>
      </c>
      <c r="W15" s="155">
        <v>1</v>
      </c>
      <c r="X15" s="155"/>
      <c r="Y15" s="155">
        <v>0</v>
      </c>
      <c r="Z15" s="155">
        <v>2</v>
      </c>
      <c r="AA15" s="155">
        <v>0</v>
      </c>
      <c r="AB15" s="155">
        <v>1</v>
      </c>
      <c r="AC15" s="155">
        <v>0</v>
      </c>
      <c r="AD15" s="155">
        <v>1</v>
      </c>
      <c r="AE15" s="155">
        <v>0</v>
      </c>
      <c r="AF15" s="155">
        <v>0</v>
      </c>
      <c r="AG15" s="155">
        <v>2</v>
      </c>
      <c r="AH15" s="155">
        <v>0</v>
      </c>
      <c r="AI15" s="155">
        <v>3</v>
      </c>
      <c r="AJ15" s="155">
        <v>0</v>
      </c>
      <c r="AK15" s="155">
        <v>1</v>
      </c>
      <c r="AL15" s="155">
        <v>0</v>
      </c>
      <c r="AM15" s="155">
        <v>1</v>
      </c>
      <c r="AN15" s="155">
        <v>1</v>
      </c>
      <c r="AO15" s="155">
        <v>0</v>
      </c>
      <c r="AP15" s="155">
        <v>0</v>
      </c>
      <c r="AQ15" s="155">
        <v>0</v>
      </c>
      <c r="AR15" s="155">
        <v>0</v>
      </c>
      <c r="AS15" s="155">
        <v>2</v>
      </c>
      <c r="AT15" s="155">
        <v>1</v>
      </c>
      <c r="AU15" s="155"/>
      <c r="AV15" s="155"/>
      <c r="AW15" s="155"/>
      <c r="AX15" s="155"/>
      <c r="AY15" s="155"/>
      <c r="AZ15" s="155"/>
      <c r="BA15" s="155"/>
      <c r="BB15" s="155"/>
      <c r="BC15" s="155"/>
      <c r="BD15" s="155"/>
      <c r="BE15" s="155"/>
      <c r="BF15" s="155"/>
      <c r="BG15" s="155"/>
      <c r="BH15" s="155"/>
      <c r="BI15" s="155"/>
      <c r="BJ15" s="155"/>
      <c r="BK15" s="155"/>
    </row>
    <row r="16" spans="1:63" s="19" customFormat="1" ht="13.15" x14ac:dyDescent="0.35">
      <c r="A16" s="51">
        <f>COUNTIF(Survey!H:H,DOE!$A17)</f>
        <v>1</v>
      </c>
      <c r="B16" s="92">
        <v>14</v>
      </c>
      <c r="C16" s="93">
        <f>SUM(SurveyResultAggregation!$D16:$BK16)</f>
        <v>17</v>
      </c>
      <c r="D16" s="154"/>
      <c r="E16" s="154">
        <v>1</v>
      </c>
      <c r="F16" s="154">
        <v>1</v>
      </c>
      <c r="G16" s="154">
        <v>0</v>
      </c>
      <c r="H16" s="154">
        <v>0</v>
      </c>
      <c r="I16" s="154">
        <v>1</v>
      </c>
      <c r="J16" s="154">
        <v>0</v>
      </c>
      <c r="K16" s="154">
        <v>0</v>
      </c>
      <c r="L16" s="154">
        <v>1</v>
      </c>
      <c r="M16" s="154">
        <v>0</v>
      </c>
      <c r="N16" s="154">
        <v>0</v>
      </c>
      <c r="O16" s="154">
        <v>1</v>
      </c>
      <c r="P16" s="154">
        <v>1</v>
      </c>
      <c r="Q16" s="154">
        <v>1</v>
      </c>
      <c r="R16" s="154">
        <v>0</v>
      </c>
      <c r="S16" s="154"/>
      <c r="T16" s="154"/>
      <c r="U16" s="154"/>
      <c r="V16" s="154">
        <v>1</v>
      </c>
      <c r="W16" s="154">
        <v>0</v>
      </c>
      <c r="X16" s="154"/>
      <c r="Y16" s="154">
        <v>0</v>
      </c>
      <c r="Z16" s="154">
        <v>0</v>
      </c>
      <c r="AA16" s="154">
        <v>0</v>
      </c>
      <c r="AB16" s="154">
        <v>1</v>
      </c>
      <c r="AC16" s="154">
        <v>1</v>
      </c>
      <c r="AD16" s="154">
        <v>2</v>
      </c>
      <c r="AE16" s="154">
        <v>0</v>
      </c>
      <c r="AF16" s="154">
        <v>1</v>
      </c>
      <c r="AG16" s="154">
        <v>0</v>
      </c>
      <c r="AH16" s="154">
        <v>0</v>
      </c>
      <c r="AI16" s="154">
        <v>1</v>
      </c>
      <c r="AJ16" s="154">
        <v>0</v>
      </c>
      <c r="AK16" s="154">
        <v>0</v>
      </c>
      <c r="AL16" s="154">
        <v>0</v>
      </c>
      <c r="AM16" s="154">
        <v>0</v>
      </c>
      <c r="AN16" s="154">
        <v>0</v>
      </c>
      <c r="AO16" s="154">
        <v>0</v>
      </c>
      <c r="AP16" s="154">
        <v>2</v>
      </c>
      <c r="AQ16" s="154">
        <v>0</v>
      </c>
      <c r="AR16" s="154">
        <v>0</v>
      </c>
      <c r="AS16" s="154">
        <v>0</v>
      </c>
      <c r="AT16" s="154">
        <v>1</v>
      </c>
      <c r="AU16" s="154"/>
      <c r="AV16" s="154"/>
      <c r="AW16" s="154"/>
      <c r="AX16" s="154"/>
      <c r="AY16" s="154"/>
      <c r="AZ16" s="154"/>
      <c r="BA16" s="154"/>
      <c r="BB16" s="154"/>
      <c r="BC16" s="154"/>
      <c r="BD16" s="154"/>
      <c r="BE16" s="154"/>
      <c r="BF16" s="154"/>
      <c r="BG16" s="154"/>
      <c r="BH16" s="154"/>
      <c r="BI16" s="154"/>
      <c r="BJ16" s="154"/>
      <c r="BK16" s="154"/>
    </row>
    <row r="17" spans="1:63" s="19" customFormat="1" ht="13.15" x14ac:dyDescent="0.35">
      <c r="A17" s="50">
        <f>COUNTIF(Survey!H:H,DOE!$A18)</f>
        <v>0</v>
      </c>
      <c r="B17" s="92">
        <v>15</v>
      </c>
      <c r="C17" s="91">
        <f>SUM(SurveyResultAggregation!$D17:$BK17)</f>
        <v>8</v>
      </c>
      <c r="D17" s="155"/>
      <c r="E17" s="155">
        <v>0</v>
      </c>
      <c r="F17" s="155">
        <v>0</v>
      </c>
      <c r="G17" s="155">
        <v>0</v>
      </c>
      <c r="H17" s="155">
        <v>0</v>
      </c>
      <c r="I17" s="155">
        <v>1</v>
      </c>
      <c r="J17" s="155">
        <v>2</v>
      </c>
      <c r="K17" s="155">
        <v>0</v>
      </c>
      <c r="L17" s="155">
        <v>0</v>
      </c>
      <c r="M17" s="155">
        <v>0</v>
      </c>
      <c r="N17" s="155">
        <v>1</v>
      </c>
      <c r="O17" s="155">
        <v>0</v>
      </c>
      <c r="P17" s="155">
        <v>0</v>
      </c>
      <c r="Q17" s="155">
        <v>0</v>
      </c>
      <c r="R17" s="155">
        <v>0</v>
      </c>
      <c r="S17" s="155"/>
      <c r="T17" s="155"/>
      <c r="U17" s="155"/>
      <c r="V17" s="155">
        <v>0</v>
      </c>
      <c r="W17" s="155">
        <v>0</v>
      </c>
      <c r="X17" s="155"/>
      <c r="Y17" s="155">
        <v>0</v>
      </c>
      <c r="Z17" s="155">
        <v>0</v>
      </c>
      <c r="AA17" s="155">
        <v>0</v>
      </c>
      <c r="AB17" s="155">
        <v>0</v>
      </c>
      <c r="AC17" s="155">
        <v>0</v>
      </c>
      <c r="AD17" s="155">
        <v>0</v>
      </c>
      <c r="AE17" s="155">
        <v>1</v>
      </c>
      <c r="AF17" s="155">
        <v>0</v>
      </c>
      <c r="AG17" s="155">
        <v>0</v>
      </c>
      <c r="AH17" s="155">
        <v>0</v>
      </c>
      <c r="AI17" s="155">
        <v>0</v>
      </c>
      <c r="AJ17" s="155">
        <v>1</v>
      </c>
      <c r="AK17" s="155">
        <v>0</v>
      </c>
      <c r="AL17" s="155">
        <v>0</v>
      </c>
      <c r="AM17" s="155">
        <v>0</v>
      </c>
      <c r="AN17" s="155">
        <v>0</v>
      </c>
      <c r="AO17" s="155">
        <v>0</v>
      </c>
      <c r="AP17" s="155">
        <v>0</v>
      </c>
      <c r="AQ17" s="155">
        <v>2</v>
      </c>
      <c r="AR17" s="155">
        <v>0</v>
      </c>
      <c r="AS17" s="155">
        <v>0</v>
      </c>
      <c r="AT17" s="155">
        <v>0</v>
      </c>
      <c r="AU17" s="155"/>
      <c r="AV17" s="155"/>
      <c r="AW17" s="155"/>
      <c r="AX17" s="155"/>
      <c r="AY17" s="155"/>
      <c r="AZ17" s="155"/>
      <c r="BA17" s="155"/>
      <c r="BB17" s="155"/>
      <c r="BC17" s="155"/>
      <c r="BD17" s="155"/>
      <c r="BE17" s="155"/>
      <c r="BF17" s="155"/>
      <c r="BG17" s="155"/>
      <c r="BH17" s="155"/>
      <c r="BI17" s="155"/>
      <c r="BJ17" s="155"/>
      <c r="BK17" s="155"/>
    </row>
    <row r="18" spans="1:63" s="19" customFormat="1" ht="13.15" x14ac:dyDescent="0.35">
      <c r="A18" s="51">
        <f>COUNTIF(Survey!H:H,DOE!$A19)</f>
        <v>0</v>
      </c>
      <c r="B18" s="92">
        <v>16</v>
      </c>
      <c r="C18" s="93">
        <f>SUM(SurveyResultAggregation!$D18:$BK18)</f>
        <v>9</v>
      </c>
      <c r="D18" s="154"/>
      <c r="E18" s="154">
        <v>0</v>
      </c>
      <c r="F18" s="154">
        <v>0</v>
      </c>
      <c r="G18" s="154">
        <v>0</v>
      </c>
      <c r="H18" s="154">
        <v>0</v>
      </c>
      <c r="I18" s="154">
        <v>1</v>
      </c>
      <c r="J18" s="154">
        <v>0</v>
      </c>
      <c r="K18" s="154">
        <v>0</v>
      </c>
      <c r="L18" s="154">
        <v>0</v>
      </c>
      <c r="M18" s="154">
        <v>0</v>
      </c>
      <c r="N18" s="154">
        <v>0</v>
      </c>
      <c r="O18" s="154">
        <v>1</v>
      </c>
      <c r="P18" s="154">
        <v>0</v>
      </c>
      <c r="Q18" s="154">
        <v>0</v>
      </c>
      <c r="R18" s="154">
        <v>0</v>
      </c>
      <c r="S18" s="154"/>
      <c r="T18" s="154"/>
      <c r="U18" s="154"/>
      <c r="V18" s="154">
        <v>2</v>
      </c>
      <c r="W18" s="154">
        <v>0</v>
      </c>
      <c r="X18" s="154"/>
      <c r="Y18" s="154">
        <v>0</v>
      </c>
      <c r="Z18" s="154">
        <v>2</v>
      </c>
      <c r="AA18" s="154">
        <v>0</v>
      </c>
      <c r="AB18" s="154">
        <v>1</v>
      </c>
      <c r="AC18" s="154">
        <v>0</v>
      </c>
      <c r="AD18" s="154">
        <v>0</v>
      </c>
      <c r="AE18" s="154">
        <v>0</v>
      </c>
      <c r="AF18" s="154">
        <v>1</v>
      </c>
      <c r="AG18" s="154">
        <v>0</v>
      </c>
      <c r="AH18" s="154">
        <v>0</v>
      </c>
      <c r="AI18" s="154">
        <v>0</v>
      </c>
      <c r="AJ18" s="154">
        <v>0</v>
      </c>
      <c r="AK18" s="154">
        <v>0</v>
      </c>
      <c r="AL18" s="154">
        <v>0</v>
      </c>
      <c r="AM18" s="154">
        <v>1</v>
      </c>
      <c r="AN18" s="154">
        <v>0</v>
      </c>
      <c r="AO18" s="154">
        <v>0</v>
      </c>
      <c r="AP18" s="154">
        <v>0</v>
      </c>
      <c r="AQ18" s="154">
        <v>0</v>
      </c>
      <c r="AR18" s="154">
        <v>0</v>
      </c>
      <c r="AS18" s="154">
        <v>0</v>
      </c>
      <c r="AT18" s="154">
        <v>0</v>
      </c>
      <c r="AU18" s="154"/>
      <c r="AV18" s="154"/>
      <c r="AW18" s="154"/>
      <c r="AX18" s="154"/>
      <c r="AY18" s="154"/>
      <c r="AZ18" s="154"/>
      <c r="BA18" s="154"/>
      <c r="BB18" s="154"/>
      <c r="BC18" s="154"/>
      <c r="BD18" s="154"/>
      <c r="BE18" s="154"/>
      <c r="BF18" s="154"/>
      <c r="BG18" s="154"/>
      <c r="BH18" s="154"/>
      <c r="BI18" s="154"/>
      <c r="BJ18" s="154"/>
      <c r="BK18" s="154"/>
    </row>
    <row r="19" spans="1:63" s="19" customFormat="1" ht="13.15" x14ac:dyDescent="0.35">
      <c r="A19" s="50">
        <f>COUNTIF(Survey!H:H,DOE!$A20)</f>
        <v>0</v>
      </c>
      <c r="B19" s="92">
        <v>17</v>
      </c>
      <c r="C19" s="91">
        <f>SUM(SurveyResultAggregation!$D19:$BK19)</f>
        <v>9</v>
      </c>
      <c r="D19" s="155"/>
      <c r="E19" s="155">
        <v>0</v>
      </c>
      <c r="F19" s="155">
        <v>2</v>
      </c>
      <c r="G19" s="155">
        <v>0</v>
      </c>
      <c r="H19" s="155">
        <v>0</v>
      </c>
      <c r="I19" s="155">
        <v>0</v>
      </c>
      <c r="J19" s="155">
        <v>0</v>
      </c>
      <c r="K19" s="155">
        <v>1</v>
      </c>
      <c r="L19" s="155">
        <v>0</v>
      </c>
      <c r="M19" s="155">
        <v>0</v>
      </c>
      <c r="N19" s="155">
        <v>1</v>
      </c>
      <c r="O19" s="155">
        <v>0</v>
      </c>
      <c r="P19" s="155">
        <v>1</v>
      </c>
      <c r="Q19" s="155">
        <v>0</v>
      </c>
      <c r="R19" s="155">
        <v>0</v>
      </c>
      <c r="S19" s="155"/>
      <c r="T19" s="155"/>
      <c r="U19" s="155"/>
      <c r="V19" s="155">
        <v>1</v>
      </c>
      <c r="W19" s="155">
        <v>0</v>
      </c>
      <c r="X19" s="155"/>
      <c r="Y19" s="155">
        <v>0</v>
      </c>
      <c r="Z19" s="155">
        <v>0</v>
      </c>
      <c r="AA19" s="155">
        <v>0</v>
      </c>
      <c r="AB19" s="155">
        <v>0</v>
      </c>
      <c r="AC19" s="155">
        <v>0</v>
      </c>
      <c r="AD19" s="155">
        <v>0</v>
      </c>
      <c r="AE19" s="155">
        <v>0</v>
      </c>
      <c r="AF19" s="155">
        <v>0</v>
      </c>
      <c r="AG19" s="155">
        <v>1</v>
      </c>
      <c r="AH19" s="155">
        <v>0</v>
      </c>
      <c r="AI19" s="155">
        <v>0</v>
      </c>
      <c r="AJ19" s="155">
        <v>1</v>
      </c>
      <c r="AK19" s="155">
        <v>0</v>
      </c>
      <c r="AL19" s="155">
        <v>1</v>
      </c>
      <c r="AM19" s="155">
        <v>0</v>
      </c>
      <c r="AN19" s="155">
        <v>0</v>
      </c>
      <c r="AO19" s="155">
        <v>0</v>
      </c>
      <c r="AP19" s="155">
        <v>0</v>
      </c>
      <c r="AQ19" s="155">
        <v>0</v>
      </c>
      <c r="AR19" s="155">
        <v>0</v>
      </c>
      <c r="AS19" s="155">
        <v>0</v>
      </c>
      <c r="AT19" s="155">
        <v>0</v>
      </c>
      <c r="AU19" s="155"/>
      <c r="AV19" s="155"/>
      <c r="AW19" s="155"/>
      <c r="AX19" s="155"/>
      <c r="AY19" s="155"/>
      <c r="AZ19" s="155"/>
      <c r="BA19" s="155"/>
      <c r="BB19" s="155"/>
      <c r="BC19" s="155"/>
      <c r="BD19" s="155"/>
      <c r="BE19" s="155"/>
      <c r="BF19" s="155"/>
      <c r="BG19" s="155"/>
      <c r="BH19" s="155"/>
      <c r="BI19" s="155"/>
      <c r="BJ19" s="155"/>
      <c r="BK19" s="155"/>
    </row>
    <row r="20" spans="1:63" s="19" customFormat="1" ht="13.15" x14ac:dyDescent="0.35">
      <c r="A20" s="51">
        <f>COUNTIF(Survey!H:H,DOE!$A21)</f>
        <v>0</v>
      </c>
      <c r="B20" s="92">
        <v>18</v>
      </c>
      <c r="C20" s="93">
        <f>SUM(SurveyResultAggregation!$D20:$BK20)</f>
        <v>5</v>
      </c>
      <c r="D20" s="154"/>
      <c r="E20" s="154">
        <v>0</v>
      </c>
      <c r="F20" s="154">
        <v>0</v>
      </c>
      <c r="G20" s="154">
        <v>0</v>
      </c>
      <c r="H20" s="154">
        <v>0</v>
      </c>
      <c r="I20" s="154">
        <v>0</v>
      </c>
      <c r="J20" s="154">
        <v>0</v>
      </c>
      <c r="K20" s="154">
        <v>0</v>
      </c>
      <c r="L20" s="154">
        <v>0</v>
      </c>
      <c r="M20" s="154">
        <v>0</v>
      </c>
      <c r="N20" s="154">
        <v>0</v>
      </c>
      <c r="O20" s="154">
        <v>0</v>
      </c>
      <c r="P20" s="154">
        <v>0</v>
      </c>
      <c r="Q20" s="154">
        <v>0</v>
      </c>
      <c r="R20" s="154">
        <v>0</v>
      </c>
      <c r="S20" s="154"/>
      <c r="T20" s="154"/>
      <c r="U20" s="154"/>
      <c r="V20" s="154">
        <v>0</v>
      </c>
      <c r="W20" s="154">
        <v>1</v>
      </c>
      <c r="X20" s="154"/>
      <c r="Y20" s="154">
        <v>0</v>
      </c>
      <c r="Z20" s="154">
        <v>0</v>
      </c>
      <c r="AA20" s="154">
        <v>0</v>
      </c>
      <c r="AB20" s="154">
        <v>0</v>
      </c>
      <c r="AC20" s="154">
        <v>0</v>
      </c>
      <c r="AD20" s="154">
        <v>0</v>
      </c>
      <c r="AE20" s="154">
        <v>0</v>
      </c>
      <c r="AF20" s="154">
        <v>0</v>
      </c>
      <c r="AG20" s="154">
        <v>0</v>
      </c>
      <c r="AH20" s="154">
        <v>0</v>
      </c>
      <c r="AI20" s="154">
        <v>0</v>
      </c>
      <c r="AJ20" s="154">
        <v>0</v>
      </c>
      <c r="AK20" s="154">
        <v>1</v>
      </c>
      <c r="AL20" s="154">
        <v>0</v>
      </c>
      <c r="AM20" s="154">
        <v>0</v>
      </c>
      <c r="AN20" s="154">
        <v>0</v>
      </c>
      <c r="AO20" s="154">
        <v>2</v>
      </c>
      <c r="AP20" s="154">
        <v>0</v>
      </c>
      <c r="AQ20" s="154">
        <v>0</v>
      </c>
      <c r="AR20" s="154">
        <v>1</v>
      </c>
      <c r="AS20" s="154">
        <v>0</v>
      </c>
      <c r="AT20" s="154">
        <v>0</v>
      </c>
      <c r="AU20" s="154"/>
      <c r="AV20" s="154"/>
      <c r="AW20" s="154"/>
      <c r="AX20" s="154"/>
      <c r="AY20" s="154"/>
      <c r="AZ20" s="154"/>
      <c r="BA20" s="154"/>
      <c r="BB20" s="154"/>
      <c r="BC20" s="154"/>
      <c r="BD20" s="154"/>
      <c r="BE20" s="154"/>
      <c r="BF20" s="154"/>
      <c r="BG20" s="154"/>
      <c r="BH20" s="154"/>
      <c r="BI20" s="154"/>
      <c r="BJ20" s="154"/>
      <c r="BK20" s="154"/>
    </row>
    <row r="21" spans="1:63" s="19" customFormat="1" ht="13.15" x14ac:dyDescent="0.35">
      <c r="A21" s="50">
        <f>COUNTIF(Survey!H:H,DOE!$A22)</f>
        <v>0</v>
      </c>
      <c r="B21" s="92">
        <v>19</v>
      </c>
      <c r="C21" s="91">
        <f>SUM(SurveyResultAggregation!$D21:$BK21)</f>
        <v>32</v>
      </c>
      <c r="D21" s="155"/>
      <c r="E21" s="155">
        <v>1</v>
      </c>
      <c r="F21" s="155">
        <v>1</v>
      </c>
      <c r="G21" s="155">
        <v>1</v>
      </c>
      <c r="H21" s="155">
        <v>0</v>
      </c>
      <c r="I21" s="155">
        <v>0</v>
      </c>
      <c r="J21" s="155">
        <v>0</v>
      </c>
      <c r="K21" s="155">
        <v>1</v>
      </c>
      <c r="L21" s="155">
        <v>1</v>
      </c>
      <c r="M21" s="155">
        <v>0</v>
      </c>
      <c r="N21" s="155">
        <v>0</v>
      </c>
      <c r="O21" s="155">
        <v>3</v>
      </c>
      <c r="P21" s="155">
        <v>1</v>
      </c>
      <c r="Q21" s="155">
        <v>2</v>
      </c>
      <c r="R21" s="155">
        <v>1</v>
      </c>
      <c r="S21" s="155"/>
      <c r="T21" s="155"/>
      <c r="U21" s="155"/>
      <c r="V21" s="155">
        <v>0</v>
      </c>
      <c r="W21" s="155">
        <v>0</v>
      </c>
      <c r="X21" s="155"/>
      <c r="Y21" s="155">
        <v>0</v>
      </c>
      <c r="Z21" s="155">
        <v>2</v>
      </c>
      <c r="AA21" s="155">
        <v>1</v>
      </c>
      <c r="AB21" s="155">
        <v>0</v>
      </c>
      <c r="AC21" s="155">
        <v>1</v>
      </c>
      <c r="AD21" s="155">
        <v>1</v>
      </c>
      <c r="AE21" s="155">
        <v>3</v>
      </c>
      <c r="AF21" s="155">
        <v>1</v>
      </c>
      <c r="AG21" s="155">
        <v>0</v>
      </c>
      <c r="AH21" s="155">
        <v>3</v>
      </c>
      <c r="AI21" s="155">
        <v>0</v>
      </c>
      <c r="AJ21" s="155">
        <v>0</v>
      </c>
      <c r="AK21" s="155">
        <v>2</v>
      </c>
      <c r="AL21" s="155">
        <v>1</v>
      </c>
      <c r="AM21" s="155">
        <v>1</v>
      </c>
      <c r="AN21" s="155">
        <v>2</v>
      </c>
      <c r="AO21" s="155">
        <v>1</v>
      </c>
      <c r="AP21" s="155">
        <v>0</v>
      </c>
      <c r="AQ21" s="155">
        <v>0</v>
      </c>
      <c r="AR21" s="155">
        <v>1</v>
      </c>
      <c r="AS21" s="155">
        <v>0</v>
      </c>
      <c r="AT21" s="155">
        <v>0</v>
      </c>
      <c r="AU21" s="155"/>
      <c r="AV21" s="155"/>
      <c r="AW21" s="155"/>
      <c r="AX21" s="155"/>
      <c r="AY21" s="155"/>
      <c r="AZ21" s="155"/>
      <c r="BA21" s="155"/>
      <c r="BB21" s="155"/>
      <c r="BC21" s="155"/>
      <c r="BD21" s="155"/>
      <c r="BE21" s="155"/>
      <c r="BF21" s="155"/>
      <c r="BG21" s="155"/>
      <c r="BH21" s="155"/>
      <c r="BI21" s="155"/>
      <c r="BJ21" s="155"/>
      <c r="BK21" s="155"/>
    </row>
    <row r="22" spans="1:63" s="19" customFormat="1" ht="13.15" x14ac:dyDescent="0.35">
      <c r="A22" s="51">
        <f>COUNTIF(Survey!H:H,DOE!$A23)</f>
        <v>0</v>
      </c>
      <c r="B22" s="92">
        <v>20</v>
      </c>
      <c r="C22" s="93">
        <f>SUM(SurveyResultAggregation!$D22:$BK22)</f>
        <v>14</v>
      </c>
      <c r="D22" s="154"/>
      <c r="E22" s="154">
        <v>0</v>
      </c>
      <c r="F22" s="154">
        <v>0</v>
      </c>
      <c r="G22" s="154">
        <v>1</v>
      </c>
      <c r="H22" s="154">
        <v>1</v>
      </c>
      <c r="I22" s="154">
        <v>1</v>
      </c>
      <c r="J22" s="154">
        <v>2</v>
      </c>
      <c r="K22" s="154">
        <v>0</v>
      </c>
      <c r="L22" s="154">
        <v>1</v>
      </c>
      <c r="M22" s="154">
        <v>0</v>
      </c>
      <c r="N22" s="154">
        <v>1</v>
      </c>
      <c r="O22" s="154">
        <v>0</v>
      </c>
      <c r="P22" s="154">
        <v>0</v>
      </c>
      <c r="Q22" s="154">
        <v>1</v>
      </c>
      <c r="R22" s="154">
        <v>1</v>
      </c>
      <c r="S22" s="154"/>
      <c r="T22" s="154"/>
      <c r="U22" s="154"/>
      <c r="V22" s="154">
        <v>1</v>
      </c>
      <c r="W22" s="154">
        <v>0</v>
      </c>
      <c r="X22" s="154"/>
      <c r="Y22" s="154">
        <v>0</v>
      </c>
      <c r="Z22" s="154">
        <v>1</v>
      </c>
      <c r="AA22" s="154">
        <v>0</v>
      </c>
      <c r="AB22" s="154">
        <v>0</v>
      </c>
      <c r="AC22" s="154">
        <v>0</v>
      </c>
      <c r="AD22" s="154">
        <v>0</v>
      </c>
      <c r="AE22" s="154">
        <v>0</v>
      </c>
      <c r="AF22" s="154">
        <v>0</v>
      </c>
      <c r="AG22" s="154">
        <v>0</v>
      </c>
      <c r="AH22" s="154">
        <v>0</v>
      </c>
      <c r="AI22" s="154">
        <v>0</v>
      </c>
      <c r="AJ22" s="154">
        <v>0</v>
      </c>
      <c r="AK22" s="154">
        <v>0</v>
      </c>
      <c r="AL22" s="154">
        <v>1</v>
      </c>
      <c r="AM22" s="154">
        <v>0</v>
      </c>
      <c r="AN22" s="154">
        <v>0</v>
      </c>
      <c r="AO22" s="154">
        <v>1</v>
      </c>
      <c r="AP22" s="154">
        <v>1</v>
      </c>
      <c r="AQ22" s="154">
        <v>0</v>
      </c>
      <c r="AR22" s="154">
        <v>0</v>
      </c>
      <c r="AS22" s="154">
        <v>0</v>
      </c>
      <c r="AT22" s="154">
        <v>0</v>
      </c>
      <c r="AU22" s="154"/>
      <c r="AV22" s="154"/>
      <c r="AW22" s="154"/>
      <c r="AX22" s="154"/>
      <c r="AY22" s="154"/>
      <c r="AZ22" s="154"/>
      <c r="BA22" s="154"/>
      <c r="BB22" s="154"/>
      <c r="BC22" s="154"/>
      <c r="BD22" s="154"/>
      <c r="BE22" s="154"/>
      <c r="BF22" s="154"/>
      <c r="BG22" s="154"/>
      <c r="BH22" s="154"/>
      <c r="BI22" s="154"/>
      <c r="BJ22" s="154"/>
      <c r="BK22" s="154"/>
    </row>
    <row r="23" spans="1:63" s="19" customFormat="1" ht="13.15" x14ac:dyDescent="0.35">
      <c r="A23" s="50">
        <f>COUNTIF(Survey!H:H,DOE!$A24)</f>
        <v>1</v>
      </c>
      <c r="B23" s="92">
        <v>21</v>
      </c>
      <c r="C23" s="91">
        <f>SUM(SurveyResultAggregation!$D23:$BK23)</f>
        <v>16</v>
      </c>
      <c r="D23" s="155"/>
      <c r="E23" s="155">
        <v>1</v>
      </c>
      <c r="F23" s="155">
        <v>1</v>
      </c>
      <c r="G23" s="155">
        <v>0</v>
      </c>
      <c r="H23" s="155">
        <v>0</v>
      </c>
      <c r="I23" s="155">
        <v>0</v>
      </c>
      <c r="J23" s="155">
        <v>0</v>
      </c>
      <c r="K23" s="155">
        <v>1</v>
      </c>
      <c r="L23" s="155">
        <v>1</v>
      </c>
      <c r="M23" s="155">
        <v>0</v>
      </c>
      <c r="N23" s="155">
        <v>1</v>
      </c>
      <c r="O23" s="155">
        <v>0</v>
      </c>
      <c r="P23" s="155">
        <v>1</v>
      </c>
      <c r="Q23" s="155">
        <v>1</v>
      </c>
      <c r="R23" s="155">
        <v>2</v>
      </c>
      <c r="S23" s="155"/>
      <c r="T23" s="155"/>
      <c r="U23" s="155"/>
      <c r="V23" s="155">
        <v>1</v>
      </c>
      <c r="W23" s="155">
        <v>1</v>
      </c>
      <c r="X23" s="155"/>
      <c r="Y23" s="155">
        <v>0</v>
      </c>
      <c r="Z23" s="155">
        <v>0</v>
      </c>
      <c r="AA23" s="155">
        <v>0</v>
      </c>
      <c r="AB23" s="155">
        <v>0</v>
      </c>
      <c r="AC23" s="155">
        <v>1</v>
      </c>
      <c r="AD23" s="155">
        <v>0</v>
      </c>
      <c r="AE23" s="155">
        <v>0</v>
      </c>
      <c r="AF23" s="155">
        <v>1</v>
      </c>
      <c r="AG23" s="155">
        <v>1</v>
      </c>
      <c r="AH23" s="155">
        <v>0</v>
      </c>
      <c r="AI23" s="155">
        <v>0</v>
      </c>
      <c r="AJ23" s="155">
        <v>0</v>
      </c>
      <c r="AK23" s="155">
        <v>0</v>
      </c>
      <c r="AL23" s="155">
        <v>2</v>
      </c>
      <c r="AM23" s="155">
        <v>0</v>
      </c>
      <c r="AN23" s="155">
        <v>0</v>
      </c>
      <c r="AO23" s="155">
        <v>0</v>
      </c>
      <c r="AP23" s="155">
        <v>0</v>
      </c>
      <c r="AQ23" s="155">
        <v>0</v>
      </c>
      <c r="AR23" s="155">
        <v>0</v>
      </c>
      <c r="AS23" s="155">
        <v>0</v>
      </c>
      <c r="AT23" s="155">
        <v>0</v>
      </c>
      <c r="AU23" s="155"/>
      <c r="AV23" s="155"/>
      <c r="AW23" s="155"/>
      <c r="AX23" s="155"/>
      <c r="AY23" s="155"/>
      <c r="AZ23" s="155"/>
      <c r="BA23" s="155"/>
      <c r="BB23" s="155"/>
      <c r="BC23" s="155"/>
      <c r="BD23" s="155"/>
      <c r="BE23" s="155"/>
      <c r="BF23" s="155"/>
      <c r="BG23" s="155"/>
      <c r="BH23" s="155"/>
      <c r="BI23" s="155"/>
      <c r="BJ23" s="155"/>
      <c r="BK23" s="155"/>
    </row>
    <row r="24" spans="1:63" s="19" customFormat="1" ht="13.15" x14ac:dyDescent="0.35">
      <c r="A24" s="51">
        <f>COUNTIF(Survey!H:H,DOE!$A25)</f>
        <v>0</v>
      </c>
      <c r="B24" s="92">
        <v>22</v>
      </c>
      <c r="C24" s="93">
        <f>SUM(SurveyResultAggregation!$D24:$BK24)</f>
        <v>27</v>
      </c>
      <c r="D24" s="154"/>
      <c r="E24" s="154">
        <v>1</v>
      </c>
      <c r="F24" s="154">
        <v>2</v>
      </c>
      <c r="G24" s="154">
        <v>1</v>
      </c>
      <c r="H24" s="154">
        <v>0</v>
      </c>
      <c r="I24" s="154">
        <v>0</v>
      </c>
      <c r="J24" s="154">
        <v>0</v>
      </c>
      <c r="K24" s="154">
        <v>1</v>
      </c>
      <c r="L24" s="154">
        <v>1</v>
      </c>
      <c r="M24" s="154">
        <v>1</v>
      </c>
      <c r="N24" s="154">
        <v>1</v>
      </c>
      <c r="O24" s="154">
        <v>1</v>
      </c>
      <c r="P24" s="154">
        <v>2</v>
      </c>
      <c r="Q24" s="154">
        <v>0</v>
      </c>
      <c r="R24" s="154">
        <v>1</v>
      </c>
      <c r="S24" s="154"/>
      <c r="T24" s="154"/>
      <c r="U24" s="154"/>
      <c r="V24" s="154">
        <v>0</v>
      </c>
      <c r="W24" s="154">
        <v>0</v>
      </c>
      <c r="X24" s="154"/>
      <c r="Y24" s="154">
        <v>0</v>
      </c>
      <c r="Z24" s="154">
        <v>2</v>
      </c>
      <c r="AA24" s="154">
        <v>1</v>
      </c>
      <c r="AB24" s="154">
        <v>1</v>
      </c>
      <c r="AC24" s="154">
        <v>0</v>
      </c>
      <c r="AD24" s="154">
        <v>0</v>
      </c>
      <c r="AE24" s="154">
        <v>0</v>
      </c>
      <c r="AF24" s="154">
        <v>0</v>
      </c>
      <c r="AG24" s="154">
        <v>0</v>
      </c>
      <c r="AH24" s="154">
        <v>2</v>
      </c>
      <c r="AI24" s="154">
        <v>1</v>
      </c>
      <c r="AJ24" s="154">
        <v>1</v>
      </c>
      <c r="AK24" s="154">
        <v>2</v>
      </c>
      <c r="AL24" s="154">
        <v>0</v>
      </c>
      <c r="AM24" s="154">
        <v>0</v>
      </c>
      <c r="AN24" s="154">
        <v>0</v>
      </c>
      <c r="AO24" s="154">
        <v>0</v>
      </c>
      <c r="AP24" s="154">
        <v>1</v>
      </c>
      <c r="AQ24" s="154">
        <v>1</v>
      </c>
      <c r="AR24" s="154">
        <v>0</v>
      </c>
      <c r="AS24" s="154">
        <v>1</v>
      </c>
      <c r="AT24" s="154">
        <v>2</v>
      </c>
      <c r="AU24" s="154"/>
      <c r="AV24" s="154"/>
      <c r="AW24" s="154"/>
      <c r="AX24" s="154"/>
      <c r="AY24" s="154"/>
      <c r="AZ24" s="154"/>
      <c r="BA24" s="154"/>
      <c r="BB24" s="154"/>
      <c r="BC24" s="154"/>
      <c r="BD24" s="154"/>
      <c r="BE24" s="154"/>
      <c r="BF24" s="154"/>
      <c r="BG24" s="154"/>
      <c r="BH24" s="154"/>
      <c r="BI24" s="154"/>
      <c r="BJ24" s="154"/>
      <c r="BK24" s="154"/>
    </row>
    <row r="25" spans="1:63" s="19" customFormat="1" ht="13.15" x14ac:dyDescent="0.35">
      <c r="A25" s="50">
        <f>COUNTIF(Survey!H:H,DOE!$A26)</f>
        <v>0</v>
      </c>
      <c r="B25" s="92">
        <v>23</v>
      </c>
      <c r="C25" s="91">
        <f>SUM(SurveyResultAggregation!$D25:$BK25)</f>
        <v>16</v>
      </c>
      <c r="D25" s="155"/>
      <c r="E25" s="155">
        <v>0</v>
      </c>
      <c r="F25" s="155">
        <v>0</v>
      </c>
      <c r="G25" s="155">
        <v>1</v>
      </c>
      <c r="H25" s="155">
        <v>0</v>
      </c>
      <c r="I25" s="155">
        <v>0</v>
      </c>
      <c r="J25" s="155">
        <v>0</v>
      </c>
      <c r="K25" s="155">
        <v>0</v>
      </c>
      <c r="L25" s="155">
        <v>1</v>
      </c>
      <c r="M25" s="155">
        <v>0</v>
      </c>
      <c r="N25" s="155">
        <v>1</v>
      </c>
      <c r="O25" s="155">
        <v>0</v>
      </c>
      <c r="P25" s="155">
        <v>1</v>
      </c>
      <c r="Q25" s="155">
        <v>2</v>
      </c>
      <c r="R25" s="155">
        <v>0</v>
      </c>
      <c r="S25" s="155"/>
      <c r="T25" s="155"/>
      <c r="U25" s="155"/>
      <c r="V25" s="155">
        <v>0</v>
      </c>
      <c r="W25" s="155">
        <v>1</v>
      </c>
      <c r="X25" s="155"/>
      <c r="Y25" s="155">
        <v>0</v>
      </c>
      <c r="Z25" s="155">
        <v>0</v>
      </c>
      <c r="AA25" s="155">
        <v>1</v>
      </c>
      <c r="AB25" s="155">
        <v>0</v>
      </c>
      <c r="AC25" s="155">
        <v>1</v>
      </c>
      <c r="AD25" s="155">
        <v>1</v>
      </c>
      <c r="AE25" s="155">
        <v>1</v>
      </c>
      <c r="AF25" s="155">
        <v>0</v>
      </c>
      <c r="AG25" s="155">
        <v>0</v>
      </c>
      <c r="AH25" s="155">
        <v>1</v>
      </c>
      <c r="AI25" s="155">
        <v>1</v>
      </c>
      <c r="AJ25" s="155">
        <v>1</v>
      </c>
      <c r="AK25" s="155">
        <v>0</v>
      </c>
      <c r="AL25" s="155">
        <v>0</v>
      </c>
      <c r="AM25" s="155">
        <v>1</v>
      </c>
      <c r="AN25" s="155">
        <v>1</v>
      </c>
      <c r="AO25" s="155">
        <v>0</v>
      </c>
      <c r="AP25" s="155">
        <v>0</v>
      </c>
      <c r="AQ25" s="155">
        <v>0</v>
      </c>
      <c r="AR25" s="155">
        <v>0</v>
      </c>
      <c r="AS25" s="155">
        <v>0</v>
      </c>
      <c r="AT25" s="155">
        <v>0</v>
      </c>
      <c r="AU25" s="155"/>
      <c r="AV25" s="155"/>
      <c r="AW25" s="155"/>
      <c r="AX25" s="155"/>
      <c r="AY25" s="155"/>
      <c r="AZ25" s="155"/>
      <c r="BA25" s="155"/>
      <c r="BB25" s="155"/>
      <c r="BC25" s="155"/>
      <c r="BD25" s="155"/>
      <c r="BE25" s="155"/>
      <c r="BF25" s="155"/>
      <c r="BG25" s="155"/>
      <c r="BH25" s="155"/>
      <c r="BI25" s="155"/>
      <c r="BJ25" s="155"/>
      <c r="BK25" s="155"/>
    </row>
    <row r="26" spans="1:63" s="19" customFormat="1" ht="13.15" x14ac:dyDescent="0.35">
      <c r="A26" s="51">
        <f>COUNTIF(Survey!H:H,DOE!$A27)</f>
        <v>1</v>
      </c>
      <c r="B26" s="92">
        <v>24</v>
      </c>
      <c r="C26" s="93">
        <f>SUM(SurveyResultAggregation!$D26:$BK26)</f>
        <v>16</v>
      </c>
      <c r="D26" s="154"/>
      <c r="E26" s="154">
        <v>1</v>
      </c>
      <c r="F26" s="154">
        <v>0</v>
      </c>
      <c r="G26" s="154">
        <v>0</v>
      </c>
      <c r="H26" s="154">
        <v>0</v>
      </c>
      <c r="I26" s="154">
        <v>0</v>
      </c>
      <c r="J26" s="154">
        <v>2</v>
      </c>
      <c r="K26" s="154">
        <v>0</v>
      </c>
      <c r="L26" s="154">
        <v>1</v>
      </c>
      <c r="M26" s="154">
        <v>0</v>
      </c>
      <c r="N26" s="154">
        <v>0</v>
      </c>
      <c r="O26" s="154">
        <v>0</v>
      </c>
      <c r="P26" s="154">
        <v>0</v>
      </c>
      <c r="Q26" s="154">
        <v>0</v>
      </c>
      <c r="R26" s="154">
        <v>1</v>
      </c>
      <c r="S26" s="154"/>
      <c r="T26" s="154"/>
      <c r="U26" s="154"/>
      <c r="V26" s="154">
        <v>0</v>
      </c>
      <c r="W26" s="154">
        <v>0</v>
      </c>
      <c r="X26" s="154"/>
      <c r="Y26" s="154">
        <v>0</v>
      </c>
      <c r="Z26" s="154">
        <v>0</v>
      </c>
      <c r="AA26" s="154">
        <v>1</v>
      </c>
      <c r="AB26" s="154">
        <v>2</v>
      </c>
      <c r="AC26" s="154">
        <v>0</v>
      </c>
      <c r="AD26" s="154">
        <v>0</v>
      </c>
      <c r="AE26" s="154">
        <v>1</v>
      </c>
      <c r="AF26" s="154">
        <v>0</v>
      </c>
      <c r="AG26" s="154">
        <v>1</v>
      </c>
      <c r="AH26" s="154">
        <v>1</v>
      </c>
      <c r="AI26" s="154">
        <v>2</v>
      </c>
      <c r="AJ26" s="154">
        <v>0</v>
      </c>
      <c r="AK26" s="154">
        <v>0</v>
      </c>
      <c r="AL26" s="154">
        <v>0</v>
      </c>
      <c r="AM26" s="154">
        <v>0</v>
      </c>
      <c r="AN26" s="154">
        <v>0</v>
      </c>
      <c r="AO26" s="154">
        <v>1</v>
      </c>
      <c r="AP26" s="154">
        <v>0</v>
      </c>
      <c r="AQ26" s="154">
        <v>0</v>
      </c>
      <c r="AR26" s="154">
        <v>1</v>
      </c>
      <c r="AS26" s="154">
        <v>1</v>
      </c>
      <c r="AT26" s="154">
        <v>0</v>
      </c>
      <c r="AU26" s="154"/>
      <c r="AV26" s="154"/>
      <c r="AW26" s="154"/>
      <c r="AX26" s="154"/>
      <c r="AY26" s="154"/>
      <c r="AZ26" s="154"/>
      <c r="BA26" s="154"/>
      <c r="BB26" s="154"/>
      <c r="BC26" s="154"/>
      <c r="BD26" s="154"/>
      <c r="BE26" s="154"/>
      <c r="BF26" s="154"/>
      <c r="BG26" s="154"/>
      <c r="BH26" s="154"/>
      <c r="BI26" s="154"/>
      <c r="BJ26" s="154"/>
      <c r="BK26" s="154"/>
    </row>
    <row r="27" spans="1:63" s="19" customFormat="1" ht="13.15" x14ac:dyDescent="0.35">
      <c r="A27" s="50">
        <f>COUNTIF(Survey!H:H,DOE!$A28)</f>
        <v>0</v>
      </c>
      <c r="B27" s="92">
        <v>25</v>
      </c>
      <c r="C27" s="91">
        <f>SUM(SurveyResultAggregation!$D27:$BK27)</f>
        <v>11</v>
      </c>
      <c r="D27" s="155"/>
      <c r="E27" s="155">
        <v>1</v>
      </c>
      <c r="F27" s="155">
        <v>0</v>
      </c>
      <c r="G27" s="155">
        <v>0</v>
      </c>
      <c r="H27" s="155">
        <v>0</v>
      </c>
      <c r="I27" s="155">
        <v>0</v>
      </c>
      <c r="J27" s="155">
        <v>0</v>
      </c>
      <c r="K27" s="155">
        <v>0</v>
      </c>
      <c r="L27" s="155">
        <v>0</v>
      </c>
      <c r="M27" s="155">
        <v>0</v>
      </c>
      <c r="N27" s="155">
        <v>0</v>
      </c>
      <c r="O27" s="155">
        <v>0</v>
      </c>
      <c r="P27" s="155">
        <v>0</v>
      </c>
      <c r="Q27" s="155">
        <v>0</v>
      </c>
      <c r="R27" s="155">
        <v>0</v>
      </c>
      <c r="S27" s="155"/>
      <c r="T27" s="155"/>
      <c r="U27" s="155"/>
      <c r="V27" s="155">
        <v>0</v>
      </c>
      <c r="W27" s="155">
        <v>0</v>
      </c>
      <c r="X27" s="155"/>
      <c r="Y27" s="155">
        <v>0</v>
      </c>
      <c r="Z27" s="155">
        <v>1</v>
      </c>
      <c r="AA27" s="155">
        <v>0</v>
      </c>
      <c r="AB27" s="155">
        <v>1</v>
      </c>
      <c r="AC27" s="155">
        <v>0</v>
      </c>
      <c r="AD27" s="155">
        <v>0</v>
      </c>
      <c r="AE27" s="155">
        <v>0</v>
      </c>
      <c r="AF27" s="155">
        <v>1</v>
      </c>
      <c r="AG27" s="155">
        <v>1</v>
      </c>
      <c r="AH27" s="155">
        <v>0</v>
      </c>
      <c r="AI27" s="155">
        <v>1</v>
      </c>
      <c r="AJ27" s="155">
        <v>0</v>
      </c>
      <c r="AK27" s="155">
        <v>0</v>
      </c>
      <c r="AL27" s="155">
        <v>0</v>
      </c>
      <c r="AM27" s="155">
        <v>1</v>
      </c>
      <c r="AN27" s="155">
        <v>0</v>
      </c>
      <c r="AO27" s="155">
        <v>0</v>
      </c>
      <c r="AP27" s="155">
        <v>3</v>
      </c>
      <c r="AQ27" s="155">
        <v>0</v>
      </c>
      <c r="AR27" s="155">
        <v>1</v>
      </c>
      <c r="AS27" s="155">
        <v>0</v>
      </c>
      <c r="AT27" s="155">
        <v>0</v>
      </c>
      <c r="AU27" s="155"/>
      <c r="AV27" s="155"/>
      <c r="AW27" s="155"/>
      <c r="AX27" s="155"/>
      <c r="AY27" s="155"/>
      <c r="AZ27" s="155"/>
      <c r="BA27" s="155"/>
      <c r="BB27" s="155"/>
      <c r="BC27" s="155"/>
      <c r="BD27" s="155"/>
      <c r="BE27" s="155"/>
      <c r="BF27" s="155"/>
      <c r="BG27" s="155"/>
      <c r="BH27" s="155"/>
      <c r="BI27" s="155"/>
      <c r="BJ27" s="155"/>
      <c r="BK27" s="155"/>
    </row>
    <row r="28" spans="1:63" s="19" customFormat="1" ht="13.15" x14ac:dyDescent="0.35">
      <c r="A28" s="51">
        <f>COUNTIF(Survey!H:H,DOE!$A29)</f>
        <v>1</v>
      </c>
      <c r="B28" s="92">
        <v>26</v>
      </c>
      <c r="C28" s="93">
        <f>SUM(SurveyResultAggregation!$D28:$BK28)</f>
        <v>9</v>
      </c>
      <c r="D28" s="154"/>
      <c r="E28" s="154">
        <v>0</v>
      </c>
      <c r="F28" s="154">
        <v>0</v>
      </c>
      <c r="G28" s="154">
        <v>0</v>
      </c>
      <c r="H28" s="154">
        <v>1</v>
      </c>
      <c r="I28" s="154">
        <v>0</v>
      </c>
      <c r="J28" s="154">
        <v>0</v>
      </c>
      <c r="K28" s="154">
        <v>1</v>
      </c>
      <c r="L28" s="154">
        <v>0</v>
      </c>
      <c r="M28" s="154">
        <v>0</v>
      </c>
      <c r="N28" s="154">
        <v>0</v>
      </c>
      <c r="O28" s="154">
        <v>0</v>
      </c>
      <c r="P28" s="154">
        <v>0</v>
      </c>
      <c r="Q28" s="154">
        <v>0</v>
      </c>
      <c r="R28" s="154">
        <v>1</v>
      </c>
      <c r="S28" s="154"/>
      <c r="T28" s="154"/>
      <c r="U28" s="154"/>
      <c r="V28" s="154">
        <v>0</v>
      </c>
      <c r="W28" s="154">
        <v>1</v>
      </c>
      <c r="X28" s="154"/>
      <c r="Y28" s="154">
        <v>0</v>
      </c>
      <c r="Z28" s="154">
        <v>0</v>
      </c>
      <c r="AA28" s="154">
        <v>0</v>
      </c>
      <c r="AB28" s="154">
        <v>1</v>
      </c>
      <c r="AC28" s="154">
        <v>0</v>
      </c>
      <c r="AD28" s="154">
        <v>0</v>
      </c>
      <c r="AE28" s="154">
        <v>0</v>
      </c>
      <c r="AF28" s="154">
        <v>1</v>
      </c>
      <c r="AG28" s="154">
        <v>0</v>
      </c>
      <c r="AH28" s="154">
        <v>1</v>
      </c>
      <c r="AI28" s="154">
        <v>0</v>
      </c>
      <c r="AJ28" s="154">
        <v>0</v>
      </c>
      <c r="AK28" s="154">
        <v>1</v>
      </c>
      <c r="AL28" s="154">
        <v>0</v>
      </c>
      <c r="AM28" s="154">
        <v>0</v>
      </c>
      <c r="AN28" s="154">
        <v>0</v>
      </c>
      <c r="AO28" s="154">
        <v>0</v>
      </c>
      <c r="AP28" s="154">
        <v>0</v>
      </c>
      <c r="AQ28" s="154">
        <v>0</v>
      </c>
      <c r="AR28" s="154">
        <v>0</v>
      </c>
      <c r="AS28" s="154">
        <v>0</v>
      </c>
      <c r="AT28" s="154">
        <v>1</v>
      </c>
      <c r="AU28" s="154"/>
      <c r="AV28" s="154"/>
      <c r="AW28" s="154"/>
      <c r="AX28" s="154"/>
      <c r="AY28" s="154"/>
      <c r="AZ28" s="154"/>
      <c r="BA28" s="154"/>
      <c r="BB28" s="154"/>
      <c r="BC28" s="154"/>
      <c r="BD28" s="154"/>
      <c r="BE28" s="154"/>
      <c r="BF28" s="154"/>
      <c r="BG28" s="154"/>
      <c r="BH28" s="154"/>
      <c r="BI28" s="154"/>
      <c r="BJ28" s="154"/>
      <c r="BK28" s="154"/>
    </row>
    <row r="29" spans="1:63" s="19" customFormat="1" ht="13.15" x14ac:dyDescent="0.35">
      <c r="A29" s="50">
        <f>COUNTIF(Survey!H:H,DOE!$A30)</f>
        <v>0</v>
      </c>
      <c r="B29" s="92">
        <v>27</v>
      </c>
      <c r="C29" s="91">
        <f>SUM(SurveyResultAggregation!$D29:$BK29)</f>
        <v>10</v>
      </c>
      <c r="D29" s="155"/>
      <c r="E29" s="155">
        <v>0</v>
      </c>
      <c r="F29" s="155">
        <v>0</v>
      </c>
      <c r="G29" s="155">
        <v>0</v>
      </c>
      <c r="H29" s="155">
        <v>0</v>
      </c>
      <c r="I29" s="155">
        <v>0</v>
      </c>
      <c r="J29" s="155">
        <v>0</v>
      </c>
      <c r="K29" s="155">
        <v>1</v>
      </c>
      <c r="L29" s="155">
        <v>0</v>
      </c>
      <c r="M29" s="155">
        <v>0</v>
      </c>
      <c r="N29" s="155">
        <v>1</v>
      </c>
      <c r="O29" s="155">
        <v>0</v>
      </c>
      <c r="P29" s="155">
        <v>0</v>
      </c>
      <c r="Q29" s="155">
        <v>0</v>
      </c>
      <c r="R29" s="155">
        <v>1</v>
      </c>
      <c r="S29" s="155"/>
      <c r="T29" s="155"/>
      <c r="U29" s="155"/>
      <c r="V29" s="155">
        <v>2</v>
      </c>
      <c r="W29" s="155">
        <v>0</v>
      </c>
      <c r="X29" s="155"/>
      <c r="Y29" s="155">
        <v>0</v>
      </c>
      <c r="Z29" s="155">
        <v>0</v>
      </c>
      <c r="AA29" s="155">
        <v>0</v>
      </c>
      <c r="AB29" s="155">
        <v>1</v>
      </c>
      <c r="AC29" s="155">
        <v>0</v>
      </c>
      <c r="AD29" s="155">
        <v>0</v>
      </c>
      <c r="AE29" s="155">
        <v>0</v>
      </c>
      <c r="AF29" s="155">
        <v>0</v>
      </c>
      <c r="AG29" s="155">
        <v>0</v>
      </c>
      <c r="AH29" s="155">
        <v>0</v>
      </c>
      <c r="AI29" s="155">
        <v>0</v>
      </c>
      <c r="AJ29" s="155">
        <v>0</v>
      </c>
      <c r="AK29" s="155">
        <v>1</v>
      </c>
      <c r="AL29" s="155">
        <v>0</v>
      </c>
      <c r="AM29" s="155">
        <v>0</v>
      </c>
      <c r="AN29" s="155">
        <v>1</v>
      </c>
      <c r="AO29" s="155">
        <v>0</v>
      </c>
      <c r="AP29" s="155">
        <v>1</v>
      </c>
      <c r="AQ29" s="155">
        <v>0</v>
      </c>
      <c r="AR29" s="155">
        <v>0</v>
      </c>
      <c r="AS29" s="155">
        <v>1</v>
      </c>
      <c r="AT29" s="155">
        <v>0</v>
      </c>
      <c r="AU29" s="155"/>
      <c r="AV29" s="155"/>
      <c r="AW29" s="155"/>
      <c r="AX29" s="155"/>
      <c r="AY29" s="155"/>
      <c r="AZ29" s="155"/>
      <c r="BA29" s="155"/>
      <c r="BB29" s="155"/>
      <c r="BC29" s="155"/>
      <c r="BD29" s="155"/>
      <c r="BE29" s="155"/>
      <c r="BF29" s="155"/>
      <c r="BG29" s="155"/>
      <c r="BH29" s="155"/>
      <c r="BI29" s="155"/>
      <c r="BJ29" s="155"/>
      <c r="BK29" s="155"/>
    </row>
    <row r="30" spans="1:63" s="19" customFormat="1" ht="13.15" x14ac:dyDescent="0.35">
      <c r="A30" s="51">
        <f>COUNTIF(Survey!H:H,DOE!$A31)</f>
        <v>0</v>
      </c>
      <c r="B30" s="92">
        <v>28</v>
      </c>
      <c r="C30" s="93">
        <f>SUM(SurveyResultAggregation!$D30:$BK30)</f>
        <v>16</v>
      </c>
      <c r="D30" s="154"/>
      <c r="E30" s="154">
        <v>0</v>
      </c>
      <c r="F30" s="154">
        <v>0</v>
      </c>
      <c r="G30" s="154">
        <v>0</v>
      </c>
      <c r="H30" s="154">
        <v>1</v>
      </c>
      <c r="I30" s="154">
        <v>0</v>
      </c>
      <c r="J30" s="154">
        <v>0</v>
      </c>
      <c r="K30" s="154">
        <v>1</v>
      </c>
      <c r="L30" s="154">
        <v>1</v>
      </c>
      <c r="M30" s="154">
        <v>1</v>
      </c>
      <c r="N30" s="154">
        <v>0</v>
      </c>
      <c r="O30" s="154">
        <v>0</v>
      </c>
      <c r="P30" s="154">
        <v>0</v>
      </c>
      <c r="Q30" s="154">
        <v>0</v>
      </c>
      <c r="R30" s="154">
        <v>0</v>
      </c>
      <c r="S30" s="154"/>
      <c r="T30" s="154"/>
      <c r="U30" s="154"/>
      <c r="V30" s="154">
        <v>0</v>
      </c>
      <c r="W30" s="154">
        <v>1</v>
      </c>
      <c r="X30" s="154"/>
      <c r="Y30" s="154">
        <v>1</v>
      </c>
      <c r="Z30" s="154">
        <v>0</v>
      </c>
      <c r="AA30" s="154">
        <v>0</v>
      </c>
      <c r="AB30" s="154">
        <v>0</v>
      </c>
      <c r="AC30" s="154">
        <v>0</v>
      </c>
      <c r="AD30" s="154">
        <v>0</v>
      </c>
      <c r="AE30" s="154">
        <v>1</v>
      </c>
      <c r="AF30" s="154">
        <v>0</v>
      </c>
      <c r="AG30" s="154">
        <v>1</v>
      </c>
      <c r="AH30" s="154">
        <v>0</v>
      </c>
      <c r="AI30" s="154">
        <v>1</v>
      </c>
      <c r="AJ30" s="154">
        <v>1</v>
      </c>
      <c r="AK30" s="154">
        <v>0</v>
      </c>
      <c r="AL30" s="154">
        <v>0</v>
      </c>
      <c r="AM30" s="154">
        <v>0</v>
      </c>
      <c r="AN30" s="154">
        <v>1</v>
      </c>
      <c r="AO30" s="154">
        <v>0</v>
      </c>
      <c r="AP30" s="154">
        <v>0</v>
      </c>
      <c r="AQ30" s="154">
        <v>1</v>
      </c>
      <c r="AR30" s="154">
        <v>0</v>
      </c>
      <c r="AS30" s="154">
        <v>2</v>
      </c>
      <c r="AT30" s="154">
        <v>2</v>
      </c>
      <c r="AU30" s="154"/>
      <c r="AV30" s="154"/>
      <c r="AW30" s="154"/>
      <c r="AX30" s="154"/>
      <c r="AY30" s="154"/>
      <c r="AZ30" s="154"/>
      <c r="BA30" s="154"/>
      <c r="BB30" s="154"/>
      <c r="BC30" s="154"/>
      <c r="BD30" s="154"/>
      <c r="BE30" s="154"/>
      <c r="BF30" s="154"/>
      <c r="BG30" s="154"/>
      <c r="BH30" s="154"/>
      <c r="BI30" s="154"/>
      <c r="BJ30" s="154"/>
      <c r="BK30" s="154"/>
    </row>
    <row r="31" spans="1:63" s="19" customFormat="1" ht="13.15" x14ac:dyDescent="0.35">
      <c r="A31" s="50">
        <f>COUNTIF(Survey!H:H,DOE!$A32)</f>
        <v>0</v>
      </c>
      <c r="B31" s="92">
        <v>29</v>
      </c>
      <c r="C31" s="91">
        <f>SUM(SurveyResultAggregation!$D31:$BK31)</f>
        <v>4</v>
      </c>
      <c r="D31" s="155"/>
      <c r="E31" s="155">
        <v>0</v>
      </c>
      <c r="F31" s="155">
        <v>0</v>
      </c>
      <c r="G31" s="155">
        <v>0</v>
      </c>
      <c r="H31" s="155">
        <v>0</v>
      </c>
      <c r="I31" s="155">
        <v>0</v>
      </c>
      <c r="J31" s="155">
        <v>0</v>
      </c>
      <c r="K31" s="155">
        <v>0</v>
      </c>
      <c r="L31" s="155">
        <v>0</v>
      </c>
      <c r="M31" s="155">
        <v>1</v>
      </c>
      <c r="N31" s="155">
        <v>0</v>
      </c>
      <c r="O31" s="155">
        <v>1</v>
      </c>
      <c r="P31" s="155">
        <v>0</v>
      </c>
      <c r="Q31" s="155">
        <v>0</v>
      </c>
      <c r="R31" s="155">
        <v>0</v>
      </c>
      <c r="S31" s="155"/>
      <c r="T31" s="155"/>
      <c r="U31" s="155"/>
      <c r="V31" s="155">
        <v>0</v>
      </c>
      <c r="W31" s="155">
        <v>0</v>
      </c>
      <c r="X31" s="155"/>
      <c r="Y31" s="155">
        <v>0</v>
      </c>
      <c r="Z31" s="155">
        <v>0</v>
      </c>
      <c r="AA31" s="155">
        <v>0</v>
      </c>
      <c r="AB31" s="155">
        <v>0</v>
      </c>
      <c r="AC31" s="155">
        <v>0</v>
      </c>
      <c r="AD31" s="155">
        <v>1</v>
      </c>
      <c r="AE31" s="155">
        <v>0</v>
      </c>
      <c r="AF31" s="155">
        <v>0</v>
      </c>
      <c r="AG31" s="155">
        <v>0</v>
      </c>
      <c r="AH31" s="155">
        <v>0</v>
      </c>
      <c r="AI31" s="155">
        <v>0</v>
      </c>
      <c r="AJ31" s="155">
        <v>0</v>
      </c>
      <c r="AK31" s="155">
        <v>0</v>
      </c>
      <c r="AL31" s="155">
        <v>0</v>
      </c>
      <c r="AM31" s="155">
        <v>0</v>
      </c>
      <c r="AN31" s="155">
        <v>0</v>
      </c>
      <c r="AO31" s="155">
        <v>0</v>
      </c>
      <c r="AP31" s="155">
        <v>0</v>
      </c>
      <c r="AQ31" s="155">
        <v>1</v>
      </c>
      <c r="AR31" s="155">
        <v>0</v>
      </c>
      <c r="AS31" s="155">
        <v>0</v>
      </c>
      <c r="AT31" s="155">
        <v>0</v>
      </c>
      <c r="AU31" s="155"/>
      <c r="AV31" s="155"/>
      <c r="AW31" s="155"/>
      <c r="AX31" s="155"/>
      <c r="AY31" s="155"/>
      <c r="AZ31" s="155"/>
      <c r="BA31" s="155"/>
      <c r="BB31" s="155"/>
      <c r="BC31" s="155"/>
      <c r="BD31" s="155"/>
      <c r="BE31" s="155"/>
      <c r="BF31" s="155"/>
      <c r="BG31" s="155"/>
      <c r="BH31" s="155"/>
      <c r="BI31" s="155"/>
      <c r="BJ31" s="155"/>
      <c r="BK31" s="155"/>
    </row>
    <row r="32" spans="1:63" s="19" customFormat="1" ht="13.15" x14ac:dyDescent="0.35">
      <c r="A32" s="51">
        <f>COUNTIF(Survey!H:H,DOE!$A33)</f>
        <v>1</v>
      </c>
      <c r="B32" s="92">
        <v>30</v>
      </c>
      <c r="C32" s="93">
        <f>SUM(SurveyResultAggregation!$D32:$BK32)</f>
        <v>6</v>
      </c>
      <c r="D32" s="154"/>
      <c r="E32" s="154">
        <v>1</v>
      </c>
      <c r="F32" s="154">
        <v>0</v>
      </c>
      <c r="G32" s="154">
        <v>0</v>
      </c>
      <c r="H32" s="154">
        <v>0</v>
      </c>
      <c r="I32" s="154">
        <v>0</v>
      </c>
      <c r="J32" s="154">
        <v>0</v>
      </c>
      <c r="K32" s="154">
        <v>0</v>
      </c>
      <c r="L32" s="154">
        <v>0</v>
      </c>
      <c r="M32" s="154">
        <v>1</v>
      </c>
      <c r="N32" s="154">
        <v>0</v>
      </c>
      <c r="O32" s="154">
        <v>0</v>
      </c>
      <c r="P32" s="154">
        <v>0</v>
      </c>
      <c r="Q32" s="154">
        <v>0</v>
      </c>
      <c r="R32" s="154">
        <v>0</v>
      </c>
      <c r="S32" s="154"/>
      <c r="T32" s="154"/>
      <c r="U32" s="154"/>
      <c r="V32" s="154">
        <v>1</v>
      </c>
      <c r="W32" s="154">
        <v>0</v>
      </c>
      <c r="X32" s="154"/>
      <c r="Y32" s="154">
        <v>0</v>
      </c>
      <c r="Z32" s="154">
        <v>0</v>
      </c>
      <c r="AA32" s="154">
        <v>1</v>
      </c>
      <c r="AB32" s="154">
        <v>0</v>
      </c>
      <c r="AC32" s="154">
        <v>0</v>
      </c>
      <c r="AD32" s="154">
        <v>1</v>
      </c>
      <c r="AE32" s="154">
        <v>0</v>
      </c>
      <c r="AF32" s="154">
        <v>0</v>
      </c>
      <c r="AG32" s="154">
        <v>0</v>
      </c>
      <c r="AH32" s="154">
        <v>0</v>
      </c>
      <c r="AI32" s="154">
        <v>0</v>
      </c>
      <c r="AJ32" s="154">
        <v>0</v>
      </c>
      <c r="AK32" s="154">
        <v>0</v>
      </c>
      <c r="AL32" s="154">
        <v>0</v>
      </c>
      <c r="AM32" s="154">
        <v>0</v>
      </c>
      <c r="AN32" s="154">
        <v>0</v>
      </c>
      <c r="AO32" s="154">
        <v>0</v>
      </c>
      <c r="AP32" s="154">
        <v>0</v>
      </c>
      <c r="AQ32" s="154">
        <v>0</v>
      </c>
      <c r="AR32" s="154">
        <v>1</v>
      </c>
      <c r="AS32" s="154">
        <v>0</v>
      </c>
      <c r="AT32" s="154">
        <v>0</v>
      </c>
      <c r="AU32" s="154"/>
      <c r="AV32" s="154"/>
      <c r="AW32" s="154"/>
      <c r="AX32" s="154"/>
      <c r="AY32" s="154"/>
      <c r="AZ32" s="154"/>
      <c r="BA32" s="154"/>
      <c r="BB32" s="154"/>
      <c r="BC32" s="154"/>
      <c r="BD32" s="154"/>
      <c r="BE32" s="154"/>
      <c r="BF32" s="154"/>
      <c r="BG32" s="154"/>
      <c r="BH32" s="154"/>
      <c r="BI32" s="154"/>
      <c r="BJ32" s="154"/>
      <c r="BK32" s="154"/>
    </row>
    <row r="33" spans="1:63" s="19" customFormat="1" ht="13.15" x14ac:dyDescent="0.35">
      <c r="A33" s="50">
        <f>COUNTIF(Survey!H:H,DOE!$A34)</f>
        <v>0</v>
      </c>
      <c r="B33" s="92">
        <v>31</v>
      </c>
      <c r="C33" s="91">
        <f>SUM(SurveyResultAggregation!$D33:$BK33)</f>
        <v>6</v>
      </c>
      <c r="D33" s="155"/>
      <c r="E33" s="155">
        <v>0</v>
      </c>
      <c r="F33" s="155">
        <v>0</v>
      </c>
      <c r="G33" s="155">
        <v>0</v>
      </c>
      <c r="H33" s="155">
        <v>1</v>
      </c>
      <c r="I33" s="155">
        <v>0</v>
      </c>
      <c r="J33" s="155">
        <v>0</v>
      </c>
      <c r="K33" s="155">
        <v>0</v>
      </c>
      <c r="L33" s="155">
        <v>1</v>
      </c>
      <c r="M33" s="155">
        <v>0</v>
      </c>
      <c r="N33" s="155">
        <v>0</v>
      </c>
      <c r="O33" s="155">
        <v>0</v>
      </c>
      <c r="P33" s="155">
        <v>0</v>
      </c>
      <c r="Q33" s="155">
        <v>0</v>
      </c>
      <c r="R33" s="155">
        <v>0</v>
      </c>
      <c r="S33" s="155"/>
      <c r="T33" s="155"/>
      <c r="U33" s="155"/>
      <c r="V33" s="155">
        <v>0</v>
      </c>
      <c r="W33" s="155">
        <v>0</v>
      </c>
      <c r="X33" s="155"/>
      <c r="Y33" s="155">
        <v>0</v>
      </c>
      <c r="Z33" s="155">
        <v>0</v>
      </c>
      <c r="AA33" s="155">
        <v>0</v>
      </c>
      <c r="AB33" s="155">
        <v>0</v>
      </c>
      <c r="AC33" s="155">
        <v>0</v>
      </c>
      <c r="AD33" s="155">
        <v>1</v>
      </c>
      <c r="AE33" s="155">
        <v>0</v>
      </c>
      <c r="AF33" s="155">
        <v>0</v>
      </c>
      <c r="AG33" s="155">
        <v>0</v>
      </c>
      <c r="AH33" s="155">
        <v>0</v>
      </c>
      <c r="AI33" s="155">
        <v>0</v>
      </c>
      <c r="AJ33" s="155">
        <v>0</v>
      </c>
      <c r="AK33" s="155">
        <v>0</v>
      </c>
      <c r="AL33" s="155">
        <v>1</v>
      </c>
      <c r="AM33" s="155">
        <v>0</v>
      </c>
      <c r="AN33" s="155">
        <v>0</v>
      </c>
      <c r="AO33" s="155">
        <v>0</v>
      </c>
      <c r="AP33" s="155">
        <v>1</v>
      </c>
      <c r="AQ33" s="155">
        <v>0</v>
      </c>
      <c r="AR33" s="155">
        <v>0</v>
      </c>
      <c r="AS33" s="155">
        <v>1</v>
      </c>
      <c r="AT33" s="155">
        <v>0</v>
      </c>
      <c r="AU33" s="155"/>
      <c r="AV33" s="155"/>
      <c r="AW33" s="155"/>
      <c r="AX33" s="155"/>
      <c r="AY33" s="155"/>
      <c r="AZ33" s="155"/>
      <c r="BA33" s="155"/>
      <c r="BB33" s="155"/>
      <c r="BC33" s="155"/>
      <c r="BD33" s="155"/>
      <c r="BE33" s="155"/>
      <c r="BF33" s="155"/>
      <c r="BG33" s="155"/>
      <c r="BH33" s="155"/>
      <c r="BI33" s="155"/>
      <c r="BJ33" s="155"/>
      <c r="BK33" s="155"/>
    </row>
    <row r="34" spans="1:63" s="19" customFormat="1" ht="13.15" x14ac:dyDescent="0.35">
      <c r="A34" s="51">
        <f>COUNTIF(Survey!H:H,DOE!$A35)</f>
        <v>1</v>
      </c>
      <c r="B34" s="92">
        <v>32</v>
      </c>
      <c r="C34" s="93">
        <f>SUM(SurveyResultAggregation!$D34:$BK34)</f>
        <v>2</v>
      </c>
      <c r="D34" s="154"/>
      <c r="E34" s="154">
        <v>0</v>
      </c>
      <c r="F34" s="154">
        <v>0</v>
      </c>
      <c r="G34" s="154">
        <v>0</v>
      </c>
      <c r="H34" s="154">
        <v>0</v>
      </c>
      <c r="I34" s="154">
        <v>0</v>
      </c>
      <c r="J34" s="154">
        <v>0</v>
      </c>
      <c r="K34" s="154">
        <v>0</v>
      </c>
      <c r="L34" s="154">
        <v>0</v>
      </c>
      <c r="M34" s="154">
        <v>1</v>
      </c>
      <c r="N34" s="154">
        <v>0</v>
      </c>
      <c r="O34" s="154">
        <v>0</v>
      </c>
      <c r="P34" s="154">
        <v>0</v>
      </c>
      <c r="Q34" s="154">
        <v>0</v>
      </c>
      <c r="R34" s="154">
        <v>0</v>
      </c>
      <c r="S34" s="154"/>
      <c r="T34" s="154"/>
      <c r="U34" s="154"/>
      <c r="V34" s="154">
        <v>0</v>
      </c>
      <c r="W34" s="154">
        <v>1</v>
      </c>
      <c r="X34" s="154"/>
      <c r="Y34" s="154">
        <v>0</v>
      </c>
      <c r="Z34" s="154">
        <v>0</v>
      </c>
      <c r="AA34" s="154">
        <v>0</v>
      </c>
      <c r="AB34" s="154">
        <v>0</v>
      </c>
      <c r="AC34" s="154">
        <v>0</v>
      </c>
      <c r="AD34" s="154">
        <v>0</v>
      </c>
      <c r="AE34" s="154">
        <v>0</v>
      </c>
      <c r="AF34" s="154">
        <v>0</v>
      </c>
      <c r="AG34" s="154">
        <v>0</v>
      </c>
      <c r="AH34" s="154">
        <v>0</v>
      </c>
      <c r="AI34" s="154">
        <v>0</v>
      </c>
      <c r="AJ34" s="154">
        <v>0</v>
      </c>
      <c r="AK34" s="154">
        <v>0</v>
      </c>
      <c r="AL34" s="154">
        <v>0</v>
      </c>
      <c r="AM34" s="154">
        <v>0</v>
      </c>
      <c r="AN34" s="154">
        <v>0</v>
      </c>
      <c r="AO34" s="154">
        <v>0</v>
      </c>
      <c r="AP34" s="154">
        <v>0</v>
      </c>
      <c r="AQ34" s="154">
        <v>0</v>
      </c>
      <c r="AR34" s="154">
        <v>0</v>
      </c>
      <c r="AS34" s="154">
        <v>0</v>
      </c>
      <c r="AT34" s="154">
        <v>0</v>
      </c>
      <c r="AU34" s="154"/>
      <c r="AV34" s="154"/>
      <c r="AW34" s="154"/>
      <c r="AX34" s="154"/>
      <c r="AY34" s="154"/>
      <c r="AZ34" s="154"/>
      <c r="BA34" s="154"/>
      <c r="BB34" s="154"/>
      <c r="BC34" s="154"/>
      <c r="BD34" s="154"/>
      <c r="BE34" s="154"/>
      <c r="BF34" s="154"/>
      <c r="BG34" s="154"/>
      <c r="BH34" s="154"/>
      <c r="BI34" s="154"/>
      <c r="BJ34" s="154"/>
      <c r="BK34" s="154"/>
    </row>
    <row r="35" spans="1:63" s="19" customFormat="1" ht="13.15" x14ac:dyDescent="0.35">
      <c r="A35" s="50">
        <f>COUNTIF(Survey!H:H,DOE!$A36)</f>
        <v>0</v>
      </c>
      <c r="B35" s="92">
        <v>33</v>
      </c>
      <c r="C35" s="91">
        <f>SUM(SurveyResultAggregation!$D35:$BK35)</f>
        <v>3</v>
      </c>
      <c r="D35" s="155"/>
      <c r="E35" s="155">
        <v>0</v>
      </c>
      <c r="F35" s="155">
        <v>0</v>
      </c>
      <c r="G35" s="155">
        <v>0</v>
      </c>
      <c r="H35" s="155">
        <v>0</v>
      </c>
      <c r="I35" s="155">
        <v>0</v>
      </c>
      <c r="J35" s="155">
        <v>0</v>
      </c>
      <c r="K35" s="155">
        <v>0</v>
      </c>
      <c r="L35" s="155">
        <v>0</v>
      </c>
      <c r="M35" s="155">
        <v>0</v>
      </c>
      <c r="N35" s="155">
        <v>0</v>
      </c>
      <c r="O35" s="155">
        <v>0</v>
      </c>
      <c r="P35" s="155">
        <v>0</v>
      </c>
      <c r="Q35" s="155">
        <v>0</v>
      </c>
      <c r="R35" s="155">
        <v>0</v>
      </c>
      <c r="S35" s="155"/>
      <c r="T35" s="155"/>
      <c r="U35" s="155"/>
      <c r="V35" s="155">
        <v>0</v>
      </c>
      <c r="W35" s="155">
        <v>0</v>
      </c>
      <c r="X35" s="155"/>
      <c r="Y35" s="155">
        <v>0</v>
      </c>
      <c r="Z35" s="155">
        <v>0</v>
      </c>
      <c r="AA35" s="155">
        <v>0</v>
      </c>
      <c r="AB35" s="155">
        <v>0</v>
      </c>
      <c r="AC35" s="155">
        <v>0</v>
      </c>
      <c r="AD35" s="155">
        <v>0</v>
      </c>
      <c r="AE35" s="155">
        <v>0</v>
      </c>
      <c r="AF35" s="155">
        <v>0</v>
      </c>
      <c r="AG35" s="155">
        <v>0</v>
      </c>
      <c r="AH35" s="155">
        <v>0</v>
      </c>
      <c r="AI35" s="155">
        <v>0</v>
      </c>
      <c r="AJ35" s="155">
        <v>0</v>
      </c>
      <c r="AK35" s="155">
        <v>0</v>
      </c>
      <c r="AL35" s="155">
        <v>0</v>
      </c>
      <c r="AM35" s="155">
        <v>0</v>
      </c>
      <c r="AN35" s="155">
        <v>0</v>
      </c>
      <c r="AO35" s="155">
        <v>0</v>
      </c>
      <c r="AP35" s="155">
        <v>0</v>
      </c>
      <c r="AQ35" s="155">
        <v>0</v>
      </c>
      <c r="AR35" s="155">
        <v>1</v>
      </c>
      <c r="AS35" s="155">
        <v>2</v>
      </c>
      <c r="AT35" s="155">
        <v>0</v>
      </c>
      <c r="AU35" s="155"/>
      <c r="AV35" s="155"/>
      <c r="AW35" s="155"/>
      <c r="AX35" s="155"/>
      <c r="AY35" s="155"/>
      <c r="AZ35" s="155"/>
      <c r="BA35" s="155"/>
      <c r="BB35" s="155"/>
      <c r="BC35" s="155"/>
      <c r="BD35" s="155"/>
      <c r="BE35" s="155"/>
      <c r="BF35" s="155"/>
      <c r="BG35" s="155"/>
      <c r="BH35" s="155"/>
      <c r="BI35" s="155"/>
      <c r="BJ35" s="155"/>
      <c r="BK35" s="155"/>
    </row>
    <row r="36" spans="1:63" s="19" customFormat="1" ht="13.15" x14ac:dyDescent="0.35">
      <c r="A36" s="51">
        <f>COUNTIF(Survey!H:H,DOE!$A37)</f>
        <v>0</v>
      </c>
      <c r="B36" s="92">
        <v>34</v>
      </c>
      <c r="C36" s="93">
        <f>SUM(SurveyResultAggregation!$D36:$BK36)</f>
        <v>2</v>
      </c>
      <c r="D36" s="154"/>
      <c r="E36" s="154">
        <v>0</v>
      </c>
      <c r="F36" s="154">
        <v>0</v>
      </c>
      <c r="G36" s="154">
        <v>0</v>
      </c>
      <c r="H36" s="154">
        <v>0</v>
      </c>
      <c r="I36" s="154">
        <v>0</v>
      </c>
      <c r="J36" s="154">
        <v>0</v>
      </c>
      <c r="K36" s="154">
        <v>0</v>
      </c>
      <c r="L36" s="154">
        <v>0</v>
      </c>
      <c r="M36" s="154">
        <v>1</v>
      </c>
      <c r="N36" s="154">
        <v>0</v>
      </c>
      <c r="O36" s="154">
        <v>0</v>
      </c>
      <c r="P36" s="154">
        <v>0</v>
      </c>
      <c r="Q36" s="154">
        <v>0</v>
      </c>
      <c r="R36" s="154">
        <v>0</v>
      </c>
      <c r="S36" s="154"/>
      <c r="T36" s="154"/>
      <c r="U36" s="154"/>
      <c r="V36" s="154">
        <v>1</v>
      </c>
      <c r="W36" s="154">
        <v>0</v>
      </c>
      <c r="X36" s="154"/>
      <c r="Y36" s="154">
        <v>0</v>
      </c>
      <c r="Z36" s="154">
        <v>0</v>
      </c>
      <c r="AA36" s="154">
        <v>0</v>
      </c>
      <c r="AB36" s="154">
        <v>0</v>
      </c>
      <c r="AC36" s="154">
        <v>0</v>
      </c>
      <c r="AD36" s="154">
        <v>0</v>
      </c>
      <c r="AE36" s="154">
        <v>0</v>
      </c>
      <c r="AF36" s="154">
        <v>0</v>
      </c>
      <c r="AG36" s="154">
        <v>0</v>
      </c>
      <c r="AH36" s="154">
        <v>0</v>
      </c>
      <c r="AI36" s="154">
        <v>0</v>
      </c>
      <c r="AJ36" s="154">
        <v>0</v>
      </c>
      <c r="AK36" s="154">
        <v>0</v>
      </c>
      <c r="AL36" s="154">
        <v>0</v>
      </c>
      <c r="AM36" s="154">
        <v>0</v>
      </c>
      <c r="AN36" s="154">
        <v>0</v>
      </c>
      <c r="AO36" s="154">
        <v>0</v>
      </c>
      <c r="AP36" s="154">
        <v>0</v>
      </c>
      <c r="AQ36" s="154">
        <v>0</v>
      </c>
      <c r="AR36" s="154">
        <v>0</v>
      </c>
      <c r="AS36" s="154">
        <v>0</v>
      </c>
      <c r="AT36" s="154">
        <v>0</v>
      </c>
      <c r="AU36" s="154"/>
      <c r="AV36" s="154"/>
      <c r="AW36" s="154"/>
      <c r="AX36" s="154"/>
      <c r="AY36" s="154"/>
      <c r="AZ36" s="154"/>
      <c r="BA36" s="154"/>
      <c r="BB36" s="154"/>
      <c r="BC36" s="154"/>
      <c r="BD36" s="154"/>
      <c r="BE36" s="154"/>
      <c r="BF36" s="154"/>
      <c r="BG36" s="154"/>
      <c r="BH36" s="154"/>
      <c r="BI36" s="154"/>
      <c r="BJ36" s="154"/>
      <c r="BK36" s="154"/>
    </row>
    <row r="37" spans="1:63" s="19" customFormat="1" ht="13.15" x14ac:dyDescent="0.35">
      <c r="A37" s="50">
        <f>COUNTIF(Survey!H:H,DOE!$A38)</f>
        <v>1</v>
      </c>
      <c r="B37" s="92">
        <v>35</v>
      </c>
      <c r="C37" s="91">
        <f>SUM(SurveyResultAggregation!$D37:$BK37)</f>
        <v>2</v>
      </c>
      <c r="D37" s="155"/>
      <c r="E37" s="155">
        <v>0</v>
      </c>
      <c r="F37" s="155">
        <v>0</v>
      </c>
      <c r="G37" s="155">
        <v>0</v>
      </c>
      <c r="H37" s="155">
        <v>0</v>
      </c>
      <c r="I37" s="155">
        <v>0</v>
      </c>
      <c r="J37" s="155">
        <v>0</v>
      </c>
      <c r="K37" s="155">
        <v>0</v>
      </c>
      <c r="L37" s="155">
        <v>0</v>
      </c>
      <c r="M37" s="155">
        <v>0</v>
      </c>
      <c r="N37" s="155">
        <v>0</v>
      </c>
      <c r="O37" s="155">
        <v>0</v>
      </c>
      <c r="P37" s="155">
        <v>0</v>
      </c>
      <c r="Q37" s="155">
        <v>0</v>
      </c>
      <c r="R37" s="155">
        <v>0</v>
      </c>
      <c r="S37" s="155"/>
      <c r="T37" s="155"/>
      <c r="U37" s="155"/>
      <c r="V37" s="155">
        <v>0</v>
      </c>
      <c r="W37" s="155">
        <v>1</v>
      </c>
      <c r="X37" s="155"/>
      <c r="Y37" s="155">
        <v>0</v>
      </c>
      <c r="Z37" s="155">
        <v>0</v>
      </c>
      <c r="AA37" s="155">
        <v>0</v>
      </c>
      <c r="AB37" s="155">
        <v>0</v>
      </c>
      <c r="AC37" s="155">
        <v>0</v>
      </c>
      <c r="AD37" s="155">
        <v>0</v>
      </c>
      <c r="AE37" s="155">
        <v>0</v>
      </c>
      <c r="AF37" s="155">
        <v>0</v>
      </c>
      <c r="AG37" s="155">
        <v>0</v>
      </c>
      <c r="AH37" s="155">
        <v>0</v>
      </c>
      <c r="AI37" s="155">
        <v>0</v>
      </c>
      <c r="AJ37" s="155">
        <v>0</v>
      </c>
      <c r="AK37" s="155">
        <v>0</v>
      </c>
      <c r="AL37" s="155">
        <v>0</v>
      </c>
      <c r="AM37" s="155">
        <v>0</v>
      </c>
      <c r="AN37" s="155">
        <v>0</v>
      </c>
      <c r="AO37" s="155">
        <v>0</v>
      </c>
      <c r="AP37" s="155">
        <v>0</v>
      </c>
      <c r="AQ37" s="155">
        <v>0</v>
      </c>
      <c r="AR37" s="155">
        <v>1</v>
      </c>
      <c r="AS37" s="155">
        <v>0</v>
      </c>
      <c r="AT37" s="155">
        <v>0</v>
      </c>
      <c r="AU37" s="155"/>
      <c r="AV37" s="155"/>
      <c r="AW37" s="155"/>
      <c r="AX37" s="155"/>
      <c r="AY37" s="155"/>
      <c r="AZ37" s="155"/>
      <c r="BA37" s="155"/>
      <c r="BB37" s="155"/>
      <c r="BC37" s="155"/>
      <c r="BD37" s="155"/>
      <c r="BE37" s="155"/>
      <c r="BF37" s="155"/>
      <c r="BG37" s="155"/>
      <c r="BH37" s="155"/>
      <c r="BI37" s="155"/>
      <c r="BJ37" s="155"/>
      <c r="BK37" s="155"/>
    </row>
    <row r="38" spans="1:63" s="19" customFormat="1" ht="13.15" x14ac:dyDescent="0.35">
      <c r="A38" s="51">
        <f>COUNTIF(Survey!H:H,DOE!$A39)</f>
        <v>0</v>
      </c>
      <c r="B38" s="92">
        <v>36</v>
      </c>
      <c r="C38" s="93">
        <f>SUM(SurveyResultAggregation!$D38:$BK38)</f>
        <v>1</v>
      </c>
      <c r="D38" s="154"/>
      <c r="E38" s="154">
        <v>0</v>
      </c>
      <c r="F38" s="154">
        <v>0</v>
      </c>
      <c r="G38" s="154">
        <v>0</v>
      </c>
      <c r="H38" s="154">
        <v>0</v>
      </c>
      <c r="I38" s="154">
        <v>0</v>
      </c>
      <c r="J38" s="154">
        <v>0</v>
      </c>
      <c r="K38" s="154">
        <v>0</v>
      </c>
      <c r="L38" s="154">
        <v>0</v>
      </c>
      <c r="M38" s="154">
        <v>0</v>
      </c>
      <c r="N38" s="154">
        <v>0</v>
      </c>
      <c r="O38" s="154">
        <v>0</v>
      </c>
      <c r="P38" s="154">
        <v>0</v>
      </c>
      <c r="Q38" s="154">
        <v>0</v>
      </c>
      <c r="R38" s="154">
        <v>0</v>
      </c>
      <c r="S38" s="154"/>
      <c r="T38" s="154"/>
      <c r="U38" s="154"/>
      <c r="V38" s="154">
        <v>0</v>
      </c>
      <c r="W38" s="154">
        <v>0</v>
      </c>
      <c r="X38" s="154"/>
      <c r="Y38" s="154">
        <v>0</v>
      </c>
      <c r="Z38" s="154">
        <v>0</v>
      </c>
      <c r="AA38" s="154">
        <v>0</v>
      </c>
      <c r="AB38" s="154">
        <v>0</v>
      </c>
      <c r="AC38" s="154">
        <v>0</v>
      </c>
      <c r="AD38" s="154">
        <v>1</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c r="AV38" s="154"/>
      <c r="AW38" s="154"/>
      <c r="AX38" s="154"/>
      <c r="AY38" s="154"/>
      <c r="AZ38" s="154"/>
      <c r="BA38" s="154"/>
      <c r="BB38" s="154"/>
      <c r="BC38" s="154"/>
      <c r="BD38" s="154"/>
      <c r="BE38" s="154"/>
      <c r="BF38" s="154"/>
      <c r="BG38" s="154"/>
      <c r="BH38" s="154"/>
      <c r="BI38" s="154"/>
      <c r="BJ38" s="154"/>
      <c r="BK38" s="154"/>
    </row>
    <row r="39" spans="1:63" s="19" customFormat="1" ht="13.15" x14ac:dyDescent="0.35">
      <c r="A39" s="50">
        <f>COUNTIF(Survey!H:H,DOE!$A40)</f>
        <v>1</v>
      </c>
      <c r="B39" s="92">
        <v>37</v>
      </c>
      <c r="C39" s="91">
        <f>SUM(SurveyResultAggregation!$D39:$BK39)</f>
        <v>18</v>
      </c>
      <c r="D39" s="155"/>
      <c r="E39" s="155">
        <v>1</v>
      </c>
      <c r="F39" s="155">
        <v>1</v>
      </c>
      <c r="G39" s="155">
        <v>0</v>
      </c>
      <c r="H39" s="155">
        <v>0</v>
      </c>
      <c r="I39" s="155">
        <v>0</v>
      </c>
      <c r="J39" s="155">
        <v>1</v>
      </c>
      <c r="K39" s="155">
        <v>0</v>
      </c>
      <c r="L39" s="155">
        <v>1</v>
      </c>
      <c r="M39" s="155">
        <v>0</v>
      </c>
      <c r="N39" s="155">
        <v>0</v>
      </c>
      <c r="O39" s="155">
        <v>1</v>
      </c>
      <c r="P39" s="155">
        <v>2</v>
      </c>
      <c r="Q39" s="155">
        <v>0</v>
      </c>
      <c r="R39" s="155">
        <v>0</v>
      </c>
      <c r="S39" s="155"/>
      <c r="T39" s="155"/>
      <c r="U39" s="155"/>
      <c r="V39" s="155">
        <v>0</v>
      </c>
      <c r="W39" s="155">
        <v>1</v>
      </c>
      <c r="X39" s="155"/>
      <c r="Y39" s="155">
        <v>0</v>
      </c>
      <c r="Z39" s="155">
        <v>0</v>
      </c>
      <c r="AA39" s="155">
        <v>0</v>
      </c>
      <c r="AB39" s="155">
        <v>1</v>
      </c>
      <c r="AC39" s="155">
        <v>1</v>
      </c>
      <c r="AD39" s="155">
        <v>2</v>
      </c>
      <c r="AE39" s="155">
        <v>1</v>
      </c>
      <c r="AF39" s="155">
        <v>1</v>
      </c>
      <c r="AG39" s="155">
        <v>0</v>
      </c>
      <c r="AH39" s="155">
        <v>0</v>
      </c>
      <c r="AI39" s="155">
        <v>0</v>
      </c>
      <c r="AJ39" s="155">
        <v>0</v>
      </c>
      <c r="AK39" s="155">
        <v>2</v>
      </c>
      <c r="AL39" s="155">
        <v>0</v>
      </c>
      <c r="AM39" s="155">
        <v>1</v>
      </c>
      <c r="AN39" s="155">
        <v>1</v>
      </c>
      <c r="AO39" s="155">
        <v>0</v>
      </c>
      <c r="AP39" s="155">
        <v>0</v>
      </c>
      <c r="AQ39" s="155">
        <v>0</v>
      </c>
      <c r="AR39" s="155">
        <v>0</v>
      </c>
      <c r="AS39" s="155">
        <v>0</v>
      </c>
      <c r="AT39" s="155">
        <v>0</v>
      </c>
      <c r="AU39" s="155"/>
      <c r="AV39" s="155"/>
      <c r="AW39" s="155"/>
      <c r="AX39" s="155"/>
      <c r="AY39" s="155"/>
      <c r="AZ39" s="155"/>
      <c r="BA39" s="155"/>
      <c r="BB39" s="155"/>
      <c r="BC39" s="155"/>
      <c r="BD39" s="155"/>
      <c r="BE39" s="155"/>
      <c r="BF39" s="155"/>
      <c r="BG39" s="155"/>
      <c r="BH39" s="155"/>
      <c r="BI39" s="155"/>
      <c r="BJ39" s="155"/>
      <c r="BK39" s="155"/>
    </row>
    <row r="40" spans="1:63" s="19" customFormat="1" ht="13.15" x14ac:dyDescent="0.35">
      <c r="A40" s="51">
        <f>COUNTIF(Survey!H:H,DOE!$A41)</f>
        <v>0</v>
      </c>
      <c r="B40" s="92">
        <v>38</v>
      </c>
      <c r="C40" s="93">
        <f>SUM(SurveyResultAggregation!$D40:$BK40)</f>
        <v>8</v>
      </c>
      <c r="D40" s="154"/>
      <c r="E40" s="154">
        <v>1</v>
      </c>
      <c r="F40" s="154">
        <v>0</v>
      </c>
      <c r="G40" s="154">
        <v>0</v>
      </c>
      <c r="H40" s="154">
        <v>0</v>
      </c>
      <c r="I40" s="154">
        <v>0</v>
      </c>
      <c r="J40" s="154">
        <v>0</v>
      </c>
      <c r="K40" s="154">
        <v>0</v>
      </c>
      <c r="L40" s="154">
        <v>0</v>
      </c>
      <c r="M40" s="154">
        <v>0</v>
      </c>
      <c r="N40" s="154">
        <v>0</v>
      </c>
      <c r="O40" s="154">
        <v>0</v>
      </c>
      <c r="P40" s="154">
        <v>0</v>
      </c>
      <c r="Q40" s="154">
        <v>0</v>
      </c>
      <c r="R40" s="154">
        <v>0</v>
      </c>
      <c r="S40" s="154"/>
      <c r="T40" s="154"/>
      <c r="U40" s="154"/>
      <c r="V40" s="154">
        <v>0</v>
      </c>
      <c r="W40" s="154">
        <v>0</v>
      </c>
      <c r="X40" s="154"/>
      <c r="Y40" s="154">
        <v>0</v>
      </c>
      <c r="Z40" s="154">
        <v>0</v>
      </c>
      <c r="AA40" s="154">
        <v>1</v>
      </c>
      <c r="AB40" s="154">
        <v>1</v>
      </c>
      <c r="AC40" s="154">
        <v>0</v>
      </c>
      <c r="AD40" s="154">
        <v>0</v>
      </c>
      <c r="AE40" s="154">
        <v>1</v>
      </c>
      <c r="AF40" s="154">
        <v>0</v>
      </c>
      <c r="AG40" s="154">
        <v>0</v>
      </c>
      <c r="AH40" s="154">
        <v>1</v>
      </c>
      <c r="AI40" s="154">
        <v>0</v>
      </c>
      <c r="AJ40" s="154">
        <v>0</v>
      </c>
      <c r="AK40" s="154">
        <v>0</v>
      </c>
      <c r="AL40" s="154">
        <v>0</v>
      </c>
      <c r="AM40" s="154">
        <v>0</v>
      </c>
      <c r="AN40" s="154">
        <v>1</v>
      </c>
      <c r="AO40" s="154">
        <v>1</v>
      </c>
      <c r="AP40" s="154">
        <v>0</v>
      </c>
      <c r="AQ40" s="154">
        <v>0</v>
      </c>
      <c r="AR40" s="154">
        <v>0</v>
      </c>
      <c r="AS40" s="154">
        <v>0</v>
      </c>
      <c r="AT40" s="154">
        <v>1</v>
      </c>
      <c r="AU40" s="154"/>
      <c r="AV40" s="154"/>
      <c r="AW40" s="154"/>
      <c r="AX40" s="154"/>
      <c r="AY40" s="154"/>
      <c r="AZ40" s="154"/>
      <c r="BA40" s="154"/>
      <c r="BB40" s="154"/>
      <c r="BC40" s="154"/>
      <c r="BD40" s="154"/>
      <c r="BE40" s="154"/>
      <c r="BF40" s="154"/>
      <c r="BG40" s="154"/>
      <c r="BH40" s="154"/>
      <c r="BI40" s="154"/>
      <c r="BJ40" s="154"/>
      <c r="BK40" s="154"/>
    </row>
    <row r="41" spans="1:63" s="19" customFormat="1" ht="13.15" x14ac:dyDescent="0.35">
      <c r="A41" s="50">
        <f>COUNTIF(Survey!H:H,DOE!$A42)</f>
        <v>0</v>
      </c>
      <c r="B41" s="92">
        <v>39</v>
      </c>
      <c r="C41" s="91">
        <f>SUM(SurveyResultAggregation!$D41:$BK41)</f>
        <v>5</v>
      </c>
      <c r="D41" s="155"/>
      <c r="E41" s="155">
        <v>0</v>
      </c>
      <c r="F41" s="155">
        <v>0</v>
      </c>
      <c r="G41" s="155">
        <v>0</v>
      </c>
      <c r="H41" s="155">
        <v>0</v>
      </c>
      <c r="I41" s="155">
        <v>0</v>
      </c>
      <c r="J41" s="155">
        <v>0</v>
      </c>
      <c r="K41" s="155">
        <v>0</v>
      </c>
      <c r="L41" s="155">
        <v>0</v>
      </c>
      <c r="M41" s="155">
        <v>0</v>
      </c>
      <c r="N41" s="155">
        <v>1</v>
      </c>
      <c r="O41" s="155">
        <v>0</v>
      </c>
      <c r="P41" s="155">
        <v>0</v>
      </c>
      <c r="Q41" s="155">
        <v>0</v>
      </c>
      <c r="R41" s="155">
        <v>0</v>
      </c>
      <c r="S41" s="155"/>
      <c r="T41" s="155"/>
      <c r="U41" s="155"/>
      <c r="V41" s="155">
        <v>0</v>
      </c>
      <c r="W41" s="155">
        <v>0</v>
      </c>
      <c r="X41" s="155"/>
      <c r="Y41" s="155">
        <v>0</v>
      </c>
      <c r="Z41" s="155">
        <v>0</v>
      </c>
      <c r="AA41" s="155">
        <v>0</v>
      </c>
      <c r="AB41" s="155">
        <v>0</v>
      </c>
      <c r="AC41" s="155">
        <v>0</v>
      </c>
      <c r="AD41" s="155">
        <v>0</v>
      </c>
      <c r="AE41" s="155">
        <v>0</v>
      </c>
      <c r="AF41" s="155">
        <v>0</v>
      </c>
      <c r="AG41" s="155">
        <v>0</v>
      </c>
      <c r="AH41" s="155">
        <v>0</v>
      </c>
      <c r="AI41" s="155">
        <v>1</v>
      </c>
      <c r="AJ41" s="155">
        <v>0</v>
      </c>
      <c r="AK41" s="155">
        <v>0</v>
      </c>
      <c r="AL41" s="155">
        <v>0</v>
      </c>
      <c r="AM41" s="155">
        <v>2</v>
      </c>
      <c r="AN41" s="155">
        <v>0</v>
      </c>
      <c r="AO41" s="155">
        <v>0</v>
      </c>
      <c r="AP41" s="155">
        <v>1</v>
      </c>
      <c r="AQ41" s="155">
        <v>0</v>
      </c>
      <c r="AR41" s="155">
        <v>0</v>
      </c>
      <c r="AS41" s="155">
        <v>0</v>
      </c>
      <c r="AT41" s="155">
        <v>0</v>
      </c>
      <c r="AU41" s="155"/>
      <c r="AV41" s="155"/>
      <c r="AW41" s="155"/>
      <c r="AX41" s="155"/>
      <c r="AY41" s="155"/>
      <c r="AZ41" s="155"/>
      <c r="BA41" s="155"/>
      <c r="BB41" s="155"/>
      <c r="BC41" s="155"/>
      <c r="BD41" s="155"/>
      <c r="BE41" s="155"/>
      <c r="BF41" s="155"/>
      <c r="BG41" s="155"/>
      <c r="BH41" s="155"/>
      <c r="BI41" s="155"/>
      <c r="BJ41" s="155"/>
      <c r="BK41" s="155"/>
    </row>
    <row r="42" spans="1:63" s="19" customFormat="1" ht="13.15" x14ac:dyDescent="0.35">
      <c r="A42" s="51">
        <f>COUNTIF(Survey!H:H,DOE!$A43)</f>
        <v>1</v>
      </c>
      <c r="B42" s="92">
        <v>40</v>
      </c>
      <c r="C42" s="93">
        <f>SUM(SurveyResultAggregation!$D42:$BK42)</f>
        <v>13</v>
      </c>
      <c r="D42" s="154"/>
      <c r="E42" s="154">
        <v>0</v>
      </c>
      <c r="F42" s="154">
        <v>1</v>
      </c>
      <c r="G42" s="154">
        <v>0</v>
      </c>
      <c r="H42" s="154">
        <v>1</v>
      </c>
      <c r="I42" s="154">
        <v>0</v>
      </c>
      <c r="J42" s="154">
        <v>1</v>
      </c>
      <c r="K42" s="154">
        <v>0</v>
      </c>
      <c r="L42" s="154">
        <v>1</v>
      </c>
      <c r="M42" s="154">
        <v>0</v>
      </c>
      <c r="N42" s="154">
        <v>0</v>
      </c>
      <c r="O42" s="154">
        <v>1</v>
      </c>
      <c r="P42" s="154">
        <v>2</v>
      </c>
      <c r="Q42" s="154">
        <v>2</v>
      </c>
      <c r="R42" s="154">
        <v>0</v>
      </c>
      <c r="S42" s="154"/>
      <c r="T42" s="154"/>
      <c r="U42" s="154"/>
      <c r="V42" s="154">
        <v>0</v>
      </c>
      <c r="W42" s="154">
        <v>0</v>
      </c>
      <c r="X42" s="154"/>
      <c r="Y42" s="154">
        <v>0</v>
      </c>
      <c r="Z42" s="154">
        <v>1</v>
      </c>
      <c r="AA42" s="154">
        <v>0</v>
      </c>
      <c r="AB42" s="154">
        <v>0</v>
      </c>
      <c r="AC42" s="154">
        <v>0</v>
      </c>
      <c r="AD42" s="154">
        <v>0</v>
      </c>
      <c r="AE42" s="154">
        <v>0</v>
      </c>
      <c r="AF42" s="154">
        <v>0</v>
      </c>
      <c r="AG42" s="154">
        <v>0</v>
      </c>
      <c r="AH42" s="154">
        <v>1</v>
      </c>
      <c r="AI42" s="154">
        <v>0</v>
      </c>
      <c r="AJ42" s="154">
        <v>0</v>
      </c>
      <c r="AK42" s="154">
        <v>0</v>
      </c>
      <c r="AL42" s="154">
        <v>0</v>
      </c>
      <c r="AM42" s="154">
        <v>0</v>
      </c>
      <c r="AN42" s="154">
        <v>0</v>
      </c>
      <c r="AO42" s="154">
        <v>1</v>
      </c>
      <c r="AP42" s="154">
        <v>1</v>
      </c>
      <c r="AQ42" s="154">
        <v>0</v>
      </c>
      <c r="AR42" s="154">
        <v>0</v>
      </c>
      <c r="AS42" s="154">
        <v>0</v>
      </c>
      <c r="AT42" s="154">
        <v>0</v>
      </c>
      <c r="AU42" s="154"/>
      <c r="AV42" s="154"/>
      <c r="AW42" s="154"/>
      <c r="AX42" s="154"/>
      <c r="AY42" s="154"/>
      <c r="AZ42" s="154"/>
      <c r="BA42" s="154"/>
      <c r="BB42" s="154"/>
      <c r="BC42" s="154"/>
      <c r="BD42" s="154"/>
      <c r="BE42" s="154"/>
      <c r="BF42" s="154"/>
      <c r="BG42" s="154"/>
      <c r="BH42" s="154"/>
      <c r="BI42" s="154"/>
      <c r="BJ42" s="154"/>
      <c r="BK42" s="154"/>
    </row>
    <row r="43" spans="1:63" s="19" customFormat="1" ht="13.15" x14ac:dyDescent="0.35">
      <c r="A43" s="50">
        <f>COUNTIF(Survey!H:H,DOE!$A44)</f>
        <v>0</v>
      </c>
      <c r="B43" s="92">
        <v>41</v>
      </c>
      <c r="C43" s="91">
        <f>SUM(SurveyResultAggregation!$D43:$BK43)</f>
        <v>13</v>
      </c>
      <c r="D43" s="155"/>
      <c r="E43" s="155">
        <v>0</v>
      </c>
      <c r="F43" s="155">
        <v>0</v>
      </c>
      <c r="G43" s="155">
        <v>1</v>
      </c>
      <c r="H43" s="155">
        <v>0</v>
      </c>
      <c r="I43" s="155">
        <v>0</v>
      </c>
      <c r="J43" s="155">
        <v>1</v>
      </c>
      <c r="K43" s="155">
        <v>1</v>
      </c>
      <c r="L43" s="155">
        <v>0</v>
      </c>
      <c r="M43" s="155">
        <v>0</v>
      </c>
      <c r="N43" s="155">
        <v>1</v>
      </c>
      <c r="O43" s="155">
        <v>0</v>
      </c>
      <c r="P43" s="155">
        <v>0</v>
      </c>
      <c r="Q43" s="155">
        <v>0</v>
      </c>
      <c r="R43" s="155">
        <v>1</v>
      </c>
      <c r="S43" s="155"/>
      <c r="T43" s="155"/>
      <c r="U43" s="155"/>
      <c r="V43" s="155">
        <v>0</v>
      </c>
      <c r="W43" s="155">
        <v>0</v>
      </c>
      <c r="X43" s="155"/>
      <c r="Y43" s="155">
        <v>0</v>
      </c>
      <c r="Z43" s="155">
        <v>1</v>
      </c>
      <c r="AA43" s="155">
        <v>0</v>
      </c>
      <c r="AB43" s="155">
        <v>1</v>
      </c>
      <c r="AC43" s="155">
        <v>0</v>
      </c>
      <c r="AD43" s="155">
        <v>0</v>
      </c>
      <c r="AE43" s="155">
        <v>0</v>
      </c>
      <c r="AF43" s="155">
        <v>2</v>
      </c>
      <c r="AG43" s="155">
        <v>0</v>
      </c>
      <c r="AH43" s="155">
        <v>0</v>
      </c>
      <c r="AI43" s="155">
        <v>1</v>
      </c>
      <c r="AJ43" s="155">
        <v>0</v>
      </c>
      <c r="AK43" s="155">
        <v>0</v>
      </c>
      <c r="AL43" s="155">
        <v>1</v>
      </c>
      <c r="AM43" s="155">
        <v>0</v>
      </c>
      <c r="AN43" s="155">
        <v>1</v>
      </c>
      <c r="AO43" s="155">
        <v>0</v>
      </c>
      <c r="AP43" s="155">
        <v>0</v>
      </c>
      <c r="AQ43" s="155">
        <v>1</v>
      </c>
      <c r="AR43" s="155">
        <v>0</v>
      </c>
      <c r="AS43" s="155">
        <v>0</v>
      </c>
      <c r="AT43" s="155">
        <v>0</v>
      </c>
      <c r="AU43" s="155"/>
      <c r="AV43" s="155"/>
      <c r="AW43" s="155"/>
      <c r="AX43" s="155"/>
      <c r="AY43" s="155"/>
      <c r="AZ43" s="155"/>
      <c r="BA43" s="155"/>
      <c r="BB43" s="155"/>
      <c r="BC43" s="155"/>
      <c r="BD43" s="155"/>
      <c r="BE43" s="155"/>
      <c r="BF43" s="155"/>
      <c r="BG43" s="155"/>
      <c r="BH43" s="155"/>
      <c r="BI43" s="155"/>
      <c r="BJ43" s="155"/>
      <c r="BK43" s="155"/>
    </row>
    <row r="44" spans="1:63" s="19" customFormat="1" ht="13.15" x14ac:dyDescent="0.35">
      <c r="A44" s="51">
        <f>COUNTIF(Survey!H:H,DOE!$A45)</f>
        <v>1</v>
      </c>
      <c r="B44" s="92">
        <v>42</v>
      </c>
      <c r="C44" s="93">
        <f>SUM(SurveyResultAggregation!$D44:$BK44)</f>
        <v>5</v>
      </c>
      <c r="D44" s="154"/>
      <c r="E44" s="154">
        <v>0</v>
      </c>
      <c r="F44" s="154">
        <v>0</v>
      </c>
      <c r="G44" s="154">
        <v>0</v>
      </c>
      <c r="H44" s="154">
        <v>0</v>
      </c>
      <c r="I44" s="154">
        <v>0</v>
      </c>
      <c r="J44" s="154">
        <v>0</v>
      </c>
      <c r="K44" s="154">
        <v>0</v>
      </c>
      <c r="L44" s="154">
        <v>0</v>
      </c>
      <c r="M44" s="154">
        <v>0</v>
      </c>
      <c r="N44" s="154">
        <v>1</v>
      </c>
      <c r="O44" s="154">
        <v>0</v>
      </c>
      <c r="P44" s="154">
        <v>0</v>
      </c>
      <c r="Q44" s="154">
        <v>0</v>
      </c>
      <c r="R44" s="154">
        <v>0</v>
      </c>
      <c r="S44" s="154"/>
      <c r="T44" s="154"/>
      <c r="U44" s="154"/>
      <c r="V44" s="154">
        <v>1</v>
      </c>
      <c r="W44" s="154">
        <v>0</v>
      </c>
      <c r="X44" s="154"/>
      <c r="Y44" s="154">
        <v>0</v>
      </c>
      <c r="Z44" s="154">
        <v>0</v>
      </c>
      <c r="AA44" s="154">
        <v>0</v>
      </c>
      <c r="AB44" s="154">
        <v>0</v>
      </c>
      <c r="AC44" s="154">
        <v>0</v>
      </c>
      <c r="AD44" s="154">
        <v>0</v>
      </c>
      <c r="AE44" s="154">
        <v>0</v>
      </c>
      <c r="AF44" s="154">
        <v>0</v>
      </c>
      <c r="AG44" s="154">
        <v>0</v>
      </c>
      <c r="AH44" s="154">
        <v>0</v>
      </c>
      <c r="AI44" s="154">
        <v>2</v>
      </c>
      <c r="AJ44" s="154">
        <v>0</v>
      </c>
      <c r="AK44" s="154">
        <v>0</v>
      </c>
      <c r="AL44" s="154">
        <v>0</v>
      </c>
      <c r="AM44" s="154">
        <v>0</v>
      </c>
      <c r="AN44" s="154">
        <v>0</v>
      </c>
      <c r="AO44" s="154">
        <v>1</v>
      </c>
      <c r="AP44" s="154">
        <v>0</v>
      </c>
      <c r="AQ44" s="154">
        <v>0</v>
      </c>
      <c r="AR44" s="154">
        <v>0</v>
      </c>
      <c r="AS44" s="154">
        <v>0</v>
      </c>
      <c r="AT44" s="154">
        <v>0</v>
      </c>
      <c r="AU44" s="154"/>
      <c r="AV44" s="154"/>
      <c r="AW44" s="154"/>
      <c r="AX44" s="154"/>
      <c r="AY44" s="154"/>
      <c r="AZ44" s="154"/>
      <c r="BA44" s="154"/>
      <c r="BB44" s="154"/>
      <c r="BC44" s="154"/>
      <c r="BD44" s="154"/>
      <c r="BE44" s="154"/>
      <c r="BF44" s="154"/>
      <c r="BG44" s="154"/>
      <c r="BH44" s="154"/>
      <c r="BI44" s="154"/>
      <c r="BJ44" s="154"/>
      <c r="BK44" s="154"/>
    </row>
    <row r="45" spans="1:63" s="19" customFormat="1" ht="13.15" x14ac:dyDescent="0.35">
      <c r="A45" s="50">
        <f>COUNTIF(Survey!H:H,DOE!$A46)</f>
        <v>0</v>
      </c>
      <c r="B45" s="92">
        <v>43</v>
      </c>
      <c r="C45" s="91">
        <f>SUM(SurveyResultAggregation!$D45:$BK45)</f>
        <v>8</v>
      </c>
      <c r="D45" s="155"/>
      <c r="E45" s="155">
        <v>0</v>
      </c>
      <c r="F45" s="155">
        <v>0</v>
      </c>
      <c r="G45" s="155">
        <v>0</v>
      </c>
      <c r="H45" s="155">
        <v>0</v>
      </c>
      <c r="I45" s="155">
        <v>0</v>
      </c>
      <c r="J45" s="155">
        <v>0</v>
      </c>
      <c r="K45" s="155">
        <v>0</v>
      </c>
      <c r="L45" s="155">
        <v>0</v>
      </c>
      <c r="M45" s="155">
        <v>0</v>
      </c>
      <c r="N45" s="155">
        <v>0</v>
      </c>
      <c r="O45" s="155">
        <v>0</v>
      </c>
      <c r="P45" s="155">
        <v>0</v>
      </c>
      <c r="Q45" s="155">
        <v>0</v>
      </c>
      <c r="R45" s="155">
        <v>0</v>
      </c>
      <c r="S45" s="155"/>
      <c r="T45" s="155"/>
      <c r="U45" s="155"/>
      <c r="V45" s="155">
        <v>0</v>
      </c>
      <c r="W45" s="155">
        <v>0</v>
      </c>
      <c r="X45" s="155"/>
      <c r="Y45" s="155">
        <v>2</v>
      </c>
      <c r="Z45" s="155">
        <v>0</v>
      </c>
      <c r="AA45" s="155">
        <v>0</v>
      </c>
      <c r="AB45" s="155">
        <v>0</v>
      </c>
      <c r="AC45" s="155">
        <v>1</v>
      </c>
      <c r="AD45" s="155">
        <v>0</v>
      </c>
      <c r="AE45" s="155">
        <v>0</v>
      </c>
      <c r="AF45" s="155">
        <v>1</v>
      </c>
      <c r="AG45" s="155">
        <v>0</v>
      </c>
      <c r="AH45" s="155">
        <v>0</v>
      </c>
      <c r="AI45" s="155">
        <v>0</v>
      </c>
      <c r="AJ45" s="155">
        <v>0</v>
      </c>
      <c r="AK45" s="155">
        <v>0</v>
      </c>
      <c r="AL45" s="155">
        <v>0</v>
      </c>
      <c r="AM45" s="155">
        <v>1</v>
      </c>
      <c r="AN45" s="155">
        <v>0</v>
      </c>
      <c r="AO45" s="155">
        <v>1</v>
      </c>
      <c r="AP45" s="155">
        <v>0</v>
      </c>
      <c r="AQ45" s="155">
        <v>0</v>
      </c>
      <c r="AR45" s="155">
        <v>0</v>
      </c>
      <c r="AS45" s="155">
        <v>1</v>
      </c>
      <c r="AT45" s="155">
        <v>1</v>
      </c>
      <c r="AU45" s="155"/>
      <c r="AV45" s="155"/>
      <c r="AW45" s="155"/>
      <c r="AX45" s="155"/>
      <c r="AY45" s="155"/>
      <c r="AZ45" s="155"/>
      <c r="BA45" s="155"/>
      <c r="BB45" s="155"/>
      <c r="BC45" s="155"/>
      <c r="BD45" s="155"/>
      <c r="BE45" s="155"/>
      <c r="BF45" s="155"/>
      <c r="BG45" s="155"/>
      <c r="BH45" s="155"/>
      <c r="BI45" s="155"/>
      <c r="BJ45" s="155"/>
      <c r="BK45" s="155"/>
    </row>
    <row r="46" spans="1:63" s="19" customFormat="1" ht="13.15" x14ac:dyDescent="0.35">
      <c r="A46" s="51">
        <f>COUNTIF(Survey!H:H,DOE!$A47)</f>
        <v>0</v>
      </c>
      <c r="B46" s="92">
        <v>44</v>
      </c>
      <c r="C46" s="93">
        <f>SUM(SurveyResultAggregation!$D46:$BK46)</f>
        <v>5</v>
      </c>
      <c r="D46" s="154"/>
      <c r="E46" s="154">
        <v>0</v>
      </c>
      <c r="F46" s="154">
        <v>1</v>
      </c>
      <c r="G46" s="154">
        <v>0</v>
      </c>
      <c r="H46" s="154">
        <v>0</v>
      </c>
      <c r="I46" s="154">
        <v>0</v>
      </c>
      <c r="J46" s="154">
        <v>0</v>
      </c>
      <c r="K46" s="154">
        <v>0</v>
      </c>
      <c r="L46" s="154">
        <v>0</v>
      </c>
      <c r="M46" s="154">
        <v>0</v>
      </c>
      <c r="N46" s="154">
        <v>1</v>
      </c>
      <c r="O46" s="154">
        <v>0</v>
      </c>
      <c r="P46" s="154">
        <v>0</v>
      </c>
      <c r="Q46" s="154">
        <v>0</v>
      </c>
      <c r="R46" s="154">
        <v>0</v>
      </c>
      <c r="S46" s="154"/>
      <c r="T46" s="154"/>
      <c r="U46" s="154"/>
      <c r="V46" s="154">
        <v>1</v>
      </c>
      <c r="W46" s="154">
        <v>0</v>
      </c>
      <c r="X46" s="154"/>
      <c r="Y46" s="154">
        <v>1</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1</v>
      </c>
      <c r="AU46" s="154"/>
      <c r="AV46" s="154"/>
      <c r="AW46" s="154"/>
      <c r="AX46" s="154"/>
      <c r="AY46" s="154"/>
      <c r="AZ46" s="154"/>
      <c r="BA46" s="154"/>
      <c r="BB46" s="154"/>
      <c r="BC46" s="154"/>
      <c r="BD46" s="154"/>
      <c r="BE46" s="154"/>
      <c r="BF46" s="154"/>
      <c r="BG46" s="154"/>
      <c r="BH46" s="154"/>
      <c r="BI46" s="154"/>
      <c r="BJ46" s="154"/>
      <c r="BK46" s="154"/>
    </row>
    <row r="47" spans="1:63" s="19" customFormat="1" ht="13.15" x14ac:dyDescent="0.35">
      <c r="A47" s="50">
        <f>COUNTIF(Survey!H:H,DOE!$A48)</f>
        <v>0</v>
      </c>
      <c r="B47" s="92">
        <v>45</v>
      </c>
      <c r="C47" s="91">
        <f>SUM(SurveyResultAggregation!$D47:$BK47)</f>
        <v>4</v>
      </c>
      <c r="D47" s="155"/>
      <c r="E47" s="155">
        <v>0</v>
      </c>
      <c r="F47" s="155">
        <v>0</v>
      </c>
      <c r="G47" s="155">
        <v>0</v>
      </c>
      <c r="H47" s="155">
        <v>0</v>
      </c>
      <c r="I47" s="155">
        <v>1</v>
      </c>
      <c r="J47" s="155">
        <v>0</v>
      </c>
      <c r="K47" s="155">
        <v>0</v>
      </c>
      <c r="L47" s="155">
        <v>0</v>
      </c>
      <c r="M47" s="155">
        <v>0</v>
      </c>
      <c r="N47" s="155">
        <v>0</v>
      </c>
      <c r="O47" s="155">
        <v>0</v>
      </c>
      <c r="P47" s="155">
        <v>0</v>
      </c>
      <c r="Q47" s="155">
        <v>0</v>
      </c>
      <c r="R47" s="155">
        <v>0</v>
      </c>
      <c r="S47" s="155"/>
      <c r="T47" s="155"/>
      <c r="U47" s="155"/>
      <c r="V47" s="155">
        <v>0</v>
      </c>
      <c r="W47" s="155">
        <v>0</v>
      </c>
      <c r="X47" s="155"/>
      <c r="Y47" s="155">
        <v>0</v>
      </c>
      <c r="Z47" s="155">
        <v>0</v>
      </c>
      <c r="AA47" s="155">
        <v>0</v>
      </c>
      <c r="AB47" s="155">
        <v>1</v>
      </c>
      <c r="AC47" s="155">
        <v>0</v>
      </c>
      <c r="AD47" s="155">
        <v>0</v>
      </c>
      <c r="AE47" s="155">
        <v>0</v>
      </c>
      <c r="AF47" s="155">
        <v>0</v>
      </c>
      <c r="AG47" s="155">
        <v>0</v>
      </c>
      <c r="AH47" s="155">
        <v>0</v>
      </c>
      <c r="AI47" s="155">
        <v>0</v>
      </c>
      <c r="AJ47" s="155">
        <v>0</v>
      </c>
      <c r="AK47" s="155">
        <v>0</v>
      </c>
      <c r="AL47" s="155">
        <v>0</v>
      </c>
      <c r="AM47" s="155">
        <v>0</v>
      </c>
      <c r="AN47" s="155">
        <v>0</v>
      </c>
      <c r="AO47" s="155">
        <v>1</v>
      </c>
      <c r="AP47" s="155">
        <v>0</v>
      </c>
      <c r="AQ47" s="155">
        <v>0</v>
      </c>
      <c r="AR47" s="155">
        <v>0</v>
      </c>
      <c r="AS47" s="155">
        <v>0</v>
      </c>
      <c r="AT47" s="155">
        <v>1</v>
      </c>
      <c r="AU47" s="155"/>
      <c r="AV47" s="155"/>
      <c r="AW47" s="155"/>
      <c r="AX47" s="155"/>
      <c r="AY47" s="155"/>
      <c r="AZ47" s="155"/>
      <c r="BA47" s="155"/>
      <c r="BB47" s="155"/>
      <c r="BC47" s="155"/>
      <c r="BD47" s="155"/>
      <c r="BE47" s="155"/>
      <c r="BF47" s="155"/>
      <c r="BG47" s="155"/>
      <c r="BH47" s="155"/>
      <c r="BI47" s="155"/>
      <c r="BJ47" s="155"/>
      <c r="BK47" s="155"/>
    </row>
    <row r="48" spans="1:63" s="19" customFormat="1" ht="13.15" x14ac:dyDescent="0.35">
      <c r="A48" s="51">
        <f>COUNTIF(Survey!H:H,DOE!$A49)</f>
        <v>0</v>
      </c>
      <c r="B48" s="92">
        <v>46</v>
      </c>
      <c r="C48" s="93">
        <f>SUM(SurveyResultAggregation!$D48:$BK48)</f>
        <v>18</v>
      </c>
      <c r="D48" s="154"/>
      <c r="E48" s="154">
        <v>1</v>
      </c>
      <c r="F48" s="154">
        <v>0</v>
      </c>
      <c r="G48" s="154">
        <v>0</v>
      </c>
      <c r="H48" s="154">
        <v>1</v>
      </c>
      <c r="I48" s="154">
        <v>0</v>
      </c>
      <c r="J48" s="154">
        <v>0</v>
      </c>
      <c r="K48" s="154">
        <v>0</v>
      </c>
      <c r="L48" s="154">
        <v>0</v>
      </c>
      <c r="M48" s="154">
        <v>0</v>
      </c>
      <c r="N48" s="154">
        <v>0</v>
      </c>
      <c r="O48" s="154">
        <v>0</v>
      </c>
      <c r="P48" s="154">
        <v>1</v>
      </c>
      <c r="Q48" s="154">
        <v>0</v>
      </c>
      <c r="R48" s="154">
        <v>0</v>
      </c>
      <c r="S48" s="154"/>
      <c r="T48" s="154"/>
      <c r="U48" s="154"/>
      <c r="V48" s="154">
        <v>0</v>
      </c>
      <c r="W48" s="154">
        <v>0</v>
      </c>
      <c r="X48" s="154"/>
      <c r="Y48" s="154">
        <v>1</v>
      </c>
      <c r="Z48" s="154">
        <v>1</v>
      </c>
      <c r="AA48" s="154">
        <v>1</v>
      </c>
      <c r="AB48" s="154">
        <v>0</v>
      </c>
      <c r="AC48" s="154">
        <v>0</v>
      </c>
      <c r="AD48" s="154">
        <v>0</v>
      </c>
      <c r="AE48" s="154">
        <v>0</v>
      </c>
      <c r="AF48" s="154">
        <v>0</v>
      </c>
      <c r="AG48" s="154">
        <v>3</v>
      </c>
      <c r="AH48" s="154">
        <v>0</v>
      </c>
      <c r="AI48" s="154">
        <v>0</v>
      </c>
      <c r="AJ48" s="154">
        <v>0</v>
      </c>
      <c r="AK48" s="154">
        <v>1</v>
      </c>
      <c r="AL48" s="154">
        <v>1</v>
      </c>
      <c r="AM48" s="154">
        <v>0</v>
      </c>
      <c r="AN48" s="154">
        <v>2</v>
      </c>
      <c r="AO48" s="154">
        <v>0</v>
      </c>
      <c r="AP48" s="154">
        <v>1</v>
      </c>
      <c r="AQ48" s="154">
        <v>1</v>
      </c>
      <c r="AR48" s="154">
        <v>0</v>
      </c>
      <c r="AS48" s="154">
        <v>2</v>
      </c>
      <c r="AT48" s="154">
        <v>1</v>
      </c>
      <c r="AU48" s="154"/>
      <c r="AV48" s="154"/>
      <c r="AW48" s="154"/>
      <c r="AX48" s="154"/>
      <c r="AY48" s="154"/>
      <c r="AZ48" s="154"/>
      <c r="BA48" s="154"/>
      <c r="BB48" s="154"/>
      <c r="BC48" s="154"/>
      <c r="BD48" s="154"/>
      <c r="BE48" s="154"/>
      <c r="BF48" s="154"/>
      <c r="BG48" s="154"/>
      <c r="BH48" s="154"/>
      <c r="BI48" s="154"/>
      <c r="BJ48" s="154"/>
      <c r="BK48" s="154"/>
    </row>
    <row r="49" spans="1:63" s="19" customFormat="1" ht="13.15" x14ac:dyDescent="0.35">
      <c r="A49" s="50">
        <f>COUNTIF(Survey!H:H,DOE!$A50)</f>
        <v>0</v>
      </c>
      <c r="B49" s="92">
        <v>47</v>
      </c>
      <c r="C49" s="91">
        <f>SUM(SurveyResultAggregation!$D49:$BK49)</f>
        <v>19</v>
      </c>
      <c r="D49" s="155"/>
      <c r="E49" s="155">
        <v>0</v>
      </c>
      <c r="F49" s="155">
        <v>0</v>
      </c>
      <c r="G49" s="155">
        <v>2</v>
      </c>
      <c r="H49" s="155">
        <v>2</v>
      </c>
      <c r="I49" s="155">
        <v>1</v>
      </c>
      <c r="J49" s="155">
        <v>0</v>
      </c>
      <c r="K49" s="155">
        <v>1</v>
      </c>
      <c r="L49" s="155">
        <v>1</v>
      </c>
      <c r="M49" s="155">
        <v>0</v>
      </c>
      <c r="N49" s="155">
        <v>0</v>
      </c>
      <c r="O49" s="155">
        <v>0</v>
      </c>
      <c r="P49" s="155">
        <v>0</v>
      </c>
      <c r="Q49" s="155">
        <v>1</v>
      </c>
      <c r="R49" s="155">
        <v>1</v>
      </c>
      <c r="S49" s="155"/>
      <c r="T49" s="155"/>
      <c r="U49" s="155"/>
      <c r="V49" s="155">
        <v>0</v>
      </c>
      <c r="W49" s="155">
        <v>1</v>
      </c>
      <c r="X49" s="155"/>
      <c r="Y49" s="155">
        <v>1</v>
      </c>
      <c r="Z49" s="155">
        <v>0</v>
      </c>
      <c r="AA49" s="155">
        <v>0</v>
      </c>
      <c r="AB49" s="155">
        <v>0</v>
      </c>
      <c r="AC49" s="155">
        <v>1</v>
      </c>
      <c r="AD49" s="155">
        <v>0</v>
      </c>
      <c r="AE49" s="155">
        <v>2</v>
      </c>
      <c r="AF49" s="155">
        <v>0</v>
      </c>
      <c r="AG49" s="155">
        <v>0</v>
      </c>
      <c r="AH49" s="155">
        <v>0</v>
      </c>
      <c r="AI49" s="155">
        <v>0</v>
      </c>
      <c r="AJ49" s="155">
        <v>0</v>
      </c>
      <c r="AK49" s="155">
        <v>0</v>
      </c>
      <c r="AL49" s="155">
        <v>2</v>
      </c>
      <c r="AM49" s="155">
        <v>0</v>
      </c>
      <c r="AN49" s="155">
        <v>0</v>
      </c>
      <c r="AO49" s="155">
        <v>1</v>
      </c>
      <c r="AP49" s="155">
        <v>0</v>
      </c>
      <c r="AQ49" s="155">
        <v>1</v>
      </c>
      <c r="AR49" s="155">
        <v>0</v>
      </c>
      <c r="AS49" s="155">
        <v>0</v>
      </c>
      <c r="AT49" s="155">
        <v>1</v>
      </c>
      <c r="AU49" s="155"/>
      <c r="AV49" s="155"/>
      <c r="AW49" s="155"/>
      <c r="AX49" s="155"/>
      <c r="AY49" s="155"/>
      <c r="AZ49" s="155"/>
      <c r="BA49" s="155"/>
      <c r="BB49" s="155"/>
      <c r="BC49" s="155"/>
      <c r="BD49" s="155"/>
      <c r="BE49" s="155"/>
      <c r="BF49" s="155"/>
      <c r="BG49" s="155"/>
      <c r="BH49" s="155"/>
      <c r="BI49" s="155"/>
      <c r="BJ49" s="155"/>
      <c r="BK49" s="155"/>
    </row>
    <row r="50" spans="1:63" s="19" customFormat="1" ht="13.15" x14ac:dyDescent="0.35">
      <c r="A50" s="51">
        <f>COUNTIF(Survey!H:H,DOE!$A51)</f>
        <v>0</v>
      </c>
      <c r="B50" s="92">
        <v>48</v>
      </c>
      <c r="C50" s="93">
        <f>SUM(SurveyResultAggregation!$D50:$BK50)</f>
        <v>8</v>
      </c>
      <c r="D50" s="154"/>
      <c r="E50" s="154">
        <v>0</v>
      </c>
      <c r="F50" s="154">
        <v>0</v>
      </c>
      <c r="G50" s="154">
        <v>0</v>
      </c>
      <c r="H50" s="154">
        <v>0</v>
      </c>
      <c r="I50" s="154">
        <v>0</v>
      </c>
      <c r="J50" s="154">
        <v>0</v>
      </c>
      <c r="K50" s="154">
        <v>1</v>
      </c>
      <c r="L50" s="154">
        <v>1</v>
      </c>
      <c r="M50" s="154">
        <v>0</v>
      </c>
      <c r="N50" s="154">
        <v>0</v>
      </c>
      <c r="O50" s="154">
        <v>0</v>
      </c>
      <c r="P50" s="154">
        <v>0</v>
      </c>
      <c r="Q50" s="154">
        <v>1</v>
      </c>
      <c r="R50" s="154">
        <v>0</v>
      </c>
      <c r="S50" s="154"/>
      <c r="T50" s="154"/>
      <c r="U50" s="154"/>
      <c r="V50" s="154">
        <v>0</v>
      </c>
      <c r="W50" s="154">
        <v>0</v>
      </c>
      <c r="X50" s="154"/>
      <c r="Y50" s="154">
        <v>0</v>
      </c>
      <c r="Z50" s="154">
        <v>0</v>
      </c>
      <c r="AA50" s="154">
        <v>0</v>
      </c>
      <c r="AB50" s="154">
        <v>0</v>
      </c>
      <c r="AC50" s="154">
        <v>1</v>
      </c>
      <c r="AD50" s="154">
        <v>0</v>
      </c>
      <c r="AE50" s="154">
        <v>0</v>
      </c>
      <c r="AF50" s="154">
        <v>0</v>
      </c>
      <c r="AG50" s="154">
        <v>1</v>
      </c>
      <c r="AH50" s="154">
        <v>0</v>
      </c>
      <c r="AI50" s="154">
        <v>0</v>
      </c>
      <c r="AJ50" s="154">
        <v>0</v>
      </c>
      <c r="AK50" s="154">
        <v>0</v>
      </c>
      <c r="AL50" s="154">
        <v>0</v>
      </c>
      <c r="AM50" s="154">
        <v>0</v>
      </c>
      <c r="AN50" s="154">
        <v>1</v>
      </c>
      <c r="AO50" s="154">
        <v>0</v>
      </c>
      <c r="AP50" s="154">
        <v>1</v>
      </c>
      <c r="AQ50" s="154">
        <v>0</v>
      </c>
      <c r="AR50" s="154">
        <v>1</v>
      </c>
      <c r="AS50" s="154">
        <v>0</v>
      </c>
      <c r="AT50" s="154">
        <v>0</v>
      </c>
      <c r="AU50" s="154"/>
      <c r="AV50" s="154"/>
      <c r="AW50" s="154"/>
      <c r="AX50" s="154"/>
      <c r="AY50" s="154"/>
      <c r="AZ50" s="154"/>
      <c r="BA50" s="154"/>
      <c r="BB50" s="154"/>
      <c r="BC50" s="154"/>
      <c r="BD50" s="154"/>
      <c r="BE50" s="154"/>
      <c r="BF50" s="154"/>
      <c r="BG50" s="154"/>
      <c r="BH50" s="154"/>
      <c r="BI50" s="154"/>
      <c r="BJ50" s="154"/>
      <c r="BK50" s="154"/>
    </row>
    <row r="51" spans="1:63" s="19" customFormat="1" ht="13.15" x14ac:dyDescent="0.35">
      <c r="A51" s="50">
        <f>COUNTIF(Survey!H:H,DOE!$A52)</f>
        <v>0</v>
      </c>
      <c r="B51" s="92">
        <v>49</v>
      </c>
      <c r="C51" s="91">
        <f>SUM(SurveyResultAggregation!$D51:$BK51)</f>
        <v>19</v>
      </c>
      <c r="D51" s="155"/>
      <c r="E51" s="155">
        <v>0</v>
      </c>
      <c r="F51" s="155">
        <v>0</v>
      </c>
      <c r="G51" s="155">
        <v>1</v>
      </c>
      <c r="H51" s="155">
        <v>0</v>
      </c>
      <c r="I51" s="155">
        <v>0</v>
      </c>
      <c r="J51" s="155">
        <v>1</v>
      </c>
      <c r="K51" s="155">
        <v>0</v>
      </c>
      <c r="L51" s="155">
        <v>0</v>
      </c>
      <c r="M51" s="155">
        <v>1</v>
      </c>
      <c r="N51" s="155">
        <v>0</v>
      </c>
      <c r="O51" s="155">
        <v>0</v>
      </c>
      <c r="P51" s="155">
        <v>1</v>
      </c>
      <c r="Q51" s="155">
        <v>1</v>
      </c>
      <c r="R51" s="155">
        <v>1</v>
      </c>
      <c r="S51" s="155"/>
      <c r="T51" s="155"/>
      <c r="U51" s="155"/>
      <c r="V51" s="155">
        <v>0</v>
      </c>
      <c r="W51" s="155">
        <v>0</v>
      </c>
      <c r="X51" s="155"/>
      <c r="Y51" s="155">
        <v>3</v>
      </c>
      <c r="Z51" s="155">
        <v>0</v>
      </c>
      <c r="AA51" s="155">
        <v>0</v>
      </c>
      <c r="AB51" s="155">
        <v>0</v>
      </c>
      <c r="AC51" s="155">
        <v>1</v>
      </c>
      <c r="AD51" s="155">
        <v>1</v>
      </c>
      <c r="AE51" s="155">
        <v>0</v>
      </c>
      <c r="AF51" s="155">
        <v>1</v>
      </c>
      <c r="AG51" s="155">
        <v>1</v>
      </c>
      <c r="AH51" s="155">
        <v>0</v>
      </c>
      <c r="AI51" s="155">
        <v>0</v>
      </c>
      <c r="AJ51" s="155">
        <v>0</v>
      </c>
      <c r="AK51" s="155">
        <v>1</v>
      </c>
      <c r="AL51" s="155">
        <v>1</v>
      </c>
      <c r="AM51" s="155">
        <v>0</v>
      </c>
      <c r="AN51" s="155">
        <v>2</v>
      </c>
      <c r="AO51" s="155">
        <v>0</v>
      </c>
      <c r="AP51" s="155">
        <v>0</v>
      </c>
      <c r="AQ51" s="155">
        <v>1</v>
      </c>
      <c r="AR51" s="155">
        <v>0</v>
      </c>
      <c r="AS51" s="155">
        <v>1</v>
      </c>
      <c r="AT51" s="155">
        <v>0</v>
      </c>
      <c r="AU51" s="155"/>
      <c r="AV51" s="155"/>
      <c r="AW51" s="155"/>
      <c r="AX51" s="155"/>
      <c r="AY51" s="155"/>
      <c r="AZ51" s="155"/>
      <c r="BA51" s="155"/>
      <c r="BB51" s="155"/>
      <c r="BC51" s="155"/>
      <c r="BD51" s="155"/>
      <c r="BE51" s="155"/>
      <c r="BF51" s="155"/>
      <c r="BG51" s="155"/>
      <c r="BH51" s="155"/>
      <c r="BI51" s="155"/>
      <c r="BJ51" s="155"/>
      <c r="BK51" s="155"/>
    </row>
    <row r="52" spans="1:63" s="19" customFormat="1" ht="13.15" x14ac:dyDescent="0.35">
      <c r="A52" s="51">
        <f>COUNTIF(Survey!H:H,DOE!$A53)</f>
        <v>1</v>
      </c>
      <c r="B52" s="92">
        <v>50</v>
      </c>
      <c r="C52" s="93">
        <f>SUM(SurveyResultAggregation!$D52:$BK52)</f>
        <v>11</v>
      </c>
      <c r="D52" s="154"/>
      <c r="E52" s="154">
        <v>2</v>
      </c>
      <c r="F52" s="154">
        <v>1</v>
      </c>
      <c r="G52" s="154">
        <v>1</v>
      </c>
      <c r="H52" s="154">
        <v>0</v>
      </c>
      <c r="I52" s="154">
        <v>0</v>
      </c>
      <c r="J52" s="154">
        <v>0</v>
      </c>
      <c r="K52" s="154">
        <v>0</v>
      </c>
      <c r="L52" s="154">
        <v>1</v>
      </c>
      <c r="M52" s="154">
        <v>0</v>
      </c>
      <c r="N52" s="154">
        <v>0</v>
      </c>
      <c r="O52" s="154">
        <v>1</v>
      </c>
      <c r="P52" s="154">
        <v>0</v>
      </c>
      <c r="Q52" s="154">
        <v>0</v>
      </c>
      <c r="R52" s="154">
        <v>0</v>
      </c>
      <c r="S52" s="154"/>
      <c r="T52" s="154"/>
      <c r="U52" s="154"/>
      <c r="V52" s="154">
        <v>0</v>
      </c>
      <c r="W52" s="154">
        <v>0</v>
      </c>
      <c r="X52" s="154"/>
      <c r="Y52" s="154">
        <v>1</v>
      </c>
      <c r="Z52" s="154">
        <v>0</v>
      </c>
      <c r="AA52" s="154">
        <v>0</v>
      </c>
      <c r="AB52" s="154">
        <v>0</v>
      </c>
      <c r="AC52" s="154">
        <v>1</v>
      </c>
      <c r="AD52" s="154">
        <v>0</v>
      </c>
      <c r="AE52" s="154">
        <v>0</v>
      </c>
      <c r="AF52" s="154">
        <v>0</v>
      </c>
      <c r="AG52" s="154">
        <v>0</v>
      </c>
      <c r="AH52" s="154">
        <v>1</v>
      </c>
      <c r="AI52" s="154">
        <v>0</v>
      </c>
      <c r="AJ52" s="154">
        <v>0</v>
      </c>
      <c r="AK52" s="154">
        <v>0</v>
      </c>
      <c r="AL52" s="154">
        <v>1</v>
      </c>
      <c r="AM52" s="154">
        <v>0</v>
      </c>
      <c r="AN52" s="154">
        <v>0</v>
      </c>
      <c r="AO52" s="154">
        <v>1</v>
      </c>
      <c r="AP52" s="154">
        <v>0</v>
      </c>
      <c r="AQ52" s="154">
        <v>0</v>
      </c>
      <c r="AR52" s="154">
        <v>0</v>
      </c>
      <c r="AS52" s="154">
        <v>0</v>
      </c>
      <c r="AT52" s="154">
        <v>0</v>
      </c>
      <c r="AU52" s="154"/>
      <c r="AV52" s="154"/>
      <c r="AW52" s="154"/>
      <c r="AX52" s="154"/>
      <c r="AY52" s="154"/>
      <c r="AZ52" s="154"/>
      <c r="BA52" s="154"/>
      <c r="BB52" s="154"/>
      <c r="BC52" s="154"/>
      <c r="BD52" s="154"/>
      <c r="BE52" s="154"/>
      <c r="BF52" s="154"/>
      <c r="BG52" s="154"/>
      <c r="BH52" s="154"/>
      <c r="BI52" s="154"/>
      <c r="BJ52" s="154"/>
      <c r="BK52" s="154"/>
    </row>
    <row r="53" spans="1:63" s="19" customFormat="1" ht="13.15" x14ac:dyDescent="0.35">
      <c r="A53" s="50">
        <f>COUNTIF(Survey!H:H,DOE!$A54)</f>
        <v>0</v>
      </c>
      <c r="B53" s="92">
        <v>51</v>
      </c>
      <c r="C53" s="91">
        <f>SUM(SurveyResultAggregation!$D53:$BK53)</f>
        <v>12</v>
      </c>
      <c r="D53" s="155"/>
      <c r="E53" s="155">
        <v>0</v>
      </c>
      <c r="F53" s="155">
        <v>0</v>
      </c>
      <c r="G53" s="155">
        <v>0</v>
      </c>
      <c r="H53" s="155">
        <v>0</v>
      </c>
      <c r="I53" s="155">
        <v>1</v>
      </c>
      <c r="J53" s="155">
        <v>1</v>
      </c>
      <c r="K53" s="155">
        <v>0</v>
      </c>
      <c r="L53" s="155">
        <v>0</v>
      </c>
      <c r="M53" s="155">
        <v>0</v>
      </c>
      <c r="N53" s="155">
        <v>0</v>
      </c>
      <c r="O53" s="155">
        <v>0</v>
      </c>
      <c r="P53" s="155">
        <v>0</v>
      </c>
      <c r="Q53" s="155">
        <v>0</v>
      </c>
      <c r="R53" s="155">
        <v>0</v>
      </c>
      <c r="S53" s="155"/>
      <c r="T53" s="155"/>
      <c r="U53" s="155"/>
      <c r="V53" s="155">
        <v>0</v>
      </c>
      <c r="W53" s="155">
        <v>0</v>
      </c>
      <c r="X53" s="155"/>
      <c r="Y53" s="155">
        <v>0</v>
      </c>
      <c r="Z53" s="155">
        <v>0</v>
      </c>
      <c r="AA53" s="155">
        <v>2</v>
      </c>
      <c r="AB53" s="155">
        <v>0</v>
      </c>
      <c r="AC53" s="155">
        <v>1</v>
      </c>
      <c r="AD53" s="155">
        <v>0</v>
      </c>
      <c r="AE53" s="155">
        <v>1</v>
      </c>
      <c r="AF53" s="155">
        <v>0</v>
      </c>
      <c r="AG53" s="155">
        <v>0</v>
      </c>
      <c r="AH53" s="155">
        <v>2</v>
      </c>
      <c r="AI53" s="155">
        <v>0</v>
      </c>
      <c r="AJ53" s="155">
        <v>0</v>
      </c>
      <c r="AK53" s="155">
        <v>2</v>
      </c>
      <c r="AL53" s="155">
        <v>1</v>
      </c>
      <c r="AM53" s="155">
        <v>0</v>
      </c>
      <c r="AN53" s="155">
        <v>0</v>
      </c>
      <c r="AO53" s="155">
        <v>0</v>
      </c>
      <c r="AP53" s="155">
        <v>0</v>
      </c>
      <c r="AQ53" s="155">
        <v>1</v>
      </c>
      <c r="AR53" s="155">
        <v>0</v>
      </c>
      <c r="AS53" s="155">
        <v>0</v>
      </c>
      <c r="AT53" s="155">
        <v>0</v>
      </c>
      <c r="AU53" s="155"/>
      <c r="AV53" s="155"/>
      <c r="AW53" s="155"/>
      <c r="AX53" s="155"/>
      <c r="AY53" s="155"/>
      <c r="AZ53" s="155"/>
      <c r="BA53" s="155"/>
      <c r="BB53" s="155"/>
      <c r="BC53" s="155"/>
      <c r="BD53" s="155"/>
      <c r="BE53" s="155"/>
      <c r="BF53" s="155"/>
      <c r="BG53" s="155"/>
      <c r="BH53" s="155"/>
      <c r="BI53" s="155"/>
      <c r="BJ53" s="155"/>
      <c r="BK53" s="155"/>
    </row>
    <row r="54" spans="1:63" s="19" customFormat="1" ht="13.15" x14ac:dyDescent="0.35">
      <c r="A54" s="51">
        <f>COUNTIF(Survey!H:H,DOE!$A55)</f>
        <v>0</v>
      </c>
      <c r="B54" s="92">
        <v>52</v>
      </c>
      <c r="C54" s="93">
        <f>SUM(SurveyResultAggregation!$D54:$BK54)</f>
        <v>17</v>
      </c>
      <c r="D54" s="154"/>
      <c r="E54" s="154">
        <v>1</v>
      </c>
      <c r="F54" s="154">
        <v>0</v>
      </c>
      <c r="G54" s="154">
        <v>1</v>
      </c>
      <c r="H54" s="154">
        <v>0</v>
      </c>
      <c r="I54" s="154">
        <v>0</v>
      </c>
      <c r="J54" s="154">
        <v>0</v>
      </c>
      <c r="K54" s="154">
        <v>0</v>
      </c>
      <c r="L54" s="154">
        <v>0</v>
      </c>
      <c r="M54" s="154">
        <v>1</v>
      </c>
      <c r="N54" s="154">
        <v>0</v>
      </c>
      <c r="O54" s="154">
        <v>1</v>
      </c>
      <c r="P54" s="154">
        <v>0</v>
      </c>
      <c r="Q54" s="154">
        <v>0</v>
      </c>
      <c r="R54" s="154">
        <v>1</v>
      </c>
      <c r="S54" s="154"/>
      <c r="T54" s="154"/>
      <c r="U54" s="154"/>
      <c r="V54" s="154">
        <v>0</v>
      </c>
      <c r="W54" s="154">
        <v>0</v>
      </c>
      <c r="X54" s="154"/>
      <c r="Y54" s="154">
        <v>0</v>
      </c>
      <c r="Z54" s="154">
        <v>0</v>
      </c>
      <c r="AA54" s="154">
        <v>2</v>
      </c>
      <c r="AB54" s="154">
        <v>2</v>
      </c>
      <c r="AC54" s="154">
        <v>0</v>
      </c>
      <c r="AD54" s="154">
        <v>0</v>
      </c>
      <c r="AE54" s="154">
        <v>1</v>
      </c>
      <c r="AF54" s="154">
        <v>1</v>
      </c>
      <c r="AG54" s="154">
        <v>0</v>
      </c>
      <c r="AH54" s="154">
        <v>1</v>
      </c>
      <c r="AI54" s="154">
        <v>0</v>
      </c>
      <c r="AJ54" s="154">
        <v>3</v>
      </c>
      <c r="AK54" s="154">
        <v>0</v>
      </c>
      <c r="AL54" s="154">
        <v>0</v>
      </c>
      <c r="AM54" s="154">
        <v>1</v>
      </c>
      <c r="AN54" s="154">
        <v>0</v>
      </c>
      <c r="AO54" s="154">
        <v>0</v>
      </c>
      <c r="AP54" s="154">
        <v>0</v>
      </c>
      <c r="AQ54" s="154">
        <v>0</v>
      </c>
      <c r="AR54" s="154">
        <v>0</v>
      </c>
      <c r="AS54" s="154">
        <v>0</v>
      </c>
      <c r="AT54" s="154">
        <v>1</v>
      </c>
      <c r="AU54" s="154"/>
      <c r="AV54" s="154"/>
      <c r="AW54" s="154"/>
      <c r="AX54" s="154"/>
      <c r="AY54" s="154"/>
      <c r="AZ54" s="154"/>
      <c r="BA54" s="154"/>
      <c r="BB54" s="154"/>
      <c r="BC54" s="154"/>
      <c r="BD54" s="154"/>
      <c r="BE54" s="154"/>
      <c r="BF54" s="154"/>
      <c r="BG54" s="154"/>
      <c r="BH54" s="154"/>
      <c r="BI54" s="154"/>
      <c r="BJ54" s="154"/>
      <c r="BK54" s="154"/>
    </row>
    <row r="55" spans="1:63" s="19" customFormat="1" ht="13.15" x14ac:dyDescent="0.35">
      <c r="A55" s="50">
        <f>COUNTIF(Survey!H:H,DOE!$A56)</f>
        <v>0</v>
      </c>
      <c r="B55" s="92">
        <v>53</v>
      </c>
      <c r="C55" s="91">
        <f>SUM(SurveyResultAggregation!$D55:$BK55)</f>
        <v>9</v>
      </c>
      <c r="D55" s="155"/>
      <c r="E55" s="155">
        <v>0</v>
      </c>
      <c r="F55" s="155">
        <v>0</v>
      </c>
      <c r="G55" s="155">
        <v>1</v>
      </c>
      <c r="H55" s="155">
        <v>0</v>
      </c>
      <c r="I55" s="155">
        <v>0</v>
      </c>
      <c r="J55" s="155">
        <v>0</v>
      </c>
      <c r="K55" s="155">
        <v>0</v>
      </c>
      <c r="L55" s="155">
        <v>0</v>
      </c>
      <c r="M55" s="155">
        <v>0</v>
      </c>
      <c r="N55" s="155">
        <v>0</v>
      </c>
      <c r="O55" s="155">
        <v>0</v>
      </c>
      <c r="P55" s="155">
        <v>0</v>
      </c>
      <c r="Q55" s="155">
        <v>2</v>
      </c>
      <c r="R55" s="155">
        <v>1</v>
      </c>
      <c r="S55" s="155"/>
      <c r="T55" s="155"/>
      <c r="U55" s="155"/>
      <c r="V55" s="155">
        <v>0</v>
      </c>
      <c r="W55" s="155">
        <v>0</v>
      </c>
      <c r="X55" s="155"/>
      <c r="Y55" s="155">
        <v>0</v>
      </c>
      <c r="Z55" s="155">
        <v>0</v>
      </c>
      <c r="AA55" s="155">
        <v>0</v>
      </c>
      <c r="AB55" s="155">
        <v>1</v>
      </c>
      <c r="AC55" s="155">
        <v>1</v>
      </c>
      <c r="AD55" s="155">
        <v>0</v>
      </c>
      <c r="AE55" s="155">
        <v>0</v>
      </c>
      <c r="AF55" s="155">
        <v>0</v>
      </c>
      <c r="AG55" s="155">
        <v>0</v>
      </c>
      <c r="AH55" s="155">
        <v>0</v>
      </c>
      <c r="AI55" s="155">
        <v>0</v>
      </c>
      <c r="AJ55" s="155">
        <v>0</v>
      </c>
      <c r="AK55" s="155">
        <v>2</v>
      </c>
      <c r="AL55" s="155">
        <v>0</v>
      </c>
      <c r="AM55" s="155">
        <v>0</v>
      </c>
      <c r="AN55" s="155">
        <v>0</v>
      </c>
      <c r="AO55" s="155">
        <v>0</v>
      </c>
      <c r="AP55" s="155">
        <v>0</v>
      </c>
      <c r="AQ55" s="155">
        <v>0</v>
      </c>
      <c r="AR55" s="155">
        <v>1</v>
      </c>
      <c r="AS55" s="155">
        <v>0</v>
      </c>
      <c r="AT55" s="155">
        <v>0</v>
      </c>
      <c r="AU55" s="155"/>
      <c r="AV55" s="155"/>
      <c r="AW55" s="155"/>
      <c r="AX55" s="155"/>
      <c r="AY55" s="155"/>
      <c r="AZ55" s="155"/>
      <c r="BA55" s="155"/>
      <c r="BB55" s="155"/>
      <c r="BC55" s="155"/>
      <c r="BD55" s="155"/>
      <c r="BE55" s="155"/>
      <c r="BF55" s="155"/>
      <c r="BG55" s="155"/>
      <c r="BH55" s="155"/>
      <c r="BI55" s="155"/>
      <c r="BJ55" s="155"/>
      <c r="BK55" s="155"/>
    </row>
    <row r="56" spans="1:63" s="19" customFormat="1" ht="13.15" x14ac:dyDescent="0.35">
      <c r="A56" s="51">
        <f>COUNTIF(Survey!H:H,DOE!$A57)</f>
        <v>0</v>
      </c>
      <c r="B56" s="92">
        <v>54</v>
      </c>
      <c r="C56" s="93">
        <f>SUM(SurveyResultAggregation!$D56:$BK56)</f>
        <v>6</v>
      </c>
      <c r="D56" s="154"/>
      <c r="E56" s="154">
        <v>0</v>
      </c>
      <c r="F56" s="154">
        <v>0</v>
      </c>
      <c r="G56" s="154">
        <v>0</v>
      </c>
      <c r="H56" s="154">
        <v>1</v>
      </c>
      <c r="I56" s="154">
        <v>0</v>
      </c>
      <c r="J56" s="154">
        <v>0</v>
      </c>
      <c r="K56" s="154">
        <v>0</v>
      </c>
      <c r="L56" s="154">
        <v>0</v>
      </c>
      <c r="M56" s="154">
        <v>0</v>
      </c>
      <c r="N56" s="154">
        <v>0</v>
      </c>
      <c r="O56" s="154">
        <v>0</v>
      </c>
      <c r="P56" s="154">
        <v>0</v>
      </c>
      <c r="Q56" s="154">
        <v>0</v>
      </c>
      <c r="R56" s="154">
        <v>0</v>
      </c>
      <c r="S56" s="154"/>
      <c r="T56" s="154"/>
      <c r="U56" s="154"/>
      <c r="V56" s="154">
        <v>0</v>
      </c>
      <c r="W56" s="154">
        <v>0</v>
      </c>
      <c r="X56" s="154"/>
      <c r="Y56" s="154">
        <v>0</v>
      </c>
      <c r="Z56" s="154">
        <v>1</v>
      </c>
      <c r="AA56" s="154">
        <v>2</v>
      </c>
      <c r="AB56" s="154">
        <v>0</v>
      </c>
      <c r="AC56" s="154">
        <v>1</v>
      </c>
      <c r="AD56" s="154">
        <v>0</v>
      </c>
      <c r="AE56" s="154">
        <v>0</v>
      </c>
      <c r="AF56" s="154">
        <v>0</v>
      </c>
      <c r="AG56" s="154">
        <v>0</v>
      </c>
      <c r="AH56" s="154">
        <v>0</v>
      </c>
      <c r="AI56" s="154">
        <v>0</v>
      </c>
      <c r="AJ56" s="154">
        <v>0</v>
      </c>
      <c r="AK56" s="154">
        <v>0</v>
      </c>
      <c r="AL56" s="154">
        <v>0</v>
      </c>
      <c r="AM56" s="154">
        <v>0</v>
      </c>
      <c r="AN56" s="154">
        <v>0</v>
      </c>
      <c r="AO56" s="154">
        <v>0</v>
      </c>
      <c r="AP56" s="154">
        <v>0</v>
      </c>
      <c r="AQ56" s="154">
        <v>1</v>
      </c>
      <c r="AR56" s="154">
        <v>0</v>
      </c>
      <c r="AS56" s="154">
        <v>0</v>
      </c>
      <c r="AT56" s="154">
        <v>0</v>
      </c>
      <c r="AU56" s="154"/>
      <c r="AV56" s="154"/>
      <c r="AW56" s="154"/>
      <c r="AX56" s="154"/>
      <c r="AY56" s="154"/>
      <c r="AZ56" s="154"/>
      <c r="BA56" s="154"/>
      <c r="BB56" s="154"/>
      <c r="BC56" s="154"/>
      <c r="BD56" s="154"/>
      <c r="BE56" s="154"/>
      <c r="BF56" s="154"/>
      <c r="BG56" s="154"/>
      <c r="BH56" s="154"/>
      <c r="BI56" s="154"/>
      <c r="BJ56" s="154"/>
      <c r="BK56" s="154"/>
    </row>
    <row r="57" spans="1:63" s="19" customFormat="1" ht="13.15" x14ac:dyDescent="0.35">
      <c r="A57" s="50">
        <f>COUNTIF(Survey!H:H,DOE!$A58)</f>
        <v>2</v>
      </c>
      <c r="B57" s="92">
        <v>55</v>
      </c>
      <c r="C57" s="91">
        <f>SUM(SurveyResultAggregation!$D57:$BK57)</f>
        <v>15</v>
      </c>
      <c r="D57" s="155"/>
      <c r="E57" s="155">
        <v>1</v>
      </c>
      <c r="F57" s="155">
        <v>0</v>
      </c>
      <c r="G57" s="155">
        <v>0</v>
      </c>
      <c r="H57" s="155">
        <v>0</v>
      </c>
      <c r="I57" s="155">
        <v>1</v>
      </c>
      <c r="J57" s="155">
        <v>1</v>
      </c>
      <c r="K57" s="155">
        <v>1</v>
      </c>
      <c r="L57" s="155">
        <v>0</v>
      </c>
      <c r="M57" s="155">
        <v>1</v>
      </c>
      <c r="N57" s="155">
        <v>0</v>
      </c>
      <c r="O57" s="155">
        <v>0</v>
      </c>
      <c r="P57" s="155">
        <v>0</v>
      </c>
      <c r="Q57" s="155">
        <v>0</v>
      </c>
      <c r="R57" s="155">
        <v>0</v>
      </c>
      <c r="S57" s="155"/>
      <c r="T57" s="155"/>
      <c r="U57" s="155"/>
      <c r="V57" s="155">
        <v>0</v>
      </c>
      <c r="W57" s="155">
        <v>0</v>
      </c>
      <c r="X57" s="155"/>
      <c r="Y57" s="155">
        <v>1</v>
      </c>
      <c r="Z57" s="155">
        <v>0</v>
      </c>
      <c r="AA57" s="155">
        <v>0</v>
      </c>
      <c r="AB57" s="155">
        <v>0</v>
      </c>
      <c r="AC57" s="155">
        <v>0</v>
      </c>
      <c r="AD57" s="155">
        <v>3</v>
      </c>
      <c r="AE57" s="155">
        <v>0</v>
      </c>
      <c r="AF57" s="155">
        <v>2</v>
      </c>
      <c r="AG57" s="155">
        <v>0</v>
      </c>
      <c r="AH57" s="155">
        <v>0</v>
      </c>
      <c r="AI57" s="155">
        <v>0</v>
      </c>
      <c r="AJ57" s="155">
        <v>0</v>
      </c>
      <c r="AK57" s="155">
        <v>0</v>
      </c>
      <c r="AL57" s="155">
        <v>1</v>
      </c>
      <c r="AM57" s="155">
        <v>1</v>
      </c>
      <c r="AN57" s="155">
        <v>0</v>
      </c>
      <c r="AO57" s="155">
        <v>1</v>
      </c>
      <c r="AP57" s="155">
        <v>0</v>
      </c>
      <c r="AQ57" s="155">
        <v>0</v>
      </c>
      <c r="AR57" s="155">
        <v>0</v>
      </c>
      <c r="AS57" s="155">
        <v>0</v>
      </c>
      <c r="AT57" s="155">
        <v>1</v>
      </c>
      <c r="AU57" s="155"/>
      <c r="AV57" s="155"/>
      <c r="AW57" s="155"/>
      <c r="AX57" s="155"/>
      <c r="AY57" s="155"/>
      <c r="AZ57" s="155"/>
      <c r="BA57" s="155"/>
      <c r="BB57" s="155"/>
      <c r="BC57" s="155"/>
      <c r="BD57" s="155"/>
      <c r="BE57" s="155"/>
      <c r="BF57" s="155"/>
      <c r="BG57" s="155"/>
      <c r="BH57" s="155"/>
      <c r="BI57" s="155"/>
      <c r="BJ57" s="155"/>
      <c r="BK57" s="155"/>
    </row>
    <row r="58" spans="1:63" s="19" customFormat="1" ht="13.15" x14ac:dyDescent="0.35">
      <c r="A58" s="51">
        <f>COUNTIF(Survey!H:H,DOE!$A59)</f>
        <v>0</v>
      </c>
      <c r="B58" s="92">
        <v>56</v>
      </c>
      <c r="C58" s="93">
        <f>SUM(SurveyResultAggregation!$D58:$BK58)</f>
        <v>3</v>
      </c>
      <c r="D58" s="154"/>
      <c r="E58" s="154">
        <v>0</v>
      </c>
      <c r="F58" s="154">
        <v>0</v>
      </c>
      <c r="G58" s="154">
        <v>0</v>
      </c>
      <c r="H58" s="154">
        <v>0</v>
      </c>
      <c r="I58" s="154">
        <v>0</v>
      </c>
      <c r="J58" s="154">
        <v>0</v>
      </c>
      <c r="K58" s="154">
        <v>0</v>
      </c>
      <c r="L58" s="154">
        <v>0</v>
      </c>
      <c r="M58" s="154">
        <v>0</v>
      </c>
      <c r="N58" s="154">
        <v>0</v>
      </c>
      <c r="O58" s="154">
        <v>0</v>
      </c>
      <c r="P58" s="154">
        <v>0</v>
      </c>
      <c r="Q58" s="154">
        <v>0</v>
      </c>
      <c r="R58" s="154">
        <v>0</v>
      </c>
      <c r="S58" s="154"/>
      <c r="T58" s="154"/>
      <c r="U58" s="154"/>
      <c r="V58" s="154">
        <v>0</v>
      </c>
      <c r="W58" s="154">
        <v>0</v>
      </c>
      <c r="X58" s="154"/>
      <c r="Y58" s="154">
        <v>0</v>
      </c>
      <c r="Z58" s="154">
        <v>0</v>
      </c>
      <c r="AA58" s="154">
        <v>0</v>
      </c>
      <c r="AB58" s="154">
        <v>0</v>
      </c>
      <c r="AC58" s="154">
        <v>0</v>
      </c>
      <c r="AD58" s="154">
        <v>0</v>
      </c>
      <c r="AE58" s="154">
        <v>0</v>
      </c>
      <c r="AF58" s="154">
        <v>1</v>
      </c>
      <c r="AG58" s="154">
        <v>0</v>
      </c>
      <c r="AH58" s="154">
        <v>0</v>
      </c>
      <c r="AI58" s="154">
        <v>1</v>
      </c>
      <c r="AJ58" s="154">
        <v>1</v>
      </c>
      <c r="AK58" s="154">
        <v>0</v>
      </c>
      <c r="AL58" s="154">
        <v>0</v>
      </c>
      <c r="AM58" s="154">
        <v>0</v>
      </c>
      <c r="AN58" s="154">
        <v>0</v>
      </c>
      <c r="AO58" s="154">
        <v>0</v>
      </c>
      <c r="AP58" s="154">
        <v>0</v>
      </c>
      <c r="AQ58" s="154">
        <v>0</v>
      </c>
      <c r="AR58" s="154">
        <v>0</v>
      </c>
      <c r="AS58" s="154">
        <v>0</v>
      </c>
      <c r="AT58" s="154">
        <v>0</v>
      </c>
      <c r="AU58" s="154"/>
      <c r="AV58" s="154"/>
      <c r="AW58" s="154"/>
      <c r="AX58" s="154"/>
      <c r="AY58" s="154"/>
      <c r="AZ58" s="154"/>
      <c r="BA58" s="154"/>
      <c r="BB58" s="154"/>
      <c r="BC58" s="154"/>
      <c r="BD58" s="154"/>
      <c r="BE58" s="154"/>
      <c r="BF58" s="154"/>
      <c r="BG58" s="154"/>
      <c r="BH58" s="154"/>
      <c r="BI58" s="154"/>
      <c r="BJ58" s="154"/>
      <c r="BK58" s="154"/>
    </row>
    <row r="59" spans="1:63" s="19" customFormat="1" ht="13.15" x14ac:dyDescent="0.35">
      <c r="A59" s="50">
        <f>COUNTIF(Survey!H:H,DOE!$A60)</f>
        <v>0</v>
      </c>
      <c r="B59" s="92">
        <v>57</v>
      </c>
      <c r="C59" s="91">
        <f>SUM(SurveyResultAggregation!$D59:$BK59)</f>
        <v>1</v>
      </c>
      <c r="D59" s="155"/>
      <c r="E59" s="155">
        <v>0</v>
      </c>
      <c r="F59" s="155">
        <v>0</v>
      </c>
      <c r="G59" s="155">
        <v>0</v>
      </c>
      <c r="H59" s="155">
        <v>0</v>
      </c>
      <c r="I59" s="155">
        <v>0</v>
      </c>
      <c r="J59" s="155">
        <v>0</v>
      </c>
      <c r="K59" s="155">
        <v>0</v>
      </c>
      <c r="L59" s="155">
        <v>1</v>
      </c>
      <c r="M59" s="155">
        <v>0</v>
      </c>
      <c r="N59" s="155">
        <v>0</v>
      </c>
      <c r="O59" s="155">
        <v>0</v>
      </c>
      <c r="P59" s="155">
        <v>0</v>
      </c>
      <c r="Q59" s="155">
        <v>0</v>
      </c>
      <c r="R59" s="155">
        <v>0</v>
      </c>
      <c r="S59" s="155"/>
      <c r="T59" s="155"/>
      <c r="U59" s="155"/>
      <c r="V59" s="155">
        <v>0</v>
      </c>
      <c r="W59" s="155">
        <v>0</v>
      </c>
      <c r="X59" s="155"/>
      <c r="Y59" s="155">
        <v>0</v>
      </c>
      <c r="Z59" s="155">
        <v>0</v>
      </c>
      <c r="AA59" s="155">
        <v>0</v>
      </c>
      <c r="AB59" s="155">
        <v>0</v>
      </c>
      <c r="AC59" s="155">
        <v>0</v>
      </c>
      <c r="AD59" s="155">
        <v>0</v>
      </c>
      <c r="AE59" s="155">
        <v>0</v>
      </c>
      <c r="AF59" s="155">
        <v>0</v>
      </c>
      <c r="AG59" s="155">
        <v>0</v>
      </c>
      <c r="AH59" s="155">
        <v>0</v>
      </c>
      <c r="AI59" s="155">
        <v>0</v>
      </c>
      <c r="AJ59" s="155">
        <v>0</v>
      </c>
      <c r="AK59" s="155">
        <v>0</v>
      </c>
      <c r="AL59" s="155">
        <v>0</v>
      </c>
      <c r="AM59" s="155">
        <v>0</v>
      </c>
      <c r="AN59" s="155">
        <v>0</v>
      </c>
      <c r="AO59" s="155">
        <v>0</v>
      </c>
      <c r="AP59" s="155">
        <v>0</v>
      </c>
      <c r="AQ59" s="155">
        <v>0</v>
      </c>
      <c r="AR59" s="155">
        <v>0</v>
      </c>
      <c r="AS59" s="155">
        <v>0</v>
      </c>
      <c r="AT59" s="155">
        <v>0</v>
      </c>
      <c r="AU59" s="155"/>
      <c r="AV59" s="155"/>
      <c r="AW59" s="155"/>
      <c r="AX59" s="155"/>
      <c r="AY59" s="155"/>
      <c r="AZ59" s="155"/>
      <c r="BA59" s="155"/>
      <c r="BB59" s="155"/>
      <c r="BC59" s="155"/>
      <c r="BD59" s="155"/>
      <c r="BE59" s="155"/>
      <c r="BF59" s="155"/>
      <c r="BG59" s="155"/>
      <c r="BH59" s="155"/>
      <c r="BI59" s="155"/>
      <c r="BJ59" s="155"/>
      <c r="BK59" s="155"/>
    </row>
    <row r="60" spans="1:63" s="19" customFormat="1" ht="13.15" x14ac:dyDescent="0.35">
      <c r="A60" s="51">
        <f>COUNTIF(Survey!H:H,DOE!$A61)</f>
        <v>0</v>
      </c>
      <c r="B60" s="92">
        <v>58</v>
      </c>
      <c r="C60" s="93">
        <f>SUM(SurveyResultAggregation!$D60:$BK60)</f>
        <v>5</v>
      </c>
      <c r="D60" s="154"/>
      <c r="E60" s="154">
        <v>0</v>
      </c>
      <c r="F60" s="154">
        <v>0</v>
      </c>
      <c r="G60" s="154">
        <v>0</v>
      </c>
      <c r="H60" s="154">
        <v>0</v>
      </c>
      <c r="I60" s="154">
        <v>1</v>
      </c>
      <c r="J60" s="154">
        <v>0</v>
      </c>
      <c r="K60" s="154">
        <v>0</v>
      </c>
      <c r="L60" s="154">
        <v>0</v>
      </c>
      <c r="M60" s="154">
        <v>0</v>
      </c>
      <c r="N60" s="154">
        <v>0</v>
      </c>
      <c r="O60" s="154">
        <v>0</v>
      </c>
      <c r="P60" s="154">
        <v>0</v>
      </c>
      <c r="Q60" s="154">
        <v>0</v>
      </c>
      <c r="R60" s="154">
        <v>0</v>
      </c>
      <c r="S60" s="154"/>
      <c r="T60" s="154"/>
      <c r="U60" s="154"/>
      <c r="V60" s="154">
        <v>0</v>
      </c>
      <c r="W60" s="154">
        <v>0</v>
      </c>
      <c r="X60" s="154"/>
      <c r="Y60" s="154">
        <v>1</v>
      </c>
      <c r="Z60" s="154">
        <v>2</v>
      </c>
      <c r="AA60" s="154">
        <v>0</v>
      </c>
      <c r="AB60" s="154">
        <v>0</v>
      </c>
      <c r="AC60" s="154">
        <v>0</v>
      </c>
      <c r="AD60" s="154">
        <v>0</v>
      </c>
      <c r="AE60" s="154">
        <v>0</v>
      </c>
      <c r="AF60" s="154">
        <v>0</v>
      </c>
      <c r="AG60" s="154">
        <v>0</v>
      </c>
      <c r="AH60" s="154">
        <v>0</v>
      </c>
      <c r="AI60" s="154">
        <v>0</v>
      </c>
      <c r="AJ60" s="154">
        <v>0</v>
      </c>
      <c r="AK60" s="154">
        <v>0</v>
      </c>
      <c r="AL60" s="154">
        <v>1</v>
      </c>
      <c r="AM60" s="154">
        <v>0</v>
      </c>
      <c r="AN60" s="154">
        <v>0</v>
      </c>
      <c r="AO60" s="154">
        <v>0</v>
      </c>
      <c r="AP60" s="154">
        <v>0</v>
      </c>
      <c r="AQ60" s="154">
        <v>0</v>
      </c>
      <c r="AR60" s="154">
        <v>0</v>
      </c>
      <c r="AS60" s="154">
        <v>0</v>
      </c>
      <c r="AT60" s="154">
        <v>0</v>
      </c>
      <c r="AU60" s="154"/>
      <c r="AV60" s="154"/>
      <c r="AW60" s="154"/>
      <c r="AX60" s="154"/>
      <c r="AY60" s="154"/>
      <c r="AZ60" s="154"/>
      <c r="BA60" s="154"/>
      <c r="BB60" s="154"/>
      <c r="BC60" s="154"/>
      <c r="BD60" s="154"/>
      <c r="BE60" s="154"/>
      <c r="BF60" s="154"/>
      <c r="BG60" s="154"/>
      <c r="BH60" s="154"/>
      <c r="BI60" s="154"/>
      <c r="BJ60" s="154"/>
      <c r="BK60" s="154"/>
    </row>
    <row r="61" spans="1:63" s="19" customFormat="1" ht="13.15" x14ac:dyDescent="0.35">
      <c r="A61" s="50">
        <f>COUNTIF(Survey!H:H,DOE!$A62)</f>
        <v>0</v>
      </c>
      <c r="B61" s="92">
        <v>59</v>
      </c>
      <c r="C61" s="91">
        <f>SUM(SurveyResultAggregation!$D61:$BK61)</f>
        <v>1</v>
      </c>
      <c r="D61" s="155"/>
      <c r="E61" s="155">
        <v>0</v>
      </c>
      <c r="F61" s="155">
        <v>0</v>
      </c>
      <c r="G61" s="155">
        <v>0</v>
      </c>
      <c r="H61" s="155">
        <v>0</v>
      </c>
      <c r="I61" s="155">
        <v>0</v>
      </c>
      <c r="J61" s="155">
        <v>0</v>
      </c>
      <c r="K61" s="155">
        <v>0</v>
      </c>
      <c r="L61" s="155">
        <v>0</v>
      </c>
      <c r="M61" s="155">
        <v>0</v>
      </c>
      <c r="N61" s="155">
        <v>0</v>
      </c>
      <c r="O61" s="155">
        <v>0</v>
      </c>
      <c r="P61" s="155">
        <v>0</v>
      </c>
      <c r="Q61" s="155">
        <v>0</v>
      </c>
      <c r="R61" s="155">
        <v>0</v>
      </c>
      <c r="S61" s="155"/>
      <c r="T61" s="155"/>
      <c r="U61" s="155"/>
      <c r="V61" s="155">
        <v>0</v>
      </c>
      <c r="W61" s="155">
        <v>0</v>
      </c>
      <c r="X61" s="155"/>
      <c r="Y61" s="155">
        <v>0</v>
      </c>
      <c r="Z61" s="155">
        <v>0</v>
      </c>
      <c r="AA61" s="155">
        <v>0</v>
      </c>
      <c r="AB61" s="155">
        <v>0</v>
      </c>
      <c r="AC61" s="155">
        <v>0</v>
      </c>
      <c r="AD61" s="155">
        <v>0</v>
      </c>
      <c r="AE61" s="155">
        <v>0</v>
      </c>
      <c r="AF61" s="155">
        <v>0</v>
      </c>
      <c r="AG61" s="155">
        <v>0</v>
      </c>
      <c r="AH61" s="155">
        <v>0</v>
      </c>
      <c r="AI61" s="155">
        <v>0</v>
      </c>
      <c r="AJ61" s="155">
        <v>0</v>
      </c>
      <c r="AK61" s="155">
        <v>0</v>
      </c>
      <c r="AL61" s="155">
        <v>0</v>
      </c>
      <c r="AM61" s="155">
        <v>0</v>
      </c>
      <c r="AN61" s="155">
        <v>0</v>
      </c>
      <c r="AO61" s="155">
        <v>0</v>
      </c>
      <c r="AP61" s="155">
        <v>0</v>
      </c>
      <c r="AQ61" s="155">
        <v>0</v>
      </c>
      <c r="AR61" s="155">
        <v>1</v>
      </c>
      <c r="AS61" s="155">
        <v>0</v>
      </c>
      <c r="AT61" s="155">
        <v>0</v>
      </c>
      <c r="AU61" s="155"/>
      <c r="AV61" s="155"/>
      <c r="AW61" s="155"/>
      <c r="AX61" s="155"/>
      <c r="AY61" s="155"/>
      <c r="AZ61" s="155"/>
      <c r="BA61" s="155"/>
      <c r="BB61" s="155"/>
      <c r="BC61" s="155"/>
      <c r="BD61" s="155"/>
      <c r="BE61" s="155"/>
      <c r="BF61" s="155"/>
      <c r="BG61" s="155"/>
      <c r="BH61" s="155"/>
      <c r="BI61" s="155"/>
      <c r="BJ61" s="155"/>
      <c r="BK61" s="155"/>
    </row>
    <row r="62" spans="1:63" s="19" customFormat="1" ht="13.15" x14ac:dyDescent="0.35">
      <c r="A62" s="51">
        <f>COUNTIF(Survey!H:H,DOE!$A63)</f>
        <v>1</v>
      </c>
      <c r="B62" s="92">
        <v>60</v>
      </c>
      <c r="C62" s="93">
        <f>SUM(SurveyResultAggregation!$D62:$BK62)</f>
        <v>4</v>
      </c>
      <c r="D62" s="154"/>
      <c r="E62" s="154">
        <v>0</v>
      </c>
      <c r="F62" s="154">
        <v>0</v>
      </c>
      <c r="G62" s="154">
        <v>0</v>
      </c>
      <c r="H62" s="154">
        <v>0</v>
      </c>
      <c r="I62" s="154">
        <v>0</v>
      </c>
      <c r="J62" s="154">
        <v>0</v>
      </c>
      <c r="K62" s="154">
        <v>0</v>
      </c>
      <c r="L62" s="154">
        <v>0</v>
      </c>
      <c r="M62" s="154">
        <v>0</v>
      </c>
      <c r="N62" s="154">
        <v>0</v>
      </c>
      <c r="O62" s="154">
        <v>0</v>
      </c>
      <c r="P62" s="154">
        <v>0</v>
      </c>
      <c r="Q62" s="154">
        <v>0</v>
      </c>
      <c r="R62" s="154">
        <v>0</v>
      </c>
      <c r="S62" s="154"/>
      <c r="T62" s="154"/>
      <c r="U62" s="154"/>
      <c r="V62" s="154">
        <v>0</v>
      </c>
      <c r="W62" s="154">
        <v>0</v>
      </c>
      <c r="X62" s="154"/>
      <c r="Y62" s="154">
        <v>0</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2</v>
      </c>
      <c r="AR62" s="154">
        <v>2</v>
      </c>
      <c r="AS62" s="154">
        <v>0</v>
      </c>
      <c r="AT62" s="154">
        <v>0</v>
      </c>
      <c r="AU62" s="154"/>
      <c r="AV62" s="154"/>
      <c r="AW62" s="154"/>
      <c r="AX62" s="154"/>
      <c r="AY62" s="154"/>
      <c r="AZ62" s="154"/>
      <c r="BA62" s="154"/>
      <c r="BB62" s="154"/>
      <c r="BC62" s="154"/>
      <c r="BD62" s="154"/>
      <c r="BE62" s="154"/>
      <c r="BF62" s="154"/>
      <c r="BG62" s="154"/>
      <c r="BH62" s="154"/>
      <c r="BI62" s="154"/>
      <c r="BJ62" s="154"/>
      <c r="BK62" s="154"/>
    </row>
    <row r="63" spans="1:63" s="19" customFormat="1" ht="13.15" x14ac:dyDescent="0.35">
      <c r="A63" s="50">
        <f>COUNTIF(Survey!H:H,DOE!$A64)</f>
        <v>0</v>
      </c>
      <c r="B63" s="92">
        <v>61</v>
      </c>
      <c r="C63" s="91">
        <f>SUM(SurveyResultAggregation!$D63:$BK63)</f>
        <v>4</v>
      </c>
      <c r="D63" s="155"/>
      <c r="E63" s="155">
        <v>0</v>
      </c>
      <c r="F63" s="155">
        <v>0</v>
      </c>
      <c r="G63" s="155">
        <v>0</v>
      </c>
      <c r="H63" s="155">
        <v>0</v>
      </c>
      <c r="I63" s="155">
        <v>1</v>
      </c>
      <c r="J63" s="155">
        <v>0</v>
      </c>
      <c r="K63" s="155">
        <v>0</v>
      </c>
      <c r="L63" s="155">
        <v>0</v>
      </c>
      <c r="M63" s="155">
        <v>0</v>
      </c>
      <c r="N63" s="155">
        <v>0</v>
      </c>
      <c r="O63" s="155">
        <v>0</v>
      </c>
      <c r="P63" s="155">
        <v>0</v>
      </c>
      <c r="Q63" s="155">
        <v>0</v>
      </c>
      <c r="R63" s="155">
        <v>0</v>
      </c>
      <c r="S63" s="155"/>
      <c r="T63" s="155"/>
      <c r="U63" s="155"/>
      <c r="V63" s="155">
        <v>0</v>
      </c>
      <c r="W63" s="155">
        <v>1</v>
      </c>
      <c r="X63" s="155"/>
      <c r="Y63" s="155">
        <v>0</v>
      </c>
      <c r="Z63" s="155">
        <v>0</v>
      </c>
      <c r="AA63" s="155">
        <v>0</v>
      </c>
      <c r="AB63" s="155">
        <v>0</v>
      </c>
      <c r="AC63" s="155">
        <v>0</v>
      </c>
      <c r="AD63" s="155">
        <v>0</v>
      </c>
      <c r="AE63" s="155">
        <v>0</v>
      </c>
      <c r="AF63" s="155">
        <v>0</v>
      </c>
      <c r="AG63" s="155">
        <v>0</v>
      </c>
      <c r="AH63" s="155">
        <v>0</v>
      </c>
      <c r="AI63" s="155">
        <v>0</v>
      </c>
      <c r="AJ63" s="155">
        <v>0</v>
      </c>
      <c r="AK63" s="155">
        <v>0</v>
      </c>
      <c r="AL63" s="155">
        <v>0</v>
      </c>
      <c r="AM63" s="155">
        <v>0</v>
      </c>
      <c r="AN63" s="155">
        <v>0</v>
      </c>
      <c r="AO63" s="155">
        <v>1</v>
      </c>
      <c r="AP63" s="155">
        <v>0</v>
      </c>
      <c r="AQ63" s="155">
        <v>0</v>
      </c>
      <c r="AR63" s="155">
        <v>0</v>
      </c>
      <c r="AS63" s="155">
        <v>1</v>
      </c>
      <c r="AT63" s="155">
        <v>0</v>
      </c>
      <c r="AU63" s="155"/>
      <c r="AV63" s="155"/>
      <c r="AW63" s="155"/>
      <c r="AX63" s="155"/>
      <c r="AY63" s="155"/>
      <c r="AZ63" s="155"/>
      <c r="BA63" s="155"/>
      <c r="BB63" s="155"/>
      <c r="BC63" s="155"/>
      <c r="BD63" s="155"/>
      <c r="BE63" s="155"/>
      <c r="BF63" s="155"/>
      <c r="BG63" s="155"/>
      <c r="BH63" s="155"/>
      <c r="BI63" s="155"/>
      <c r="BJ63" s="155"/>
      <c r="BK63" s="155"/>
    </row>
    <row r="64" spans="1:63" s="19" customFormat="1" ht="13.15" x14ac:dyDescent="0.35">
      <c r="A64" s="51">
        <f>COUNTIF(Survey!H:H,DOE!$A65)</f>
        <v>0</v>
      </c>
      <c r="B64" s="92">
        <v>62</v>
      </c>
      <c r="C64" s="93">
        <f>SUM(SurveyResultAggregation!$D64:$BK64)</f>
        <v>0</v>
      </c>
      <c r="D64" s="154"/>
      <c r="E64" s="154">
        <v>0</v>
      </c>
      <c r="F64" s="154">
        <v>0</v>
      </c>
      <c r="G64" s="154">
        <v>0</v>
      </c>
      <c r="H64" s="154">
        <v>0</v>
      </c>
      <c r="I64" s="154">
        <v>0</v>
      </c>
      <c r="J64" s="154">
        <v>0</v>
      </c>
      <c r="K64" s="154">
        <v>0</v>
      </c>
      <c r="L64" s="154">
        <v>0</v>
      </c>
      <c r="M64" s="154">
        <v>0</v>
      </c>
      <c r="N64" s="154">
        <v>0</v>
      </c>
      <c r="O64" s="154">
        <v>0</v>
      </c>
      <c r="P64" s="154">
        <v>0</v>
      </c>
      <c r="Q64" s="154">
        <v>0</v>
      </c>
      <c r="R64" s="154">
        <v>0</v>
      </c>
      <c r="S64" s="154"/>
      <c r="T64" s="154"/>
      <c r="U64" s="154"/>
      <c r="V64" s="154">
        <v>0</v>
      </c>
      <c r="W64" s="154">
        <v>0</v>
      </c>
      <c r="X64" s="154"/>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c r="AV64" s="154"/>
      <c r="AW64" s="154"/>
      <c r="AX64" s="154"/>
      <c r="AY64" s="154"/>
      <c r="AZ64" s="154"/>
      <c r="BA64" s="154"/>
      <c r="BB64" s="154"/>
      <c r="BC64" s="154"/>
      <c r="BD64" s="154"/>
      <c r="BE64" s="154"/>
      <c r="BF64" s="154"/>
      <c r="BG64" s="154"/>
      <c r="BH64" s="154"/>
      <c r="BI64" s="154"/>
      <c r="BJ64" s="154"/>
      <c r="BK64" s="154"/>
    </row>
    <row r="65" spans="1:63" s="19" customFormat="1" ht="13.15" x14ac:dyDescent="0.35">
      <c r="A65" s="50">
        <f>COUNTIF(Survey!H:H,DOE!$A66)</f>
        <v>0</v>
      </c>
      <c r="B65" s="92">
        <v>63</v>
      </c>
      <c r="C65" s="91">
        <f>SUM(SurveyResultAggregation!$D65:$BK65)</f>
        <v>0</v>
      </c>
      <c r="D65" s="155"/>
      <c r="E65" s="155">
        <v>0</v>
      </c>
      <c r="F65" s="155">
        <v>0</v>
      </c>
      <c r="G65" s="155">
        <v>0</v>
      </c>
      <c r="H65" s="155">
        <v>0</v>
      </c>
      <c r="I65" s="155">
        <v>0</v>
      </c>
      <c r="J65" s="155">
        <v>0</v>
      </c>
      <c r="K65" s="155">
        <v>0</v>
      </c>
      <c r="L65" s="155">
        <v>0</v>
      </c>
      <c r="M65" s="155">
        <v>0</v>
      </c>
      <c r="N65" s="155">
        <v>0</v>
      </c>
      <c r="O65" s="155">
        <v>0</v>
      </c>
      <c r="P65" s="155">
        <v>0</v>
      </c>
      <c r="Q65" s="155">
        <v>0</v>
      </c>
      <c r="R65" s="155">
        <v>0</v>
      </c>
      <c r="S65" s="155"/>
      <c r="T65" s="155"/>
      <c r="U65" s="155"/>
      <c r="V65" s="155">
        <v>0</v>
      </c>
      <c r="W65" s="155">
        <v>0</v>
      </c>
      <c r="X65" s="155"/>
      <c r="Y65" s="155">
        <v>0</v>
      </c>
      <c r="Z65" s="155">
        <v>0</v>
      </c>
      <c r="AA65" s="155">
        <v>0</v>
      </c>
      <c r="AB65" s="155">
        <v>0</v>
      </c>
      <c r="AC65" s="155">
        <v>0</v>
      </c>
      <c r="AD65" s="155">
        <v>0</v>
      </c>
      <c r="AE65" s="155">
        <v>0</v>
      </c>
      <c r="AF65" s="155">
        <v>0</v>
      </c>
      <c r="AG65" s="155">
        <v>0</v>
      </c>
      <c r="AH65" s="155">
        <v>0</v>
      </c>
      <c r="AI65" s="155">
        <v>0</v>
      </c>
      <c r="AJ65" s="155">
        <v>0</v>
      </c>
      <c r="AK65" s="155">
        <v>0</v>
      </c>
      <c r="AL65" s="155">
        <v>0</v>
      </c>
      <c r="AM65" s="155">
        <v>0</v>
      </c>
      <c r="AN65" s="155">
        <v>0</v>
      </c>
      <c r="AO65" s="155">
        <v>0</v>
      </c>
      <c r="AP65" s="155">
        <v>0</v>
      </c>
      <c r="AQ65" s="155">
        <v>0</v>
      </c>
      <c r="AR65" s="155">
        <v>0</v>
      </c>
      <c r="AS65" s="155">
        <v>0</v>
      </c>
      <c r="AT65" s="155">
        <v>0</v>
      </c>
      <c r="AU65" s="155"/>
      <c r="AV65" s="155"/>
      <c r="AW65" s="155"/>
      <c r="AX65" s="155"/>
      <c r="AY65" s="155"/>
      <c r="AZ65" s="155"/>
      <c r="BA65" s="155"/>
      <c r="BB65" s="155"/>
      <c r="BC65" s="155"/>
      <c r="BD65" s="155"/>
      <c r="BE65" s="155"/>
      <c r="BF65" s="155"/>
      <c r="BG65" s="155"/>
      <c r="BH65" s="155"/>
      <c r="BI65" s="155"/>
      <c r="BJ65" s="155"/>
      <c r="BK65" s="155"/>
    </row>
    <row r="66" spans="1:63" s="19" customFormat="1" ht="13.15" x14ac:dyDescent="0.35">
      <c r="A66" s="51">
        <f>COUNTIF(Survey!H:H,DOE!$A67)</f>
        <v>1</v>
      </c>
      <c r="B66" s="92">
        <v>64</v>
      </c>
      <c r="C66" s="93">
        <f>SUM(SurveyResultAggregation!$D66:$BK66)</f>
        <v>7</v>
      </c>
      <c r="D66" s="154"/>
      <c r="E66" s="154">
        <v>0</v>
      </c>
      <c r="F66" s="154">
        <v>1</v>
      </c>
      <c r="G66" s="154">
        <v>0</v>
      </c>
      <c r="H66" s="154">
        <v>0</v>
      </c>
      <c r="I66" s="154">
        <v>0</v>
      </c>
      <c r="J66" s="154">
        <v>0</v>
      </c>
      <c r="K66" s="154">
        <v>0</v>
      </c>
      <c r="L66" s="154">
        <v>0</v>
      </c>
      <c r="M66" s="154">
        <v>1</v>
      </c>
      <c r="N66" s="154">
        <v>0</v>
      </c>
      <c r="O66" s="154">
        <v>0</v>
      </c>
      <c r="P66" s="154">
        <v>0</v>
      </c>
      <c r="Q66" s="154">
        <v>0</v>
      </c>
      <c r="R66" s="154">
        <v>0</v>
      </c>
      <c r="S66" s="154"/>
      <c r="T66" s="154"/>
      <c r="U66" s="154"/>
      <c r="V66" s="154">
        <v>0</v>
      </c>
      <c r="W66" s="154">
        <v>0</v>
      </c>
      <c r="X66" s="154"/>
      <c r="Y66" s="154">
        <v>1</v>
      </c>
      <c r="Z66" s="154">
        <v>1</v>
      </c>
      <c r="AA66" s="154">
        <v>0</v>
      </c>
      <c r="AB66" s="154">
        <v>0</v>
      </c>
      <c r="AC66" s="154">
        <v>0</v>
      </c>
      <c r="AD66" s="154">
        <v>0</v>
      </c>
      <c r="AE66" s="154">
        <v>0</v>
      </c>
      <c r="AF66" s="154">
        <v>0</v>
      </c>
      <c r="AG66" s="154">
        <v>0</v>
      </c>
      <c r="AH66" s="154">
        <v>0</v>
      </c>
      <c r="AI66" s="154">
        <v>1</v>
      </c>
      <c r="AJ66" s="154">
        <v>0</v>
      </c>
      <c r="AK66" s="154">
        <v>1</v>
      </c>
      <c r="AL66" s="154">
        <v>0</v>
      </c>
      <c r="AM66" s="154">
        <v>0</v>
      </c>
      <c r="AN66" s="154">
        <v>0</v>
      </c>
      <c r="AO66" s="154">
        <v>0</v>
      </c>
      <c r="AP66" s="154">
        <v>0</v>
      </c>
      <c r="AQ66" s="154">
        <v>0</v>
      </c>
      <c r="AR66" s="154">
        <v>1</v>
      </c>
      <c r="AS66" s="154">
        <v>0</v>
      </c>
      <c r="AT66" s="154">
        <v>0</v>
      </c>
      <c r="AU66" s="154"/>
      <c r="AV66" s="154"/>
      <c r="AW66" s="154"/>
      <c r="AX66" s="154"/>
      <c r="AY66" s="154"/>
      <c r="AZ66" s="154"/>
      <c r="BA66" s="154"/>
      <c r="BB66" s="154"/>
      <c r="BC66" s="154"/>
      <c r="BD66" s="154"/>
      <c r="BE66" s="154"/>
      <c r="BF66" s="154"/>
      <c r="BG66" s="154"/>
      <c r="BH66" s="154"/>
      <c r="BI66" s="154"/>
      <c r="BJ66" s="154"/>
      <c r="BK66" s="154"/>
    </row>
    <row r="67" spans="1:63" s="19" customFormat="1" ht="13.15" x14ac:dyDescent="0.35">
      <c r="A67" s="50">
        <f>COUNTIF(Survey!H:H,DOE!$A68)</f>
        <v>0</v>
      </c>
      <c r="B67" s="92">
        <v>65</v>
      </c>
      <c r="C67" s="91">
        <f>SUM(SurveyResultAggregation!$D67:$BK67)</f>
        <v>4</v>
      </c>
      <c r="D67" s="155"/>
      <c r="E67" s="155">
        <v>0</v>
      </c>
      <c r="F67" s="155">
        <v>0</v>
      </c>
      <c r="G67" s="155">
        <v>1</v>
      </c>
      <c r="H67" s="155">
        <v>0</v>
      </c>
      <c r="I67" s="155">
        <v>0</v>
      </c>
      <c r="J67" s="155">
        <v>0</v>
      </c>
      <c r="K67" s="155">
        <v>0</v>
      </c>
      <c r="L67" s="155">
        <v>0</v>
      </c>
      <c r="M67" s="155">
        <v>0</v>
      </c>
      <c r="N67" s="155">
        <v>0</v>
      </c>
      <c r="O67" s="155">
        <v>0</v>
      </c>
      <c r="P67" s="155">
        <v>0</v>
      </c>
      <c r="Q67" s="155">
        <v>0</v>
      </c>
      <c r="R67" s="155">
        <v>1</v>
      </c>
      <c r="S67" s="155"/>
      <c r="T67" s="155"/>
      <c r="U67" s="155"/>
      <c r="V67" s="155">
        <v>0</v>
      </c>
      <c r="W67" s="155">
        <v>0</v>
      </c>
      <c r="X67" s="155"/>
      <c r="Y67" s="155">
        <v>0</v>
      </c>
      <c r="Z67" s="155">
        <v>0</v>
      </c>
      <c r="AA67" s="155">
        <v>0</v>
      </c>
      <c r="AB67" s="155">
        <v>0</v>
      </c>
      <c r="AC67" s="155">
        <v>0</v>
      </c>
      <c r="AD67" s="155">
        <v>0</v>
      </c>
      <c r="AE67" s="155">
        <v>0</v>
      </c>
      <c r="AF67" s="155">
        <v>0</v>
      </c>
      <c r="AG67" s="155">
        <v>1</v>
      </c>
      <c r="AH67" s="155">
        <v>0</v>
      </c>
      <c r="AI67" s="155">
        <v>0</v>
      </c>
      <c r="AJ67" s="155">
        <v>0</v>
      </c>
      <c r="AK67" s="155">
        <v>0</v>
      </c>
      <c r="AL67" s="155">
        <v>0</v>
      </c>
      <c r="AM67" s="155">
        <v>0</v>
      </c>
      <c r="AN67" s="155">
        <v>0</v>
      </c>
      <c r="AO67" s="155">
        <v>1</v>
      </c>
      <c r="AP67" s="155">
        <v>0</v>
      </c>
      <c r="AQ67" s="155">
        <v>0</v>
      </c>
      <c r="AR67" s="155">
        <v>0</v>
      </c>
      <c r="AS67" s="155">
        <v>0</v>
      </c>
      <c r="AT67" s="155">
        <v>0</v>
      </c>
      <c r="AU67" s="155"/>
      <c r="AV67" s="155"/>
      <c r="AW67" s="155"/>
      <c r="AX67" s="155"/>
      <c r="AY67" s="155"/>
      <c r="AZ67" s="155"/>
      <c r="BA67" s="155"/>
      <c r="BB67" s="155"/>
      <c r="BC67" s="155"/>
      <c r="BD67" s="155"/>
      <c r="BE67" s="155"/>
      <c r="BF67" s="155"/>
      <c r="BG67" s="155"/>
      <c r="BH67" s="155"/>
      <c r="BI67" s="155"/>
      <c r="BJ67" s="155"/>
      <c r="BK67" s="155"/>
    </row>
    <row r="68" spans="1:63" s="19" customFormat="1" ht="13.15" x14ac:dyDescent="0.35">
      <c r="A68" s="51">
        <f>COUNTIF(Survey!H:H,DOE!$A69)</f>
        <v>0</v>
      </c>
      <c r="B68" s="92">
        <v>66</v>
      </c>
      <c r="C68" s="93">
        <f>SUM(SurveyResultAggregation!$D68:$BK68)</f>
        <v>6</v>
      </c>
      <c r="D68" s="154"/>
      <c r="E68" s="154">
        <v>1</v>
      </c>
      <c r="F68" s="154">
        <v>0</v>
      </c>
      <c r="G68" s="154">
        <v>0</v>
      </c>
      <c r="H68" s="154">
        <v>0</v>
      </c>
      <c r="I68" s="154">
        <v>0</v>
      </c>
      <c r="J68" s="154">
        <v>0</v>
      </c>
      <c r="K68" s="154">
        <v>0</v>
      </c>
      <c r="L68" s="154">
        <v>1</v>
      </c>
      <c r="M68" s="154">
        <v>0</v>
      </c>
      <c r="N68" s="154">
        <v>0</v>
      </c>
      <c r="O68" s="154">
        <v>0</v>
      </c>
      <c r="P68" s="154">
        <v>0</v>
      </c>
      <c r="Q68" s="154">
        <v>0</v>
      </c>
      <c r="R68" s="154">
        <v>0</v>
      </c>
      <c r="S68" s="154"/>
      <c r="T68" s="154"/>
      <c r="U68" s="154"/>
      <c r="V68" s="154">
        <v>0</v>
      </c>
      <c r="W68" s="154">
        <v>0</v>
      </c>
      <c r="X68" s="154"/>
      <c r="Y68" s="154">
        <v>0</v>
      </c>
      <c r="Z68" s="154">
        <v>0</v>
      </c>
      <c r="AA68" s="154">
        <v>0</v>
      </c>
      <c r="AB68" s="154">
        <v>0</v>
      </c>
      <c r="AC68" s="154">
        <v>0</v>
      </c>
      <c r="AD68" s="154">
        <v>0</v>
      </c>
      <c r="AE68" s="154">
        <v>0</v>
      </c>
      <c r="AF68" s="154">
        <v>0</v>
      </c>
      <c r="AG68" s="154">
        <v>0</v>
      </c>
      <c r="AH68" s="154">
        <v>1</v>
      </c>
      <c r="AI68" s="154">
        <v>0</v>
      </c>
      <c r="AJ68" s="154">
        <v>1</v>
      </c>
      <c r="AK68" s="154">
        <v>0</v>
      </c>
      <c r="AL68" s="154">
        <v>0</v>
      </c>
      <c r="AM68" s="154">
        <v>0</v>
      </c>
      <c r="AN68" s="154">
        <v>0</v>
      </c>
      <c r="AO68" s="154">
        <v>1</v>
      </c>
      <c r="AP68" s="154">
        <v>0</v>
      </c>
      <c r="AQ68" s="154">
        <v>1</v>
      </c>
      <c r="AR68" s="154">
        <v>0</v>
      </c>
      <c r="AS68" s="154">
        <v>0</v>
      </c>
      <c r="AT68" s="154">
        <v>0</v>
      </c>
      <c r="AU68" s="154"/>
      <c r="AV68" s="154"/>
      <c r="AW68" s="154"/>
      <c r="AX68" s="154"/>
      <c r="AY68" s="154"/>
      <c r="AZ68" s="154"/>
      <c r="BA68" s="154"/>
      <c r="BB68" s="154"/>
      <c r="BC68" s="154"/>
      <c r="BD68" s="154"/>
      <c r="BE68" s="154"/>
      <c r="BF68" s="154"/>
      <c r="BG68" s="154"/>
      <c r="BH68" s="154"/>
      <c r="BI68" s="154"/>
      <c r="BJ68" s="154"/>
      <c r="BK68" s="154"/>
    </row>
    <row r="69" spans="1:63" s="19" customFormat="1" ht="13.15" x14ac:dyDescent="0.35">
      <c r="A69" s="50">
        <f>COUNTIF(Survey!H:H,DOE!$A70)</f>
        <v>0</v>
      </c>
      <c r="B69" s="92">
        <v>67</v>
      </c>
      <c r="C69" s="91">
        <f>SUM(SurveyResultAggregation!$D69:$BK69)</f>
        <v>5</v>
      </c>
      <c r="D69" s="155"/>
      <c r="E69" s="155">
        <v>0</v>
      </c>
      <c r="F69" s="155">
        <v>0</v>
      </c>
      <c r="G69" s="155">
        <v>0</v>
      </c>
      <c r="H69" s="155">
        <v>0</v>
      </c>
      <c r="I69" s="155">
        <v>1</v>
      </c>
      <c r="J69" s="155">
        <v>0</v>
      </c>
      <c r="K69" s="155">
        <v>0</v>
      </c>
      <c r="L69" s="155">
        <v>0</v>
      </c>
      <c r="M69" s="155">
        <v>0</v>
      </c>
      <c r="N69" s="155">
        <v>0</v>
      </c>
      <c r="O69" s="155">
        <v>0</v>
      </c>
      <c r="P69" s="155">
        <v>0</v>
      </c>
      <c r="Q69" s="155">
        <v>0</v>
      </c>
      <c r="R69" s="155">
        <v>0</v>
      </c>
      <c r="S69" s="155"/>
      <c r="T69" s="155"/>
      <c r="U69" s="155"/>
      <c r="V69" s="155">
        <v>0</v>
      </c>
      <c r="W69" s="155">
        <v>0</v>
      </c>
      <c r="X69" s="155"/>
      <c r="Y69" s="155">
        <v>2</v>
      </c>
      <c r="Z69" s="155">
        <v>0</v>
      </c>
      <c r="AA69" s="155">
        <v>0</v>
      </c>
      <c r="AB69" s="155">
        <v>0</v>
      </c>
      <c r="AC69" s="155">
        <v>1</v>
      </c>
      <c r="AD69" s="155">
        <v>0</v>
      </c>
      <c r="AE69" s="155">
        <v>0</v>
      </c>
      <c r="AF69" s="155">
        <v>0</v>
      </c>
      <c r="AG69" s="155">
        <v>0</v>
      </c>
      <c r="AH69" s="155">
        <v>0</v>
      </c>
      <c r="AI69" s="155">
        <v>0</v>
      </c>
      <c r="AJ69" s="155">
        <v>0</v>
      </c>
      <c r="AK69" s="155">
        <v>0</v>
      </c>
      <c r="AL69" s="155">
        <v>0</v>
      </c>
      <c r="AM69" s="155">
        <v>1</v>
      </c>
      <c r="AN69" s="155">
        <v>0</v>
      </c>
      <c r="AO69" s="155">
        <v>0</v>
      </c>
      <c r="AP69" s="155">
        <v>0</v>
      </c>
      <c r="AQ69" s="155">
        <v>0</v>
      </c>
      <c r="AR69" s="155">
        <v>0</v>
      </c>
      <c r="AS69" s="155">
        <v>0</v>
      </c>
      <c r="AT69" s="155">
        <v>0</v>
      </c>
      <c r="AU69" s="155"/>
      <c r="AV69" s="155"/>
      <c r="AW69" s="155"/>
      <c r="AX69" s="155"/>
      <c r="AY69" s="155"/>
      <c r="AZ69" s="155"/>
      <c r="BA69" s="155"/>
      <c r="BB69" s="155"/>
      <c r="BC69" s="155"/>
      <c r="BD69" s="155"/>
      <c r="BE69" s="155"/>
      <c r="BF69" s="155"/>
      <c r="BG69" s="155"/>
      <c r="BH69" s="155"/>
      <c r="BI69" s="155"/>
      <c r="BJ69" s="155"/>
      <c r="BK69" s="155"/>
    </row>
    <row r="70" spans="1:63" s="19" customFormat="1" ht="13.15" x14ac:dyDescent="0.35">
      <c r="A70" s="51">
        <f>COUNTIF(Survey!H:H,DOE!$A71)</f>
        <v>0</v>
      </c>
      <c r="B70" s="92">
        <v>68</v>
      </c>
      <c r="C70" s="93">
        <f>SUM(SurveyResultAggregation!$D70:$BK70)</f>
        <v>5</v>
      </c>
      <c r="D70" s="154"/>
      <c r="E70" s="154">
        <v>0</v>
      </c>
      <c r="F70" s="154">
        <v>0</v>
      </c>
      <c r="G70" s="154">
        <v>1</v>
      </c>
      <c r="H70" s="154">
        <v>0</v>
      </c>
      <c r="I70" s="154">
        <v>0</v>
      </c>
      <c r="J70" s="154">
        <v>0</v>
      </c>
      <c r="K70" s="154">
        <v>0</v>
      </c>
      <c r="L70" s="154">
        <v>0</v>
      </c>
      <c r="M70" s="154">
        <v>0</v>
      </c>
      <c r="N70" s="154">
        <v>0</v>
      </c>
      <c r="O70" s="154">
        <v>0</v>
      </c>
      <c r="P70" s="154">
        <v>2</v>
      </c>
      <c r="Q70" s="154">
        <v>0</v>
      </c>
      <c r="R70" s="154">
        <v>0</v>
      </c>
      <c r="S70" s="154"/>
      <c r="T70" s="154"/>
      <c r="U70" s="154"/>
      <c r="V70" s="154">
        <v>0</v>
      </c>
      <c r="W70" s="154">
        <v>0</v>
      </c>
      <c r="X70" s="154"/>
      <c r="Y70" s="154">
        <v>0</v>
      </c>
      <c r="Z70" s="154">
        <v>0</v>
      </c>
      <c r="AA70" s="154">
        <v>0</v>
      </c>
      <c r="AB70" s="154">
        <v>0</v>
      </c>
      <c r="AC70" s="154">
        <v>1</v>
      </c>
      <c r="AD70" s="154">
        <v>0</v>
      </c>
      <c r="AE70" s="154">
        <v>0</v>
      </c>
      <c r="AF70" s="154">
        <v>0</v>
      </c>
      <c r="AG70" s="154">
        <v>0</v>
      </c>
      <c r="AH70" s="154">
        <v>0</v>
      </c>
      <c r="AI70" s="154">
        <v>0</v>
      </c>
      <c r="AJ70" s="154">
        <v>0</v>
      </c>
      <c r="AK70" s="154">
        <v>0</v>
      </c>
      <c r="AL70" s="154">
        <v>0</v>
      </c>
      <c r="AM70" s="154">
        <v>0</v>
      </c>
      <c r="AN70" s="154">
        <v>1</v>
      </c>
      <c r="AO70" s="154">
        <v>0</v>
      </c>
      <c r="AP70" s="154">
        <v>0</v>
      </c>
      <c r="AQ70" s="154">
        <v>0</v>
      </c>
      <c r="AR70" s="154">
        <v>0</v>
      </c>
      <c r="AS70" s="154">
        <v>0</v>
      </c>
      <c r="AT70" s="154">
        <v>0</v>
      </c>
      <c r="AU70" s="154"/>
      <c r="AV70" s="154"/>
      <c r="AW70" s="154"/>
      <c r="AX70" s="154"/>
      <c r="AY70" s="154"/>
      <c r="AZ70" s="154"/>
      <c r="BA70" s="154"/>
      <c r="BB70" s="154"/>
      <c r="BC70" s="154"/>
      <c r="BD70" s="154"/>
      <c r="BE70" s="154"/>
      <c r="BF70" s="154"/>
      <c r="BG70" s="154"/>
      <c r="BH70" s="154"/>
      <c r="BI70" s="154"/>
      <c r="BJ70" s="154"/>
      <c r="BK70" s="154"/>
    </row>
    <row r="71" spans="1:63" s="19" customFormat="1" ht="13.15" x14ac:dyDescent="0.35">
      <c r="A71" s="50">
        <f>COUNTIF(Survey!H:H,DOE!$A72)</f>
        <v>0</v>
      </c>
      <c r="B71" s="92">
        <v>69</v>
      </c>
      <c r="C71" s="91">
        <f>SUM(SurveyResultAggregation!$D71:$BK71)</f>
        <v>6</v>
      </c>
      <c r="D71" s="155"/>
      <c r="E71" s="155">
        <v>0</v>
      </c>
      <c r="F71" s="155">
        <v>0</v>
      </c>
      <c r="G71" s="155">
        <v>0</v>
      </c>
      <c r="H71" s="155">
        <v>0</v>
      </c>
      <c r="I71" s="155">
        <v>2</v>
      </c>
      <c r="J71" s="155">
        <v>0</v>
      </c>
      <c r="K71" s="155">
        <v>0</v>
      </c>
      <c r="L71" s="155">
        <v>0</v>
      </c>
      <c r="M71" s="155">
        <v>1</v>
      </c>
      <c r="N71" s="155">
        <v>0</v>
      </c>
      <c r="O71" s="155">
        <v>0</v>
      </c>
      <c r="P71" s="155">
        <v>0</v>
      </c>
      <c r="Q71" s="155">
        <v>0</v>
      </c>
      <c r="R71" s="155">
        <v>0</v>
      </c>
      <c r="S71" s="155"/>
      <c r="T71" s="155"/>
      <c r="U71" s="155"/>
      <c r="V71" s="155">
        <v>0</v>
      </c>
      <c r="W71" s="155">
        <v>0</v>
      </c>
      <c r="X71" s="155"/>
      <c r="Y71" s="155">
        <v>0</v>
      </c>
      <c r="Z71" s="155">
        <v>0</v>
      </c>
      <c r="AA71" s="155">
        <v>1</v>
      </c>
      <c r="AB71" s="155">
        <v>0</v>
      </c>
      <c r="AC71" s="155">
        <v>0</v>
      </c>
      <c r="AD71" s="155">
        <v>0</v>
      </c>
      <c r="AE71" s="155">
        <v>0</v>
      </c>
      <c r="AF71" s="155">
        <v>0</v>
      </c>
      <c r="AG71" s="155">
        <v>0</v>
      </c>
      <c r="AH71" s="155">
        <v>0</v>
      </c>
      <c r="AI71" s="155">
        <v>1</v>
      </c>
      <c r="AJ71" s="155">
        <v>0</v>
      </c>
      <c r="AK71" s="155">
        <v>0</v>
      </c>
      <c r="AL71" s="155">
        <v>1</v>
      </c>
      <c r="AM71" s="155">
        <v>0</v>
      </c>
      <c r="AN71" s="155">
        <v>0</v>
      </c>
      <c r="AO71" s="155">
        <v>0</v>
      </c>
      <c r="AP71" s="155">
        <v>0</v>
      </c>
      <c r="AQ71" s="155">
        <v>0</v>
      </c>
      <c r="AR71" s="155">
        <v>0</v>
      </c>
      <c r="AS71" s="155">
        <v>0</v>
      </c>
      <c r="AT71" s="155">
        <v>0</v>
      </c>
      <c r="AU71" s="155"/>
      <c r="AV71" s="155"/>
      <c r="AW71" s="155"/>
      <c r="AX71" s="155"/>
      <c r="AY71" s="155"/>
      <c r="AZ71" s="155"/>
      <c r="BA71" s="155"/>
      <c r="BB71" s="155"/>
      <c r="BC71" s="155"/>
      <c r="BD71" s="155"/>
      <c r="BE71" s="155"/>
      <c r="BF71" s="155"/>
      <c r="BG71" s="155"/>
      <c r="BH71" s="155"/>
      <c r="BI71" s="155"/>
      <c r="BJ71" s="155"/>
      <c r="BK71" s="155"/>
    </row>
    <row r="72" spans="1:63" s="19" customFormat="1" ht="13.15" x14ac:dyDescent="0.35">
      <c r="A72" s="51">
        <f>COUNTIF(Survey!H:H,DOE!$A73)</f>
        <v>0</v>
      </c>
      <c r="B72" s="92">
        <v>70</v>
      </c>
      <c r="C72" s="93">
        <f>SUM(SurveyResultAggregation!$D72:$BK72)</f>
        <v>4</v>
      </c>
      <c r="D72" s="154"/>
      <c r="E72" s="154">
        <v>0</v>
      </c>
      <c r="F72" s="154">
        <v>0</v>
      </c>
      <c r="G72" s="154">
        <v>0</v>
      </c>
      <c r="H72" s="154">
        <v>0</v>
      </c>
      <c r="I72" s="154">
        <v>1</v>
      </c>
      <c r="J72" s="154">
        <v>0</v>
      </c>
      <c r="K72" s="154">
        <v>0</v>
      </c>
      <c r="L72" s="154">
        <v>0</v>
      </c>
      <c r="M72" s="154">
        <v>0</v>
      </c>
      <c r="N72" s="154">
        <v>0</v>
      </c>
      <c r="O72" s="154">
        <v>1</v>
      </c>
      <c r="P72" s="154">
        <v>0</v>
      </c>
      <c r="Q72" s="154">
        <v>0</v>
      </c>
      <c r="R72" s="154">
        <v>0</v>
      </c>
      <c r="S72" s="154"/>
      <c r="T72" s="154"/>
      <c r="U72" s="154"/>
      <c r="V72" s="154">
        <v>0</v>
      </c>
      <c r="W72" s="154">
        <v>0</v>
      </c>
      <c r="X72" s="154"/>
      <c r="Y72" s="154">
        <v>0</v>
      </c>
      <c r="Z72" s="154">
        <v>0</v>
      </c>
      <c r="AA72" s="154">
        <v>1</v>
      </c>
      <c r="AB72" s="154">
        <v>0</v>
      </c>
      <c r="AC72" s="154">
        <v>0</v>
      </c>
      <c r="AD72" s="154">
        <v>0</v>
      </c>
      <c r="AE72" s="154">
        <v>0</v>
      </c>
      <c r="AF72" s="154">
        <v>0</v>
      </c>
      <c r="AG72" s="154">
        <v>0</v>
      </c>
      <c r="AH72" s="154">
        <v>0</v>
      </c>
      <c r="AI72" s="154">
        <v>0</v>
      </c>
      <c r="AJ72" s="154">
        <v>0</v>
      </c>
      <c r="AK72" s="154">
        <v>0</v>
      </c>
      <c r="AL72" s="154">
        <v>0</v>
      </c>
      <c r="AM72" s="154">
        <v>0</v>
      </c>
      <c r="AN72" s="154">
        <v>0</v>
      </c>
      <c r="AO72" s="154">
        <v>0</v>
      </c>
      <c r="AP72" s="154">
        <v>0</v>
      </c>
      <c r="AQ72" s="154">
        <v>0</v>
      </c>
      <c r="AR72" s="154">
        <v>0</v>
      </c>
      <c r="AS72" s="154">
        <v>0</v>
      </c>
      <c r="AT72" s="154">
        <v>1</v>
      </c>
      <c r="AU72" s="154"/>
      <c r="AV72" s="154"/>
      <c r="AW72" s="154"/>
      <c r="AX72" s="154"/>
      <c r="AY72" s="154"/>
      <c r="AZ72" s="154"/>
      <c r="BA72" s="154"/>
      <c r="BB72" s="154"/>
      <c r="BC72" s="154"/>
      <c r="BD72" s="154"/>
      <c r="BE72" s="154"/>
      <c r="BF72" s="154"/>
      <c r="BG72" s="154"/>
      <c r="BH72" s="154"/>
      <c r="BI72" s="154"/>
      <c r="BJ72" s="154"/>
      <c r="BK72" s="154"/>
    </row>
    <row r="73" spans="1:63" s="19" customFormat="1" ht="13.15" x14ac:dyDescent="0.35">
      <c r="A73" s="50">
        <f>COUNTIF(Survey!H:H,DOE!$A74)</f>
        <v>0</v>
      </c>
      <c r="B73" s="92">
        <v>71</v>
      </c>
      <c r="C73" s="91">
        <f>SUM(SurveyResultAggregation!$D73:$BK73)</f>
        <v>1</v>
      </c>
      <c r="D73" s="155"/>
      <c r="E73" s="155">
        <v>0</v>
      </c>
      <c r="F73" s="155">
        <v>0</v>
      </c>
      <c r="G73" s="155">
        <v>0</v>
      </c>
      <c r="H73" s="155">
        <v>0</v>
      </c>
      <c r="I73" s="155">
        <v>0</v>
      </c>
      <c r="J73" s="155">
        <v>0</v>
      </c>
      <c r="K73" s="155">
        <v>0</v>
      </c>
      <c r="L73" s="155">
        <v>0</v>
      </c>
      <c r="M73" s="155">
        <v>1</v>
      </c>
      <c r="N73" s="155">
        <v>0</v>
      </c>
      <c r="O73" s="155">
        <v>0</v>
      </c>
      <c r="P73" s="155">
        <v>0</v>
      </c>
      <c r="Q73" s="155">
        <v>0</v>
      </c>
      <c r="R73" s="155">
        <v>0</v>
      </c>
      <c r="S73" s="155"/>
      <c r="T73" s="155"/>
      <c r="U73" s="155"/>
      <c r="V73" s="155">
        <v>0</v>
      </c>
      <c r="W73" s="155">
        <v>0</v>
      </c>
      <c r="X73" s="155"/>
      <c r="Y73" s="155">
        <v>0</v>
      </c>
      <c r="Z73" s="155">
        <v>0</v>
      </c>
      <c r="AA73" s="155">
        <v>0</v>
      </c>
      <c r="AB73" s="155">
        <v>0</v>
      </c>
      <c r="AC73" s="155">
        <v>0</v>
      </c>
      <c r="AD73" s="155">
        <v>0</v>
      </c>
      <c r="AE73" s="155">
        <v>0</v>
      </c>
      <c r="AF73" s="155">
        <v>0</v>
      </c>
      <c r="AG73" s="155">
        <v>0</v>
      </c>
      <c r="AH73" s="155">
        <v>0</v>
      </c>
      <c r="AI73" s="155">
        <v>0</v>
      </c>
      <c r="AJ73" s="155">
        <v>0</v>
      </c>
      <c r="AK73" s="155">
        <v>0</v>
      </c>
      <c r="AL73" s="155">
        <v>0</v>
      </c>
      <c r="AM73" s="155">
        <v>0</v>
      </c>
      <c r="AN73" s="155">
        <v>0</v>
      </c>
      <c r="AO73" s="155">
        <v>0</v>
      </c>
      <c r="AP73" s="155">
        <v>0</v>
      </c>
      <c r="AQ73" s="155">
        <v>0</v>
      </c>
      <c r="AR73" s="155">
        <v>0</v>
      </c>
      <c r="AS73" s="155">
        <v>0</v>
      </c>
      <c r="AT73" s="155">
        <v>0</v>
      </c>
      <c r="AU73" s="155"/>
      <c r="AV73" s="155"/>
      <c r="AW73" s="155"/>
      <c r="AX73" s="155"/>
      <c r="AY73" s="155"/>
      <c r="AZ73" s="155"/>
      <c r="BA73" s="155"/>
      <c r="BB73" s="155"/>
      <c r="BC73" s="155"/>
      <c r="BD73" s="155"/>
      <c r="BE73" s="155"/>
      <c r="BF73" s="155"/>
      <c r="BG73" s="155"/>
      <c r="BH73" s="155"/>
      <c r="BI73" s="155"/>
      <c r="BJ73" s="155"/>
      <c r="BK73" s="155"/>
    </row>
    <row r="74" spans="1:63" s="19" customFormat="1" ht="13.15" x14ac:dyDescent="0.35">
      <c r="A74" s="51">
        <f>COUNTIF(Survey!H:H,DOE!$A75)</f>
        <v>0</v>
      </c>
      <c r="B74" s="92">
        <v>72</v>
      </c>
      <c r="C74" s="93">
        <f>SUM(SurveyResultAggregation!$D74:$BK74)</f>
        <v>0</v>
      </c>
      <c r="D74" s="154"/>
      <c r="E74" s="154">
        <v>0</v>
      </c>
      <c r="F74" s="154">
        <v>0</v>
      </c>
      <c r="G74" s="154">
        <v>0</v>
      </c>
      <c r="H74" s="154">
        <v>0</v>
      </c>
      <c r="I74" s="154">
        <v>0</v>
      </c>
      <c r="J74" s="154">
        <v>0</v>
      </c>
      <c r="K74" s="154">
        <v>0</v>
      </c>
      <c r="L74" s="154">
        <v>0</v>
      </c>
      <c r="M74" s="154">
        <v>0</v>
      </c>
      <c r="N74" s="154">
        <v>0</v>
      </c>
      <c r="O74" s="154">
        <v>0</v>
      </c>
      <c r="P74" s="154">
        <v>0</v>
      </c>
      <c r="Q74" s="154">
        <v>0</v>
      </c>
      <c r="R74" s="154">
        <v>0</v>
      </c>
      <c r="S74" s="154"/>
      <c r="T74" s="154"/>
      <c r="U74" s="154"/>
      <c r="V74" s="154">
        <v>0</v>
      </c>
      <c r="W74" s="154">
        <v>0</v>
      </c>
      <c r="X74" s="154"/>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c r="AV74" s="154"/>
      <c r="AW74" s="154"/>
      <c r="AX74" s="154"/>
      <c r="AY74" s="154"/>
      <c r="AZ74" s="154"/>
      <c r="BA74" s="154"/>
      <c r="BB74" s="154"/>
      <c r="BC74" s="154"/>
      <c r="BD74" s="154"/>
      <c r="BE74" s="154"/>
      <c r="BF74" s="154"/>
      <c r="BG74" s="154"/>
      <c r="BH74" s="154"/>
      <c r="BI74" s="154"/>
      <c r="BJ74" s="154"/>
      <c r="BK74" s="154"/>
    </row>
    <row r="75" spans="1:63" s="19" customFormat="1" ht="13.15" x14ac:dyDescent="0.35">
      <c r="A75" s="50">
        <f>COUNTIF(Survey!H:H,DOE!$A76)</f>
        <v>0</v>
      </c>
      <c r="B75" s="92">
        <v>73</v>
      </c>
      <c r="C75" s="91">
        <f>SUM(SurveyResultAggregation!$D75:$BK75)</f>
        <v>19</v>
      </c>
      <c r="D75" s="155"/>
      <c r="E75" s="155">
        <v>0</v>
      </c>
      <c r="F75" s="155">
        <v>0</v>
      </c>
      <c r="G75" s="155">
        <v>2</v>
      </c>
      <c r="H75" s="155">
        <v>1</v>
      </c>
      <c r="I75" s="155">
        <v>1</v>
      </c>
      <c r="J75" s="155">
        <v>1</v>
      </c>
      <c r="K75" s="155">
        <v>1</v>
      </c>
      <c r="L75" s="155">
        <v>0</v>
      </c>
      <c r="M75" s="155">
        <v>2</v>
      </c>
      <c r="N75" s="155">
        <v>0</v>
      </c>
      <c r="O75" s="155">
        <v>1</v>
      </c>
      <c r="P75" s="155">
        <v>0</v>
      </c>
      <c r="Q75" s="155">
        <v>2</v>
      </c>
      <c r="R75" s="155">
        <v>0</v>
      </c>
      <c r="S75" s="155"/>
      <c r="T75" s="155"/>
      <c r="U75" s="155"/>
      <c r="V75" s="155">
        <v>0</v>
      </c>
      <c r="W75" s="155">
        <v>0</v>
      </c>
      <c r="X75" s="155"/>
      <c r="Y75" s="155">
        <v>1</v>
      </c>
      <c r="Z75" s="155">
        <v>0</v>
      </c>
      <c r="AA75" s="155">
        <v>1</v>
      </c>
      <c r="AB75" s="155">
        <v>1</v>
      </c>
      <c r="AC75" s="155">
        <v>0</v>
      </c>
      <c r="AD75" s="155">
        <v>0</v>
      </c>
      <c r="AE75" s="155">
        <v>1</v>
      </c>
      <c r="AF75" s="155">
        <v>0</v>
      </c>
      <c r="AG75" s="155">
        <v>0</v>
      </c>
      <c r="AH75" s="155">
        <v>1</v>
      </c>
      <c r="AI75" s="155">
        <v>0</v>
      </c>
      <c r="AJ75" s="155">
        <v>0</v>
      </c>
      <c r="AK75" s="155">
        <v>1</v>
      </c>
      <c r="AL75" s="155">
        <v>0</v>
      </c>
      <c r="AM75" s="155">
        <v>0</v>
      </c>
      <c r="AN75" s="155">
        <v>0</v>
      </c>
      <c r="AO75" s="155">
        <v>0</v>
      </c>
      <c r="AP75" s="155">
        <v>1</v>
      </c>
      <c r="AQ75" s="155">
        <v>0</v>
      </c>
      <c r="AR75" s="155">
        <v>0</v>
      </c>
      <c r="AS75" s="155">
        <v>1</v>
      </c>
      <c r="AT75" s="155">
        <v>0</v>
      </c>
      <c r="AU75" s="155"/>
      <c r="AV75" s="155"/>
      <c r="AW75" s="155"/>
      <c r="AX75" s="155"/>
      <c r="AY75" s="155"/>
      <c r="AZ75" s="155"/>
      <c r="BA75" s="155"/>
      <c r="BB75" s="155"/>
      <c r="BC75" s="155"/>
      <c r="BD75" s="155"/>
      <c r="BE75" s="155"/>
      <c r="BF75" s="155"/>
      <c r="BG75" s="155"/>
      <c r="BH75" s="155"/>
      <c r="BI75" s="155"/>
      <c r="BJ75" s="155"/>
      <c r="BK75" s="155"/>
    </row>
    <row r="76" spans="1:63" s="19" customFormat="1" ht="13.15" x14ac:dyDescent="0.35">
      <c r="A76" s="51">
        <f>COUNTIF(Survey!H:H,DOE!$A77)</f>
        <v>0</v>
      </c>
      <c r="B76" s="92">
        <v>74</v>
      </c>
      <c r="C76" s="93">
        <f>SUM(SurveyResultAggregation!$D76:$BK76)</f>
        <v>13</v>
      </c>
      <c r="D76" s="154"/>
      <c r="E76" s="154">
        <v>0</v>
      </c>
      <c r="F76" s="154">
        <v>0</v>
      </c>
      <c r="G76" s="154">
        <v>1</v>
      </c>
      <c r="H76" s="154">
        <v>0</v>
      </c>
      <c r="I76" s="154">
        <v>0</v>
      </c>
      <c r="J76" s="154">
        <v>0</v>
      </c>
      <c r="K76" s="154">
        <v>1</v>
      </c>
      <c r="L76" s="154">
        <v>0</v>
      </c>
      <c r="M76" s="154">
        <v>0</v>
      </c>
      <c r="N76" s="154">
        <v>0</v>
      </c>
      <c r="O76" s="154">
        <v>1</v>
      </c>
      <c r="P76" s="154">
        <v>0</v>
      </c>
      <c r="Q76" s="154">
        <v>0</v>
      </c>
      <c r="R76" s="154">
        <v>0</v>
      </c>
      <c r="S76" s="154"/>
      <c r="T76" s="154"/>
      <c r="U76" s="154"/>
      <c r="V76" s="154">
        <v>0</v>
      </c>
      <c r="W76" s="154">
        <v>0</v>
      </c>
      <c r="X76" s="154"/>
      <c r="Y76" s="154">
        <v>0</v>
      </c>
      <c r="Z76" s="154">
        <v>1</v>
      </c>
      <c r="AA76" s="154">
        <v>0</v>
      </c>
      <c r="AB76" s="154">
        <v>1</v>
      </c>
      <c r="AC76" s="154">
        <v>0</v>
      </c>
      <c r="AD76" s="154">
        <v>0</v>
      </c>
      <c r="AE76" s="154">
        <v>1</v>
      </c>
      <c r="AF76" s="154">
        <v>1</v>
      </c>
      <c r="AG76" s="154">
        <v>1</v>
      </c>
      <c r="AH76" s="154">
        <v>2</v>
      </c>
      <c r="AI76" s="154">
        <v>0</v>
      </c>
      <c r="AJ76" s="154">
        <v>1</v>
      </c>
      <c r="AK76" s="154">
        <v>0</v>
      </c>
      <c r="AL76" s="154">
        <v>0</v>
      </c>
      <c r="AM76" s="154">
        <v>2</v>
      </c>
      <c r="AN76" s="154">
        <v>0</v>
      </c>
      <c r="AO76" s="154">
        <v>0</v>
      </c>
      <c r="AP76" s="154">
        <v>0</v>
      </c>
      <c r="AQ76" s="154">
        <v>0</v>
      </c>
      <c r="AR76" s="154">
        <v>0</v>
      </c>
      <c r="AS76" s="154">
        <v>0</v>
      </c>
      <c r="AT76" s="154">
        <v>0</v>
      </c>
      <c r="AU76" s="154"/>
      <c r="AV76" s="154"/>
      <c r="AW76" s="154"/>
      <c r="AX76" s="154"/>
      <c r="AY76" s="154"/>
      <c r="AZ76" s="154"/>
      <c r="BA76" s="154"/>
      <c r="BB76" s="154"/>
      <c r="BC76" s="154"/>
      <c r="BD76" s="154"/>
      <c r="BE76" s="154"/>
      <c r="BF76" s="154"/>
      <c r="BG76" s="154"/>
      <c r="BH76" s="154"/>
      <c r="BI76" s="154"/>
      <c r="BJ76" s="154"/>
      <c r="BK76" s="154"/>
    </row>
    <row r="77" spans="1:63" s="19" customFormat="1" ht="13.15" x14ac:dyDescent="0.35">
      <c r="A77" s="50">
        <f>COUNTIF(Survey!H:H,DOE!$A78)</f>
        <v>0</v>
      </c>
      <c r="B77" s="92">
        <v>75</v>
      </c>
      <c r="C77" s="91">
        <f>SUM(SurveyResultAggregation!$D77:$BK77)</f>
        <v>6</v>
      </c>
      <c r="D77" s="155"/>
      <c r="E77" s="155">
        <v>0</v>
      </c>
      <c r="F77" s="155">
        <v>0</v>
      </c>
      <c r="G77" s="155">
        <v>0</v>
      </c>
      <c r="H77" s="155">
        <v>0</v>
      </c>
      <c r="I77" s="155">
        <v>0</v>
      </c>
      <c r="J77" s="155">
        <v>0</v>
      </c>
      <c r="K77" s="155">
        <v>1</v>
      </c>
      <c r="L77" s="155">
        <v>0</v>
      </c>
      <c r="M77" s="155">
        <v>0</v>
      </c>
      <c r="N77" s="155">
        <v>1</v>
      </c>
      <c r="O77" s="155">
        <v>1</v>
      </c>
      <c r="P77" s="155">
        <v>1</v>
      </c>
      <c r="Q77" s="155">
        <v>0</v>
      </c>
      <c r="R77" s="155">
        <v>0</v>
      </c>
      <c r="S77" s="155"/>
      <c r="T77" s="155"/>
      <c r="U77" s="155"/>
      <c r="V77" s="155">
        <v>0</v>
      </c>
      <c r="W77" s="155">
        <v>0</v>
      </c>
      <c r="X77" s="155"/>
      <c r="Y77" s="155">
        <v>0</v>
      </c>
      <c r="Z77" s="155">
        <v>0</v>
      </c>
      <c r="AA77" s="155">
        <v>0</v>
      </c>
      <c r="AB77" s="155">
        <v>0</v>
      </c>
      <c r="AC77" s="155">
        <v>0</v>
      </c>
      <c r="AD77" s="155">
        <v>1</v>
      </c>
      <c r="AE77" s="155">
        <v>0</v>
      </c>
      <c r="AF77" s="155">
        <v>0</v>
      </c>
      <c r="AG77" s="155">
        <v>0</v>
      </c>
      <c r="AH77" s="155">
        <v>0</v>
      </c>
      <c r="AI77" s="155">
        <v>0</v>
      </c>
      <c r="AJ77" s="155">
        <v>0</v>
      </c>
      <c r="AK77" s="155">
        <v>0</v>
      </c>
      <c r="AL77" s="155">
        <v>0</v>
      </c>
      <c r="AM77" s="155">
        <v>1</v>
      </c>
      <c r="AN77" s="155">
        <v>0</v>
      </c>
      <c r="AO77" s="155">
        <v>0</v>
      </c>
      <c r="AP77" s="155">
        <v>0</v>
      </c>
      <c r="AQ77" s="155">
        <v>0</v>
      </c>
      <c r="AR77" s="155">
        <v>0</v>
      </c>
      <c r="AS77" s="155">
        <v>0</v>
      </c>
      <c r="AT77" s="155">
        <v>0</v>
      </c>
      <c r="AU77" s="155"/>
      <c r="AV77" s="155"/>
      <c r="AW77" s="155"/>
      <c r="AX77" s="155"/>
      <c r="AY77" s="155"/>
      <c r="AZ77" s="155"/>
      <c r="BA77" s="155"/>
      <c r="BB77" s="155"/>
      <c r="BC77" s="155"/>
      <c r="BD77" s="155"/>
      <c r="BE77" s="155"/>
      <c r="BF77" s="155"/>
      <c r="BG77" s="155"/>
      <c r="BH77" s="155"/>
      <c r="BI77" s="155"/>
      <c r="BJ77" s="155"/>
      <c r="BK77" s="155"/>
    </row>
    <row r="78" spans="1:63" s="19" customFormat="1" ht="13.15" x14ac:dyDescent="0.35">
      <c r="A78" s="51">
        <f>COUNTIF(Survey!H:H,DOE!$A79)</f>
        <v>0</v>
      </c>
      <c r="B78" s="92">
        <v>76</v>
      </c>
      <c r="C78" s="93">
        <f>SUM(SurveyResultAggregation!$D78:$BK78)</f>
        <v>8</v>
      </c>
      <c r="D78" s="154"/>
      <c r="E78" s="154">
        <v>0</v>
      </c>
      <c r="F78" s="154">
        <v>0</v>
      </c>
      <c r="G78" s="154">
        <v>0</v>
      </c>
      <c r="H78" s="154">
        <v>0</v>
      </c>
      <c r="I78" s="154">
        <v>0</v>
      </c>
      <c r="J78" s="154">
        <v>0</v>
      </c>
      <c r="K78" s="154">
        <v>1</v>
      </c>
      <c r="L78" s="154">
        <v>0</v>
      </c>
      <c r="M78" s="154">
        <v>2</v>
      </c>
      <c r="N78" s="154">
        <v>0</v>
      </c>
      <c r="O78" s="154">
        <v>1</v>
      </c>
      <c r="P78" s="154">
        <v>0</v>
      </c>
      <c r="Q78" s="154">
        <v>1</v>
      </c>
      <c r="R78" s="154">
        <v>0</v>
      </c>
      <c r="S78" s="154"/>
      <c r="T78" s="154"/>
      <c r="U78" s="154"/>
      <c r="V78" s="154">
        <v>0</v>
      </c>
      <c r="W78" s="154">
        <v>1</v>
      </c>
      <c r="X78" s="154"/>
      <c r="Y78" s="154">
        <v>0</v>
      </c>
      <c r="Z78" s="154">
        <v>0</v>
      </c>
      <c r="AA78" s="154">
        <v>0</v>
      </c>
      <c r="AB78" s="154">
        <v>0</v>
      </c>
      <c r="AC78" s="154">
        <v>0</v>
      </c>
      <c r="AD78" s="154">
        <v>0</v>
      </c>
      <c r="AE78" s="154">
        <v>1</v>
      </c>
      <c r="AF78" s="154">
        <v>0</v>
      </c>
      <c r="AG78" s="154">
        <v>1</v>
      </c>
      <c r="AH78" s="154">
        <v>0</v>
      </c>
      <c r="AI78" s="154">
        <v>0</v>
      </c>
      <c r="AJ78" s="154">
        <v>0</v>
      </c>
      <c r="AK78" s="154">
        <v>0</v>
      </c>
      <c r="AL78" s="154">
        <v>0</v>
      </c>
      <c r="AM78" s="154">
        <v>0</v>
      </c>
      <c r="AN78" s="154">
        <v>0</v>
      </c>
      <c r="AO78" s="154">
        <v>0</v>
      </c>
      <c r="AP78" s="154">
        <v>0</v>
      </c>
      <c r="AQ78" s="154">
        <v>0</v>
      </c>
      <c r="AR78" s="154">
        <v>0</v>
      </c>
      <c r="AS78" s="154">
        <v>0</v>
      </c>
      <c r="AT78" s="154">
        <v>0</v>
      </c>
      <c r="AU78" s="154"/>
      <c r="AV78" s="154"/>
      <c r="AW78" s="154"/>
      <c r="AX78" s="154"/>
      <c r="AY78" s="154"/>
      <c r="AZ78" s="154"/>
      <c r="BA78" s="154"/>
      <c r="BB78" s="154"/>
      <c r="BC78" s="154"/>
      <c r="BD78" s="154"/>
      <c r="BE78" s="154"/>
      <c r="BF78" s="154"/>
      <c r="BG78" s="154"/>
      <c r="BH78" s="154"/>
      <c r="BI78" s="154"/>
      <c r="BJ78" s="154"/>
      <c r="BK78" s="154"/>
    </row>
    <row r="79" spans="1:63" s="19" customFormat="1" ht="13.15" x14ac:dyDescent="0.35">
      <c r="A79" s="50">
        <f>COUNTIF(Survey!H:H,DOE!$A80)</f>
        <v>0</v>
      </c>
      <c r="B79" s="92">
        <v>77</v>
      </c>
      <c r="C79" s="91">
        <f>SUM(SurveyResultAggregation!$D79:$BK79)</f>
        <v>7</v>
      </c>
      <c r="D79" s="155"/>
      <c r="E79" s="155">
        <v>0</v>
      </c>
      <c r="F79" s="155">
        <v>0</v>
      </c>
      <c r="G79" s="155">
        <v>0</v>
      </c>
      <c r="H79" s="155">
        <v>1</v>
      </c>
      <c r="I79" s="155">
        <v>0</v>
      </c>
      <c r="J79" s="155">
        <v>0</v>
      </c>
      <c r="K79" s="155">
        <v>2</v>
      </c>
      <c r="L79" s="155">
        <v>0</v>
      </c>
      <c r="M79" s="155">
        <v>0</v>
      </c>
      <c r="N79" s="155">
        <v>0</v>
      </c>
      <c r="O79" s="155">
        <v>0</v>
      </c>
      <c r="P79" s="155">
        <v>0</v>
      </c>
      <c r="Q79" s="155">
        <v>0</v>
      </c>
      <c r="R79" s="155">
        <v>0</v>
      </c>
      <c r="S79" s="155"/>
      <c r="T79" s="155"/>
      <c r="U79" s="155"/>
      <c r="V79" s="155">
        <v>0</v>
      </c>
      <c r="W79" s="155">
        <v>0</v>
      </c>
      <c r="X79" s="155"/>
      <c r="Y79" s="155">
        <v>0</v>
      </c>
      <c r="Z79" s="155">
        <v>0</v>
      </c>
      <c r="AA79" s="155">
        <v>0</v>
      </c>
      <c r="AB79" s="155">
        <v>0</v>
      </c>
      <c r="AC79" s="155">
        <v>0</v>
      </c>
      <c r="AD79" s="155">
        <v>0</v>
      </c>
      <c r="AE79" s="155">
        <v>0</v>
      </c>
      <c r="AF79" s="155">
        <v>1</v>
      </c>
      <c r="AG79" s="155">
        <v>0</v>
      </c>
      <c r="AH79" s="155">
        <v>0</v>
      </c>
      <c r="AI79" s="155">
        <v>0</v>
      </c>
      <c r="AJ79" s="155">
        <v>0</v>
      </c>
      <c r="AK79" s="155">
        <v>0</v>
      </c>
      <c r="AL79" s="155">
        <v>0</v>
      </c>
      <c r="AM79" s="155">
        <v>1</v>
      </c>
      <c r="AN79" s="155">
        <v>0</v>
      </c>
      <c r="AO79" s="155">
        <v>0</v>
      </c>
      <c r="AP79" s="155">
        <v>2</v>
      </c>
      <c r="AQ79" s="155">
        <v>0</v>
      </c>
      <c r="AR79" s="155">
        <v>0</v>
      </c>
      <c r="AS79" s="155">
        <v>0</v>
      </c>
      <c r="AT79" s="155">
        <v>0</v>
      </c>
      <c r="AU79" s="155"/>
      <c r="AV79" s="155"/>
      <c r="AW79" s="155"/>
      <c r="AX79" s="155"/>
      <c r="AY79" s="155"/>
      <c r="AZ79" s="155"/>
      <c r="BA79" s="155"/>
      <c r="BB79" s="155"/>
      <c r="BC79" s="155"/>
      <c r="BD79" s="155"/>
      <c r="BE79" s="155"/>
      <c r="BF79" s="155"/>
      <c r="BG79" s="155"/>
      <c r="BH79" s="155"/>
      <c r="BI79" s="155"/>
      <c r="BJ79" s="155"/>
      <c r="BK79" s="155"/>
    </row>
    <row r="80" spans="1:63" s="19" customFormat="1" ht="13.15" x14ac:dyDescent="0.35">
      <c r="A80" s="51">
        <f>COUNTIF(Survey!H:H,DOE!$A81)</f>
        <v>0</v>
      </c>
      <c r="B80" s="92">
        <v>78</v>
      </c>
      <c r="C80" s="93">
        <f>SUM(SurveyResultAggregation!$D80:$BK80)</f>
        <v>4</v>
      </c>
      <c r="D80" s="154"/>
      <c r="E80" s="154">
        <v>1</v>
      </c>
      <c r="F80" s="154">
        <v>0</v>
      </c>
      <c r="G80" s="154">
        <v>0</v>
      </c>
      <c r="H80" s="154">
        <v>0</v>
      </c>
      <c r="I80" s="154">
        <v>0</v>
      </c>
      <c r="J80" s="154">
        <v>0</v>
      </c>
      <c r="K80" s="154">
        <v>0</v>
      </c>
      <c r="L80" s="154">
        <v>0</v>
      </c>
      <c r="M80" s="154">
        <v>0</v>
      </c>
      <c r="N80" s="154">
        <v>0</v>
      </c>
      <c r="O80" s="154">
        <v>0</v>
      </c>
      <c r="P80" s="154">
        <v>0</v>
      </c>
      <c r="Q80" s="154">
        <v>1</v>
      </c>
      <c r="R80" s="154">
        <v>0</v>
      </c>
      <c r="S80" s="154"/>
      <c r="T80" s="154"/>
      <c r="U80" s="154"/>
      <c r="V80" s="154">
        <v>0</v>
      </c>
      <c r="W80" s="154">
        <v>0</v>
      </c>
      <c r="X80" s="154"/>
      <c r="Y80" s="154">
        <v>0</v>
      </c>
      <c r="Z80" s="154">
        <v>0</v>
      </c>
      <c r="AA80" s="154">
        <v>0</v>
      </c>
      <c r="AB80" s="154">
        <v>0</v>
      </c>
      <c r="AC80" s="154">
        <v>0</v>
      </c>
      <c r="AD80" s="154">
        <v>0</v>
      </c>
      <c r="AE80" s="154">
        <v>0</v>
      </c>
      <c r="AF80" s="154">
        <v>0</v>
      </c>
      <c r="AG80" s="154">
        <v>1</v>
      </c>
      <c r="AH80" s="154">
        <v>0</v>
      </c>
      <c r="AI80" s="154">
        <v>0</v>
      </c>
      <c r="AJ80" s="154">
        <v>0</v>
      </c>
      <c r="AK80" s="154">
        <v>0</v>
      </c>
      <c r="AL80" s="154">
        <v>0</v>
      </c>
      <c r="AM80" s="154">
        <v>0</v>
      </c>
      <c r="AN80" s="154">
        <v>0</v>
      </c>
      <c r="AO80" s="154">
        <v>0</v>
      </c>
      <c r="AP80" s="154">
        <v>0</v>
      </c>
      <c r="AQ80" s="154">
        <v>1</v>
      </c>
      <c r="AR80" s="154">
        <v>0</v>
      </c>
      <c r="AS80" s="154">
        <v>0</v>
      </c>
      <c r="AT80" s="154">
        <v>0</v>
      </c>
      <c r="AU80" s="154"/>
      <c r="AV80" s="154"/>
      <c r="AW80" s="154"/>
      <c r="AX80" s="154"/>
      <c r="AY80" s="154"/>
      <c r="AZ80" s="154"/>
      <c r="BA80" s="154"/>
      <c r="BB80" s="154"/>
      <c r="BC80" s="154"/>
      <c r="BD80" s="154"/>
      <c r="BE80" s="154"/>
      <c r="BF80" s="154"/>
      <c r="BG80" s="154"/>
      <c r="BH80" s="154"/>
      <c r="BI80" s="154"/>
      <c r="BJ80" s="154"/>
      <c r="BK80" s="154"/>
    </row>
    <row r="81" spans="1:63" s="19" customFormat="1" ht="13.15" x14ac:dyDescent="0.35">
      <c r="A81" s="50">
        <f>COUNTIF(Survey!H:H,DOE!$A82)</f>
        <v>0</v>
      </c>
      <c r="B81" s="92">
        <v>79</v>
      </c>
      <c r="C81" s="91">
        <f>SUM(SurveyResultAggregation!$D81:$BK81)</f>
        <v>5</v>
      </c>
      <c r="D81" s="155"/>
      <c r="E81" s="155">
        <v>0</v>
      </c>
      <c r="F81" s="155">
        <v>0</v>
      </c>
      <c r="G81" s="155">
        <v>0</v>
      </c>
      <c r="H81" s="155">
        <v>0</v>
      </c>
      <c r="I81" s="155">
        <v>0</v>
      </c>
      <c r="J81" s="155">
        <v>0</v>
      </c>
      <c r="K81" s="155">
        <v>0</v>
      </c>
      <c r="L81" s="155">
        <v>0</v>
      </c>
      <c r="M81" s="155">
        <v>0</v>
      </c>
      <c r="N81" s="155">
        <v>0</v>
      </c>
      <c r="O81" s="155">
        <v>0</v>
      </c>
      <c r="P81" s="155">
        <v>0</v>
      </c>
      <c r="Q81" s="155">
        <v>0</v>
      </c>
      <c r="R81" s="155">
        <v>0</v>
      </c>
      <c r="S81" s="155"/>
      <c r="T81" s="155"/>
      <c r="U81" s="155"/>
      <c r="V81" s="155">
        <v>0</v>
      </c>
      <c r="W81" s="155">
        <v>1</v>
      </c>
      <c r="X81" s="155"/>
      <c r="Y81" s="155">
        <v>1</v>
      </c>
      <c r="Z81" s="155">
        <v>0</v>
      </c>
      <c r="AA81" s="155">
        <v>0</v>
      </c>
      <c r="AB81" s="155">
        <v>0</v>
      </c>
      <c r="AC81" s="155">
        <v>0</v>
      </c>
      <c r="AD81" s="155">
        <v>0</v>
      </c>
      <c r="AE81" s="155">
        <v>0</v>
      </c>
      <c r="AF81" s="155">
        <v>0</v>
      </c>
      <c r="AG81" s="155">
        <v>0</v>
      </c>
      <c r="AH81" s="155">
        <v>0</v>
      </c>
      <c r="AI81" s="155">
        <v>0</v>
      </c>
      <c r="AJ81" s="155">
        <v>1</v>
      </c>
      <c r="AK81" s="155">
        <v>0</v>
      </c>
      <c r="AL81" s="155">
        <v>0</v>
      </c>
      <c r="AM81" s="155">
        <v>1</v>
      </c>
      <c r="AN81" s="155">
        <v>0</v>
      </c>
      <c r="AO81" s="155">
        <v>0</v>
      </c>
      <c r="AP81" s="155">
        <v>1</v>
      </c>
      <c r="AQ81" s="155">
        <v>0</v>
      </c>
      <c r="AR81" s="155">
        <v>0</v>
      </c>
      <c r="AS81" s="155">
        <v>0</v>
      </c>
      <c r="AT81" s="155">
        <v>0</v>
      </c>
      <c r="AU81" s="155"/>
      <c r="AV81" s="155"/>
      <c r="AW81" s="155"/>
      <c r="AX81" s="155"/>
      <c r="AY81" s="155"/>
      <c r="AZ81" s="155"/>
      <c r="BA81" s="155"/>
      <c r="BB81" s="155"/>
      <c r="BC81" s="155"/>
      <c r="BD81" s="155"/>
      <c r="BE81" s="155"/>
      <c r="BF81" s="155"/>
      <c r="BG81" s="155"/>
      <c r="BH81" s="155"/>
      <c r="BI81" s="155"/>
      <c r="BJ81" s="155"/>
      <c r="BK81" s="155"/>
    </row>
    <row r="82" spans="1:63" s="19" customFormat="1" ht="13.15" x14ac:dyDescent="0.35">
      <c r="A82" s="51">
        <f>COUNTIF(Survey!H:H,DOE!$A83)</f>
        <v>0</v>
      </c>
      <c r="B82" s="92">
        <v>80</v>
      </c>
      <c r="C82" s="93">
        <f>SUM(SurveyResultAggregation!$D82:$BK82)</f>
        <v>4</v>
      </c>
      <c r="D82" s="154"/>
      <c r="E82" s="154">
        <v>0</v>
      </c>
      <c r="F82" s="154">
        <v>0</v>
      </c>
      <c r="G82" s="154">
        <v>0</v>
      </c>
      <c r="H82" s="154">
        <v>0</v>
      </c>
      <c r="I82" s="154">
        <v>1</v>
      </c>
      <c r="J82" s="154">
        <v>1</v>
      </c>
      <c r="K82" s="154">
        <v>0</v>
      </c>
      <c r="L82" s="154">
        <v>0</v>
      </c>
      <c r="M82" s="154">
        <v>0</v>
      </c>
      <c r="N82" s="154">
        <v>0</v>
      </c>
      <c r="O82" s="154">
        <v>0</v>
      </c>
      <c r="P82" s="154">
        <v>0</v>
      </c>
      <c r="Q82" s="154">
        <v>0</v>
      </c>
      <c r="R82" s="154">
        <v>0</v>
      </c>
      <c r="S82" s="154"/>
      <c r="T82" s="154"/>
      <c r="U82" s="154"/>
      <c r="V82" s="154">
        <v>0</v>
      </c>
      <c r="W82" s="154">
        <v>0</v>
      </c>
      <c r="X82" s="154"/>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1</v>
      </c>
      <c r="AP82" s="154">
        <v>0</v>
      </c>
      <c r="AQ82" s="154">
        <v>0</v>
      </c>
      <c r="AR82" s="154">
        <v>1</v>
      </c>
      <c r="AS82" s="154">
        <v>0</v>
      </c>
      <c r="AT82" s="154">
        <v>0</v>
      </c>
      <c r="AU82" s="154"/>
      <c r="AV82" s="154"/>
      <c r="AW82" s="154"/>
      <c r="AX82" s="154"/>
      <c r="AY82" s="154"/>
      <c r="AZ82" s="154"/>
      <c r="BA82" s="154"/>
      <c r="BB82" s="154"/>
      <c r="BC82" s="154"/>
      <c r="BD82" s="154"/>
      <c r="BE82" s="154"/>
      <c r="BF82" s="154"/>
      <c r="BG82" s="154"/>
      <c r="BH82" s="154"/>
      <c r="BI82" s="154"/>
      <c r="BJ82" s="154"/>
      <c r="BK82" s="154"/>
    </row>
    <row r="83" spans="1:63" s="19" customFormat="1" ht="13.15" x14ac:dyDescent="0.35">
      <c r="A83" s="52">
        <f>COUNTIF(Survey!H:H,DOE!$A84)</f>
        <v>1</v>
      </c>
      <c r="B83" s="92">
        <v>81</v>
      </c>
      <c r="C83" s="91">
        <f>SUM(SurveyResultAggregation!$D83:$BK83)</f>
        <v>2</v>
      </c>
      <c r="D83" s="155"/>
      <c r="E83" s="155">
        <v>0</v>
      </c>
      <c r="F83" s="155">
        <v>0</v>
      </c>
      <c r="G83" s="155">
        <v>0</v>
      </c>
      <c r="H83" s="155">
        <v>0</v>
      </c>
      <c r="I83" s="155">
        <v>0</v>
      </c>
      <c r="J83" s="155">
        <v>0</v>
      </c>
      <c r="K83" s="155">
        <v>0</v>
      </c>
      <c r="L83" s="155">
        <v>0</v>
      </c>
      <c r="M83" s="155">
        <v>0</v>
      </c>
      <c r="N83" s="155">
        <v>0</v>
      </c>
      <c r="O83" s="155">
        <v>0</v>
      </c>
      <c r="P83" s="155">
        <v>0</v>
      </c>
      <c r="Q83" s="155">
        <v>0</v>
      </c>
      <c r="R83" s="155">
        <v>0</v>
      </c>
      <c r="S83" s="155"/>
      <c r="T83" s="155"/>
      <c r="U83" s="155"/>
      <c r="V83" s="155">
        <v>0</v>
      </c>
      <c r="W83" s="155">
        <v>1</v>
      </c>
      <c r="X83" s="155"/>
      <c r="Y83" s="155">
        <v>0</v>
      </c>
      <c r="Z83" s="155">
        <v>0</v>
      </c>
      <c r="AA83" s="155">
        <v>1</v>
      </c>
      <c r="AB83" s="155">
        <v>0</v>
      </c>
      <c r="AC83" s="155">
        <v>0</v>
      </c>
      <c r="AD83" s="155">
        <v>0</v>
      </c>
      <c r="AE83" s="155">
        <v>0</v>
      </c>
      <c r="AF83" s="155">
        <v>0</v>
      </c>
      <c r="AG83" s="155">
        <v>0</v>
      </c>
      <c r="AH83" s="155">
        <v>0</v>
      </c>
      <c r="AI83" s="155">
        <v>0</v>
      </c>
      <c r="AJ83" s="155">
        <v>0</v>
      </c>
      <c r="AK83" s="155">
        <v>0</v>
      </c>
      <c r="AL83" s="155">
        <v>0</v>
      </c>
      <c r="AM83" s="155">
        <v>0</v>
      </c>
      <c r="AN83" s="155">
        <v>0</v>
      </c>
      <c r="AO83" s="155">
        <v>0</v>
      </c>
      <c r="AP83" s="155">
        <v>0</v>
      </c>
      <c r="AQ83" s="155">
        <v>0</v>
      </c>
      <c r="AR83" s="155">
        <v>0</v>
      </c>
      <c r="AS83" s="155">
        <v>0</v>
      </c>
      <c r="AT83" s="155">
        <v>0</v>
      </c>
      <c r="AU83" s="155"/>
      <c r="AV83" s="155"/>
      <c r="AW83" s="155"/>
      <c r="AX83" s="155"/>
      <c r="AY83" s="155"/>
      <c r="AZ83" s="155"/>
      <c r="BA83" s="155"/>
      <c r="BB83" s="155"/>
      <c r="BC83" s="155"/>
      <c r="BD83" s="155"/>
      <c r="BE83" s="155"/>
      <c r="BF83" s="155"/>
      <c r="BG83" s="155"/>
      <c r="BH83" s="155"/>
      <c r="BI83" s="155"/>
      <c r="BJ83" s="155"/>
      <c r="BK83" s="155"/>
    </row>
  </sheetData>
  <sheetProtection sheet="1" objects="1" scenarios="1"/>
  <mergeCells count="1">
    <mergeCell ref="B1:E1"/>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9">
    <tabColor rgb="FF00B0F0"/>
  </sheetPr>
  <dimension ref="A1:BN41"/>
  <sheetViews>
    <sheetView zoomScale="90" zoomScaleNormal="90" workbookViewId="0">
      <selection activeCell="E4" sqref="E4"/>
    </sheetView>
  </sheetViews>
  <sheetFormatPr defaultColWidth="8.796875" defaultRowHeight="12.75" x14ac:dyDescent="0.35"/>
  <cols>
    <col min="1" max="1" width="22.1328125" style="19" customWidth="1"/>
    <col min="2" max="5" width="15.33203125" style="18" customWidth="1"/>
    <col min="6" max="6" width="15.33203125" style="1" customWidth="1"/>
    <col min="7" max="9" width="15.33203125" style="19" customWidth="1"/>
    <col min="10" max="11" width="8.796875" style="19"/>
    <col min="12" max="12" width="6.796875" style="19" customWidth="1"/>
    <col min="13" max="65" width="8.796875" style="19"/>
    <col min="66" max="16384" width="8.796875" style="18"/>
  </cols>
  <sheetData>
    <row r="1" spans="1:66" ht="26.25" customHeight="1" thickBot="1" x14ac:dyDescent="0.4">
      <c r="A1" s="219" t="s">
        <v>193</v>
      </c>
      <c r="B1" s="219"/>
      <c r="C1" s="219"/>
      <c r="D1" s="219"/>
      <c r="E1" s="220"/>
      <c r="F1" s="55"/>
    </row>
    <row r="2" spans="1:66" ht="15" customHeight="1" thickTop="1" thickBot="1" x14ac:dyDescent="0.4">
      <c r="A2" s="56" t="s">
        <v>7</v>
      </c>
      <c r="B2" s="56" t="s">
        <v>8</v>
      </c>
      <c r="C2" s="97" t="s">
        <v>194</v>
      </c>
      <c r="D2" s="97" t="s">
        <v>195</v>
      </c>
      <c r="E2" s="97" t="s">
        <v>196</v>
      </c>
      <c r="F2" s="55"/>
    </row>
    <row r="3" spans="1:66" ht="15" customHeight="1" thickTop="1" x14ac:dyDescent="0.35">
      <c r="A3" s="106" t="str">
        <f>SurveySetup!A3</f>
        <v>Price</v>
      </c>
      <c r="B3" s="106" t="str">
        <f>SurveySetup!B3</f>
        <v>$</v>
      </c>
      <c r="C3" s="57">
        <f>MaxLikelihoodSolver!K12</f>
        <v>-1.5294210321427789E-3</v>
      </c>
      <c r="D3" s="57">
        <f>MaxLikelihoodSolver!M12</f>
        <v>1.4532303400765229E-4</v>
      </c>
      <c r="E3" s="94">
        <f>D3/ABS(C3)</f>
        <v>9.5018331089673211E-2</v>
      </c>
      <c r="F3" s="55"/>
    </row>
    <row r="4" spans="1:66" ht="15" customHeight="1" x14ac:dyDescent="0.35">
      <c r="A4" s="106" t="str">
        <f>SurveySetup!A4</f>
        <v>Number of Cuts</v>
      </c>
      <c r="B4" s="106" t="str">
        <f>SurveySetup!B4</f>
        <v>#</v>
      </c>
      <c r="C4" s="58">
        <f>MaxLikelihoodSolver!K13</f>
        <v>3.751083665377017E-3</v>
      </c>
      <c r="D4" s="58">
        <f>MaxLikelihoodSolver!M13</f>
        <v>5.0823038960672376E-4</v>
      </c>
      <c r="E4" s="95">
        <f t="shared" ref="E4:E6" si="0">D4/ABS(C4)</f>
        <v>0.13548895064585079</v>
      </c>
      <c r="F4" s="55"/>
    </row>
    <row r="5" spans="1:66" ht="15" customHeight="1" x14ac:dyDescent="0.35">
      <c r="A5" s="106" t="str">
        <f>SurveySetup!A5</f>
        <v>Weight</v>
      </c>
      <c r="B5" s="106" t="str">
        <f>SurveySetup!B5</f>
        <v>Kg</v>
      </c>
      <c r="C5" s="57">
        <f>MaxLikelihoodSolver!K14</f>
        <v>-0.13515503603605494</v>
      </c>
      <c r="D5" s="57">
        <f>MaxLikelihoodSolver!M14</f>
        <v>1.5431837064609932E-2</v>
      </c>
      <c r="E5" s="94">
        <f t="shared" si="0"/>
        <v>0.11417877954982915</v>
      </c>
      <c r="F5" s="55"/>
    </row>
    <row r="6" spans="1:66" ht="15" customHeight="1" x14ac:dyDescent="0.35">
      <c r="A6" s="106" t="str">
        <f>SurveySetup!A6</f>
        <v>Time of Cut</v>
      </c>
      <c r="B6" s="106" t="str">
        <f>SurveySetup!B6</f>
        <v>Sec</v>
      </c>
      <c r="C6" s="59">
        <f>MaxLikelihoodSolver!K15</f>
        <v>-9.1280497683626699E-2</v>
      </c>
      <c r="D6" s="59">
        <f>MaxLikelihoodSolver!M15</f>
        <v>1.1486074398758652E-2</v>
      </c>
      <c r="E6" s="96">
        <f t="shared" si="0"/>
        <v>0.12583273196612893</v>
      </c>
      <c r="F6" s="55"/>
    </row>
    <row r="7" spans="1:66" s="19" customFormat="1" x14ac:dyDescent="0.35">
      <c r="A7" s="18"/>
      <c r="B7" s="18"/>
      <c r="C7" s="18"/>
      <c r="D7" s="18"/>
      <c r="E7" s="18"/>
      <c r="F7" s="18"/>
      <c r="G7" s="18"/>
      <c r="H7" s="18"/>
      <c r="I7" s="18"/>
      <c r="J7" s="18"/>
      <c r="K7" s="18"/>
      <c r="BN7" s="18"/>
    </row>
    <row r="8" spans="1:66" s="19" customFormat="1" x14ac:dyDescent="0.35">
      <c r="A8" s="18"/>
      <c r="B8"/>
      <c r="C8"/>
      <c r="D8"/>
      <c r="E8"/>
      <c r="F8"/>
      <c r="G8" s="18"/>
      <c r="H8" s="18"/>
      <c r="I8" s="18"/>
      <c r="J8" s="18"/>
      <c r="K8" s="18"/>
      <c r="BN8" s="18"/>
    </row>
    <row r="9" spans="1:66" s="19" customFormat="1" ht="25.5" customHeight="1" x14ac:dyDescent="0.35">
      <c r="A9" s="222" t="s">
        <v>197</v>
      </c>
      <c r="B9" s="222"/>
      <c r="C9" s="222"/>
      <c r="D9" s="222"/>
      <c r="E9" s="222"/>
      <c r="F9" s="222"/>
      <c r="G9" s="222"/>
      <c r="H9" s="222"/>
      <c r="I9" s="222"/>
      <c r="J9" s="222"/>
      <c r="K9" s="222"/>
      <c r="L9" s="222"/>
      <c r="BN9" s="18"/>
    </row>
    <row r="10" spans="1:66" s="19" customFormat="1" x14ac:dyDescent="0.35">
      <c r="A10" s="18"/>
      <c r="B10" s="18"/>
      <c r="C10" s="18"/>
      <c r="D10" s="18"/>
      <c r="E10" s="18"/>
      <c r="F10" s="18"/>
      <c r="G10" s="18"/>
      <c r="H10" s="18"/>
      <c r="I10" s="18"/>
      <c r="J10" s="18"/>
      <c r="K10" s="18"/>
      <c r="BN10" s="18"/>
    </row>
    <row r="32" spans="1:66" s="19" customFormat="1" x14ac:dyDescent="0.35">
      <c r="A32" s="18"/>
      <c r="B32" s="18"/>
      <c r="C32" s="18"/>
      <c r="D32" s="18"/>
      <c r="E32" s="18"/>
      <c r="F32" s="18"/>
      <c r="G32" s="18"/>
      <c r="H32" s="18"/>
      <c r="I32" s="18"/>
      <c r="J32" s="18"/>
      <c r="K32" s="18"/>
      <c r="BN32" s="18"/>
    </row>
    <row r="33" spans="1:66" s="19" customFormat="1" x14ac:dyDescent="0.35">
      <c r="A33" s="18"/>
      <c r="B33" s="18"/>
      <c r="C33" s="18"/>
      <c r="D33" s="18"/>
      <c r="E33" s="18"/>
      <c r="F33" s="18"/>
      <c r="G33" s="18"/>
      <c r="H33" s="18"/>
      <c r="I33" s="18"/>
      <c r="J33" s="18"/>
      <c r="K33" s="18"/>
      <c r="BN33" s="18"/>
    </row>
    <row r="34" spans="1:66" s="19" customFormat="1" ht="29.25" customHeight="1" x14ac:dyDescent="0.35">
      <c r="A34" s="221" t="s">
        <v>198</v>
      </c>
      <c r="B34" s="221"/>
      <c r="C34" s="221"/>
      <c r="D34" s="221"/>
      <c r="E34" s="18"/>
      <c r="F34" s="18"/>
      <c r="G34" s="18"/>
      <c r="H34" s="18"/>
      <c r="I34" s="18"/>
      <c r="J34" s="18"/>
      <c r="K34" s="18"/>
      <c r="BN34" s="18"/>
    </row>
    <row r="35" spans="1:66" s="101" customFormat="1" ht="26.25" customHeight="1" thickBot="1" x14ac:dyDescent="0.4">
      <c r="A35" s="132" t="s">
        <v>199</v>
      </c>
      <c r="B35" s="133" t="s">
        <v>200</v>
      </c>
      <c r="C35" s="133" t="s">
        <v>201</v>
      </c>
      <c r="D35" s="133" t="s">
        <v>202</v>
      </c>
      <c r="E35" s="133" t="s">
        <v>203</v>
      </c>
      <c r="F35" s="133" t="s">
        <v>204</v>
      </c>
      <c r="G35" s="133" t="s">
        <v>205</v>
      </c>
      <c r="H35" s="133" t="s">
        <v>206</v>
      </c>
      <c r="I35" s="133" t="s">
        <v>207</v>
      </c>
    </row>
    <row r="36" spans="1:66" s="19" customFormat="1" ht="13.15" thickTop="1" x14ac:dyDescent="0.35">
      <c r="A36" s="134" t="s">
        <v>208</v>
      </c>
      <c r="B36" s="135">
        <f>MIN(SurveySetup!C3:E3)</f>
        <v>200</v>
      </c>
      <c r="C36" s="135">
        <f>MAX(SurveySetup!C3:E3)</f>
        <v>850</v>
      </c>
      <c r="D36" s="135">
        <v>0</v>
      </c>
      <c r="E36" s="135">
        <f>(C36-B36)*C3</f>
        <v>-0.99412367089280629</v>
      </c>
      <c r="F36" s="135">
        <v>0</v>
      </c>
      <c r="G36" s="135">
        <f>(C36-B36)*(C3-2*D3)</f>
        <v>-1.1830436151027544</v>
      </c>
      <c r="H36" s="135">
        <v>0</v>
      </c>
      <c r="I36" s="135">
        <f>(C36-B36)*(C3+2*D3)</f>
        <v>-0.80520372668285822</v>
      </c>
      <c r="J36" s="18"/>
      <c r="K36" s="18"/>
      <c r="BN36" s="18"/>
    </row>
    <row r="37" spans="1:66" s="19" customFormat="1" ht="15.75" x14ac:dyDescent="0.35">
      <c r="A37" s="134" t="s">
        <v>209</v>
      </c>
      <c r="B37" s="100">
        <f>MIN(SurveySetup!C4:E4)</f>
        <v>50</v>
      </c>
      <c r="C37" s="100">
        <f>MAX(SurveySetup!C4:E4)</f>
        <v>225</v>
      </c>
      <c r="D37" s="100">
        <v>0</v>
      </c>
      <c r="E37" s="100">
        <f>(C37-B37)*C4</f>
        <v>0.65643964144097799</v>
      </c>
      <c r="F37" s="100">
        <v>0</v>
      </c>
      <c r="G37" s="100">
        <f>(C37-B37)*(C4-2*D4)</f>
        <v>0.47855900507862464</v>
      </c>
      <c r="H37" s="100">
        <v>0</v>
      </c>
      <c r="I37" s="100">
        <f>(C37-B37)*(C4+2*D4)</f>
        <v>0.83432027780333129</v>
      </c>
      <c r="J37" s="18"/>
      <c r="K37" s="18"/>
      <c r="BN37" s="18"/>
    </row>
    <row r="38" spans="1:66" s="19" customFormat="1" ht="15.75" x14ac:dyDescent="0.35">
      <c r="A38" s="134" t="s">
        <v>210</v>
      </c>
      <c r="B38" s="136">
        <f>MIN(SurveySetup!C5:E5)</f>
        <v>3</v>
      </c>
      <c r="C38" s="136">
        <f>MAX(SurveySetup!C5:E5)</f>
        <v>9</v>
      </c>
      <c r="D38" s="136">
        <v>0</v>
      </c>
      <c r="E38" s="136">
        <f>(C38-B38)*C5</f>
        <v>-0.81093021621632966</v>
      </c>
      <c r="F38" s="136">
        <v>0</v>
      </c>
      <c r="G38" s="136">
        <f>(C38-B38)*(C5-2*D5)</f>
        <v>-0.99611226099164885</v>
      </c>
      <c r="H38" s="136">
        <v>0</v>
      </c>
      <c r="I38" s="136">
        <f>(C38-B38)*(C5+2*D5)</f>
        <v>-0.62574817144101047</v>
      </c>
      <c r="J38" s="18"/>
      <c r="K38" s="18"/>
      <c r="BN38" s="18"/>
    </row>
    <row r="39" spans="1:66" s="19" customFormat="1" ht="15.75" x14ac:dyDescent="0.35">
      <c r="A39" s="134" t="s">
        <v>211</v>
      </c>
      <c r="B39" s="100">
        <f>MIN(SurveySetup!C6:E6)</f>
        <v>2</v>
      </c>
      <c r="C39" s="100">
        <f>MAX(SurveySetup!C6:E6)</f>
        <v>10</v>
      </c>
      <c r="D39" s="100">
        <v>0</v>
      </c>
      <c r="E39" s="100">
        <f>(C39-B39)*C6</f>
        <v>-0.73024398146901359</v>
      </c>
      <c r="F39" s="100">
        <v>0</v>
      </c>
      <c r="G39" s="100">
        <f>(C39-B39)*(C6-2*D6)</f>
        <v>-0.91402117184915199</v>
      </c>
      <c r="H39" s="100">
        <v>0</v>
      </c>
      <c r="I39" s="100">
        <f>(C39-B39)*(C6+2*D6)</f>
        <v>-0.54646679108887519</v>
      </c>
      <c r="J39" s="18"/>
      <c r="K39" s="18"/>
      <c r="BN39" s="18"/>
    </row>
    <row r="40" spans="1:66" ht="13.15" x14ac:dyDescent="0.35">
      <c r="A40" s="102" t="s">
        <v>212</v>
      </c>
      <c r="B40" s="98">
        <f>MIN(ResultsInterpretation!$G$36:$G$39,ResultsInterpretation!$I$36:$I$39)</f>
        <v>-1.1830436151027544</v>
      </c>
    </row>
    <row r="41" spans="1:66" ht="13.15" x14ac:dyDescent="0.35">
      <c r="A41" s="102" t="s">
        <v>213</v>
      </c>
      <c r="B41" s="99">
        <f>MAX(ResultsInterpretation!$G$36:$G$39,ResultsInterpretation!$I$36:$I$39)</f>
        <v>0.83432027780333129</v>
      </c>
    </row>
  </sheetData>
  <sheetProtection sheet="1" objects="1" scenarios="1"/>
  <mergeCells count="3">
    <mergeCell ref="A1:E1"/>
    <mergeCell ref="A34:D34"/>
    <mergeCell ref="A9:L9"/>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B0F0"/>
  </sheetPr>
  <dimension ref="A1:BM53"/>
  <sheetViews>
    <sheetView zoomScaleNormal="100" workbookViewId="0">
      <selection activeCell="H3" sqref="H3"/>
    </sheetView>
  </sheetViews>
  <sheetFormatPr defaultColWidth="8.796875" defaultRowHeight="12.75" x14ac:dyDescent="0.35"/>
  <cols>
    <col min="1" max="1" width="22.1328125" style="19" customWidth="1"/>
    <col min="2" max="2" width="12.46484375" style="18" customWidth="1"/>
    <col min="3" max="5" width="15.33203125" style="18" customWidth="1"/>
    <col min="6" max="6" width="15.33203125" style="1" customWidth="1"/>
    <col min="7" max="65" width="8.796875" style="19"/>
    <col min="66" max="16384" width="8.796875" style="18"/>
  </cols>
  <sheetData>
    <row r="1" spans="1:7" ht="25.5" customHeight="1" x14ac:dyDescent="0.35">
      <c r="A1" s="225" t="s">
        <v>214</v>
      </c>
      <c r="B1" s="225"/>
      <c r="C1" s="225"/>
      <c r="D1" s="225"/>
      <c r="E1" s="225"/>
      <c r="F1" s="225"/>
      <c r="G1" s="225"/>
    </row>
    <row r="2" spans="1:7" ht="12.75" customHeight="1" x14ac:dyDescent="0.35">
      <c r="B2" s="19"/>
    </row>
    <row r="3" spans="1:7" ht="21" thickBot="1" x14ac:dyDescent="0.4">
      <c r="A3" s="219" t="s">
        <v>193</v>
      </c>
      <c r="B3" s="219"/>
      <c r="C3" s="219"/>
      <c r="D3" s="219"/>
      <c r="E3" s="220"/>
    </row>
    <row r="4" spans="1:7" ht="15.4" thickTop="1" thickBot="1" x14ac:dyDescent="0.4">
      <c r="A4" s="56" t="s">
        <v>7</v>
      </c>
      <c r="B4" s="56" t="s">
        <v>8</v>
      </c>
      <c r="C4" s="97" t="s">
        <v>194</v>
      </c>
      <c r="D4" s="97" t="s">
        <v>195</v>
      </c>
      <c r="E4" s="97" t="s">
        <v>196</v>
      </c>
    </row>
    <row r="5" spans="1:7" ht="13.15" thickTop="1" x14ac:dyDescent="0.35">
      <c r="A5" s="106" t="str">
        <f>SurveySetup!A3</f>
        <v>Price</v>
      </c>
      <c r="B5" s="106" t="str">
        <f>SurveySetup!B3</f>
        <v>$</v>
      </c>
      <c r="C5" s="57">
        <f>MaxLikelihoodSolver!K12</f>
        <v>-1.5294210321427789E-3</v>
      </c>
      <c r="D5" s="57">
        <f>MaxLikelihoodSolver!M12</f>
        <v>1.4532303400765229E-4</v>
      </c>
      <c r="E5" s="94">
        <f>D5/ABS(C5)</f>
        <v>9.5018331089673211E-2</v>
      </c>
    </row>
    <row r="6" spans="1:7" x14ac:dyDescent="0.35">
      <c r="A6" s="106" t="str">
        <f>SurveySetup!A4</f>
        <v>Number of Cuts</v>
      </c>
      <c r="B6" s="106" t="str">
        <f>SurveySetup!B4</f>
        <v>#</v>
      </c>
      <c r="C6" s="57">
        <f>MaxLikelihoodSolver!K13</f>
        <v>3.751083665377017E-3</v>
      </c>
      <c r="D6" s="57">
        <f>MaxLikelihoodSolver!M13</f>
        <v>5.0823038960672376E-4</v>
      </c>
      <c r="E6" s="95">
        <f t="shared" ref="E6:E8" si="0">D6/ABS(C6)</f>
        <v>0.13548895064585079</v>
      </c>
    </row>
    <row r="7" spans="1:7" x14ac:dyDescent="0.35">
      <c r="A7" s="106" t="str">
        <f>SurveySetup!A5</f>
        <v>Weight</v>
      </c>
      <c r="B7" s="106" t="str">
        <f>SurveySetup!B5</f>
        <v>Kg</v>
      </c>
      <c r="C7" s="57">
        <f>MaxLikelihoodSolver!K14</f>
        <v>-0.13515503603605494</v>
      </c>
      <c r="D7" s="57">
        <f>MaxLikelihoodSolver!M14</f>
        <v>1.5431837064609932E-2</v>
      </c>
      <c r="E7" s="94">
        <f t="shared" si="0"/>
        <v>0.11417877954982915</v>
      </c>
      <c r="F7"/>
    </row>
    <row r="8" spans="1:7" x14ac:dyDescent="0.35">
      <c r="A8" s="106" t="str">
        <f>SurveySetup!A6</f>
        <v>Time of Cut</v>
      </c>
      <c r="B8" s="106" t="str">
        <f>SurveySetup!B6</f>
        <v>Sec</v>
      </c>
      <c r="C8" s="57">
        <f>MaxLikelihoodSolver!K15</f>
        <v>-9.1280497683626699E-2</v>
      </c>
      <c r="D8" s="57">
        <f>MaxLikelihoodSolver!M15</f>
        <v>1.1486074398758652E-2</v>
      </c>
      <c r="E8" s="96">
        <f t="shared" si="0"/>
        <v>0.12583273196612893</v>
      </c>
      <c r="F8"/>
    </row>
    <row r="10" spans="1:7" ht="21" thickBot="1" x14ac:dyDescent="0.4">
      <c r="A10" s="216" t="s">
        <v>215</v>
      </c>
      <c r="B10" s="216"/>
      <c r="C10" s="216"/>
      <c r="D10" s="216"/>
      <c r="E10" s="216"/>
      <c r="F10" s="216"/>
    </row>
    <row r="11" spans="1:7" ht="13.9" thickTop="1" thickBot="1" x14ac:dyDescent="0.4">
      <c r="A11" s="103" t="s">
        <v>7</v>
      </c>
      <c r="B11" s="103" t="s">
        <v>8</v>
      </c>
      <c r="C11" s="104" t="s">
        <v>216</v>
      </c>
      <c r="D11" s="104" t="s">
        <v>217</v>
      </c>
      <c r="E11" s="104" t="s">
        <v>218</v>
      </c>
      <c r="F11" s="104" t="s">
        <v>219</v>
      </c>
    </row>
    <row r="12" spans="1:7" ht="13.15" thickTop="1" x14ac:dyDescent="0.35">
      <c r="A12" s="109" t="str">
        <f>SurveySetup!A3</f>
        <v>Price</v>
      </c>
      <c r="B12" s="109" t="str">
        <f>SurveySetup!B3</f>
        <v>$</v>
      </c>
      <c r="C12" s="156">
        <v>260</v>
      </c>
      <c r="D12" s="156">
        <v>820</v>
      </c>
      <c r="E12" s="156">
        <v>250</v>
      </c>
      <c r="F12" s="156">
        <v>499</v>
      </c>
    </row>
    <row r="13" spans="1:7" x14ac:dyDescent="0.35">
      <c r="A13" s="109" t="str">
        <f>SurveySetup!A4</f>
        <v>Number of Cuts</v>
      </c>
      <c r="B13" s="109" t="str">
        <f>SurveySetup!B4</f>
        <v>#</v>
      </c>
      <c r="C13" s="157">
        <v>128</v>
      </c>
      <c r="D13" s="157">
        <v>225</v>
      </c>
      <c r="E13" s="157">
        <v>175</v>
      </c>
      <c r="F13" s="157">
        <v>135</v>
      </c>
    </row>
    <row r="14" spans="1:7" x14ac:dyDescent="0.35">
      <c r="A14" s="109" t="str">
        <f>SurveySetup!A5</f>
        <v>Weight</v>
      </c>
      <c r="B14" s="109" t="str">
        <f>SurveySetup!B5</f>
        <v>Kg</v>
      </c>
      <c r="C14" s="156">
        <v>5.23</v>
      </c>
      <c r="D14" s="156">
        <f>9.9/2</f>
        <v>4.95</v>
      </c>
      <c r="E14" s="156">
        <v>5.32</v>
      </c>
      <c r="F14" s="156">
        <v>10</v>
      </c>
    </row>
    <row r="15" spans="1:7" ht="13.15" thickBot="1" x14ac:dyDescent="0.4">
      <c r="A15" s="110" t="str">
        <f>SurveySetup!A6</f>
        <v>Time of Cut</v>
      </c>
      <c r="B15" s="110" t="str">
        <f>SurveySetup!B6</f>
        <v>Sec</v>
      </c>
      <c r="C15" s="157">
        <v>8</v>
      </c>
      <c r="D15" s="157">
        <v>9</v>
      </c>
      <c r="E15" s="157">
        <v>8</v>
      </c>
      <c r="F15" s="157">
        <v>5</v>
      </c>
    </row>
    <row r="16" spans="1:7" ht="13.15" thickTop="1" x14ac:dyDescent="0.35">
      <c r="D16" s="38"/>
      <c r="E16" s="38"/>
      <c r="F16" s="38"/>
    </row>
    <row r="17" spans="1:15" ht="13.5" thickBot="1" x14ac:dyDescent="0.4">
      <c r="A17" s="103" t="s">
        <v>220</v>
      </c>
      <c r="B17" s="103" t="s">
        <v>221</v>
      </c>
      <c r="C17" s="156">
        <v>50000</v>
      </c>
      <c r="F17" s="18"/>
    </row>
    <row r="18" spans="1:15" ht="13.15" thickTop="1" x14ac:dyDescent="0.35"/>
    <row r="19" spans="1:15" ht="21" thickBot="1" x14ac:dyDescent="0.4">
      <c r="A19" s="216" t="s">
        <v>222</v>
      </c>
      <c r="B19" s="216"/>
      <c r="C19" s="216"/>
      <c r="D19" s="216"/>
      <c r="E19" s="216"/>
      <c r="F19" s="216"/>
      <c r="G19" s="18"/>
      <c r="H19" s="18"/>
      <c r="I19" s="18"/>
      <c r="J19" s="18"/>
      <c r="K19" s="18"/>
      <c r="L19" s="18"/>
      <c r="M19" s="18"/>
      <c r="N19" s="18"/>
      <c r="O19" s="18"/>
    </row>
    <row r="20" spans="1:15" ht="13.9" thickTop="1" thickBot="1" x14ac:dyDescent="0.4">
      <c r="A20" s="103" t="s">
        <v>7</v>
      </c>
      <c r="B20" s="103" t="s">
        <v>8</v>
      </c>
      <c r="C20" s="226" t="s">
        <v>223</v>
      </c>
      <c r="D20" s="227"/>
      <c r="E20"/>
      <c r="F20"/>
      <c r="G20"/>
      <c r="H20" s="18"/>
      <c r="I20" s="18"/>
      <c r="J20" s="18"/>
      <c r="K20" s="18"/>
      <c r="L20" s="18"/>
      <c r="M20" s="18"/>
      <c r="N20" s="18"/>
      <c r="O20" s="18"/>
    </row>
    <row r="21" spans="1:15" ht="13.15" thickTop="1" x14ac:dyDescent="0.35">
      <c r="A21" s="109" t="s">
        <v>224</v>
      </c>
      <c r="B21" s="109" t="str">
        <f>SurveySetup!B3</f>
        <v>$</v>
      </c>
      <c r="C21" s="156">
        <v>2456800</v>
      </c>
      <c r="D21"/>
      <c r="E21"/>
      <c r="F21"/>
      <c r="G21"/>
      <c r="H21" s="18"/>
      <c r="I21" s="18"/>
      <c r="J21" s="18"/>
      <c r="K21" s="18"/>
      <c r="L21" s="18"/>
      <c r="M21" s="18"/>
      <c r="N21" s="18"/>
      <c r="O21" s="18"/>
    </row>
    <row r="22" spans="1:15" x14ac:dyDescent="0.35">
      <c r="A22" s="109" t="s">
        <v>225</v>
      </c>
      <c r="B22" s="108" t="str">
        <f>SurveySetup!B3</f>
        <v>$</v>
      </c>
      <c r="C22" s="178">
        <v>48</v>
      </c>
      <c r="D22"/>
      <c r="E22"/>
      <c r="F22"/>
      <c r="G22"/>
      <c r="H22" s="18"/>
      <c r="I22" s="18"/>
      <c r="J22" s="18"/>
      <c r="K22" s="18"/>
      <c r="L22" s="18"/>
      <c r="M22" s="18"/>
      <c r="N22" s="18"/>
      <c r="O22" s="18"/>
    </row>
    <row r="23" spans="1:15" x14ac:dyDescent="0.35">
      <c r="A23" s="109" t="s">
        <v>226</v>
      </c>
      <c r="B23" s="109" t="s">
        <v>227</v>
      </c>
      <c r="C23" s="156">
        <v>500000</v>
      </c>
      <c r="D23"/>
      <c r="E23"/>
      <c r="F23"/>
      <c r="G23"/>
      <c r="H23" s="18"/>
      <c r="I23" s="18"/>
      <c r="J23" s="18"/>
      <c r="K23" s="18"/>
      <c r="L23" s="18"/>
      <c r="M23" s="18"/>
      <c r="N23" s="18"/>
      <c r="O23" s="18"/>
    </row>
    <row r="24" spans="1:15" x14ac:dyDescent="0.35">
      <c r="A24" s="109" t="str">
        <f>SurveySetup!A4</f>
        <v>Number of Cuts</v>
      </c>
      <c r="B24" s="109" t="str">
        <f>SurveySetup!B4</f>
        <v>#</v>
      </c>
      <c r="C24" s="157">
        <v>225</v>
      </c>
      <c r="D24"/>
      <c r="E24"/>
      <c r="F24"/>
      <c r="G24"/>
      <c r="H24" s="18"/>
      <c r="I24" s="18"/>
      <c r="J24" s="18"/>
      <c r="K24" s="18"/>
      <c r="L24" s="18"/>
      <c r="M24" s="18"/>
      <c r="N24" s="18"/>
      <c r="O24" s="18"/>
    </row>
    <row r="25" spans="1:15" x14ac:dyDescent="0.35">
      <c r="A25" s="109" t="str">
        <f>SurveySetup!A5</f>
        <v>Weight</v>
      </c>
      <c r="B25" s="109" t="str">
        <f>SurveySetup!B5</f>
        <v>Kg</v>
      </c>
      <c r="C25" s="156">
        <v>4.95</v>
      </c>
      <c r="F25" s="18"/>
      <c r="G25" s="18"/>
      <c r="H25" s="18"/>
      <c r="I25" s="18"/>
      <c r="J25" s="18"/>
      <c r="K25" s="18"/>
      <c r="L25" s="18"/>
      <c r="M25" s="18"/>
      <c r="N25" s="18"/>
      <c r="O25" s="18"/>
    </row>
    <row r="26" spans="1:15" x14ac:dyDescent="0.35">
      <c r="A26" s="109" t="str">
        <f>SurveySetup!A6</f>
        <v>Time of Cut</v>
      </c>
      <c r="B26" s="109" t="str">
        <f>SurveySetup!B6</f>
        <v>Sec</v>
      </c>
      <c r="C26" s="157">
        <v>9</v>
      </c>
      <c r="F26" s="18"/>
      <c r="G26" s="18"/>
      <c r="H26" s="18"/>
      <c r="I26" s="18"/>
      <c r="J26" s="18"/>
      <c r="K26" s="18"/>
      <c r="L26" s="18"/>
      <c r="M26" s="18"/>
      <c r="N26" s="18"/>
      <c r="O26" s="18"/>
    </row>
    <row r="28" spans="1:15" ht="21" thickBot="1" x14ac:dyDescent="0.4">
      <c r="A28" s="219" t="s">
        <v>228</v>
      </c>
      <c r="B28" s="219"/>
      <c r="C28" s="219"/>
      <c r="D28" s="219"/>
      <c r="E28" s="220"/>
    </row>
    <row r="29" spans="1:15" ht="13.9" thickTop="1" thickBot="1" x14ac:dyDescent="0.4">
      <c r="A29" s="56" t="s">
        <v>7</v>
      </c>
      <c r="B29" s="56" t="s">
        <v>8</v>
      </c>
      <c r="C29" s="223" t="s">
        <v>229</v>
      </c>
      <c r="D29" s="224"/>
      <c r="E29"/>
    </row>
    <row r="30" spans="1:15" ht="12.75" customHeight="1" thickTop="1" x14ac:dyDescent="0.35">
      <c r="A30" s="107" t="s">
        <v>230</v>
      </c>
      <c r="B30" s="107" t="s">
        <v>227</v>
      </c>
      <c r="C30" s="172">
        <f>IF(PredictionSolver!$A$133&lt;=capacity,PredictionSolver!$A$133,capacity)</f>
        <v>7547.8191331065327</v>
      </c>
      <c r="D30"/>
      <c r="E30"/>
    </row>
    <row r="31" spans="1:15" ht="12.75" customHeight="1" x14ac:dyDescent="0.35">
      <c r="A31" s="107" t="s">
        <v>231</v>
      </c>
      <c r="B31" s="106" t="str">
        <f>SurveySetup!B3</f>
        <v>$</v>
      </c>
      <c r="C31" s="173">
        <f>IF(PredictionSolver!$A$133&lt;=capacity,PredictionSolver!$A$132,PredictionSolver!$A$137)</f>
        <v>818.09258246812192</v>
      </c>
      <c r="D31"/>
      <c r="E31"/>
      <c r="F31"/>
    </row>
    <row r="32" spans="1:15" ht="12.75" customHeight="1" x14ac:dyDescent="0.35">
      <c r="A32" s="107" t="s">
        <v>232</v>
      </c>
      <c r="B32" s="106" t="str">
        <f>SurveySetup!B3</f>
        <v>$</v>
      </c>
      <c r="C32" s="173">
        <f>price*demand</f>
        <v>6174814.8466054248</v>
      </c>
      <c r="D32"/>
      <c r="E32"/>
      <c r="F32" s="18"/>
      <c r="G32" s="18"/>
      <c r="H32" s="18"/>
      <c r="I32" s="18"/>
    </row>
    <row r="33" spans="1:15" ht="12.75" customHeight="1" x14ac:dyDescent="0.35">
      <c r="A33" s="107" t="s">
        <v>233</v>
      </c>
      <c r="B33" s="106" t="str">
        <f>SurveySetup!B3</f>
        <v>$</v>
      </c>
      <c r="C33" s="173">
        <f>demand*(price-marginalCost)-fixedCost</f>
        <v>3355719.5282163108</v>
      </c>
      <c r="D33"/>
      <c r="E33"/>
      <c r="F33" s="18"/>
      <c r="G33" s="18"/>
      <c r="H33" s="18"/>
      <c r="I33" s="18"/>
    </row>
    <row r="34" spans="1:15" x14ac:dyDescent="0.35">
      <c r="A34"/>
      <c r="B34"/>
      <c r="C34"/>
      <c r="D34"/>
      <c r="F34" s="18"/>
      <c r="G34" s="18"/>
      <c r="H34" s="18"/>
      <c r="I34" s="18"/>
    </row>
    <row r="35" spans="1:15" x14ac:dyDescent="0.35">
      <c r="A35"/>
      <c r="B35"/>
      <c r="C35"/>
      <c r="D35"/>
      <c r="F35" s="18"/>
      <c r="G35" s="18"/>
      <c r="H35" s="18"/>
      <c r="I35" s="18"/>
    </row>
    <row r="36" spans="1:15" x14ac:dyDescent="0.35">
      <c r="A36"/>
      <c r="B36"/>
      <c r="C36"/>
      <c r="D36"/>
      <c r="F36" s="18"/>
      <c r="G36" s="18"/>
      <c r="H36" s="18"/>
      <c r="I36" s="18"/>
    </row>
    <row r="37" spans="1:15" x14ac:dyDescent="0.35">
      <c r="A37"/>
      <c r="B37"/>
      <c r="C37"/>
      <c r="D37"/>
      <c r="G37"/>
      <c r="H37"/>
    </row>
    <row r="38" spans="1:15" ht="13.15" x14ac:dyDescent="0.4">
      <c r="A38"/>
      <c r="B38"/>
      <c r="C38"/>
      <c r="D38"/>
      <c r="F38" s="2"/>
      <c r="G38" s="2"/>
      <c r="H38" s="2"/>
    </row>
    <row r="39" spans="1:15" x14ac:dyDescent="0.35">
      <c r="A39"/>
      <c r="B39"/>
      <c r="C39"/>
      <c r="D39"/>
      <c r="F39"/>
      <c r="G39"/>
      <c r="H39"/>
    </row>
    <row r="40" spans="1:15" x14ac:dyDescent="0.35">
      <c r="A40"/>
      <c r="B40"/>
      <c r="C40"/>
      <c r="D40"/>
      <c r="E40"/>
      <c r="F40"/>
      <c r="G40"/>
      <c r="H40"/>
    </row>
    <row r="41" spans="1:15" x14ac:dyDescent="0.35">
      <c r="A41"/>
      <c r="B41"/>
      <c r="C41"/>
      <c r="D41"/>
      <c r="E41"/>
      <c r="F41"/>
      <c r="G41"/>
      <c r="H41"/>
    </row>
    <row r="42" spans="1:15" x14ac:dyDescent="0.35">
      <c r="A42"/>
      <c r="B42"/>
      <c r="C42"/>
      <c r="D42"/>
      <c r="E42"/>
      <c r="F42"/>
      <c r="G42"/>
      <c r="H42"/>
    </row>
    <row r="43" spans="1:15" x14ac:dyDescent="0.35">
      <c r="A43"/>
      <c r="B43"/>
      <c r="C43"/>
      <c r="D43"/>
    </row>
    <row r="46" spans="1:15" x14ac:dyDescent="0.35">
      <c r="A46" s="18"/>
      <c r="F46" s="18"/>
      <c r="G46" s="18"/>
      <c r="H46" s="18"/>
      <c r="I46" s="18"/>
      <c r="J46" s="18"/>
      <c r="K46" s="18"/>
      <c r="L46" s="18"/>
      <c r="M46" s="18"/>
      <c r="N46" s="18"/>
      <c r="O46" s="18"/>
    </row>
    <row r="47" spans="1:15" x14ac:dyDescent="0.35">
      <c r="A47" s="18"/>
      <c r="F47" s="18"/>
      <c r="G47" s="18"/>
      <c r="H47" s="18"/>
      <c r="I47" s="18"/>
      <c r="J47" s="18"/>
      <c r="K47" s="18"/>
      <c r="L47" s="18"/>
      <c r="M47" s="18"/>
      <c r="N47" s="18"/>
      <c r="O47" s="18"/>
    </row>
    <row r="48" spans="1:15" x14ac:dyDescent="0.35">
      <c r="A48" s="18"/>
      <c r="F48" s="18"/>
      <c r="G48" s="18"/>
      <c r="H48" s="18"/>
      <c r="I48" s="18"/>
      <c r="J48" s="18"/>
      <c r="K48" s="18"/>
      <c r="L48" s="18"/>
      <c r="M48" s="18"/>
      <c r="N48" s="18"/>
      <c r="O48" s="18"/>
    </row>
    <row r="49" spans="1:15" x14ac:dyDescent="0.35">
      <c r="A49" s="18"/>
      <c r="F49" s="18"/>
      <c r="G49" s="18"/>
      <c r="H49" s="18"/>
      <c r="I49" s="18"/>
      <c r="J49" s="18"/>
      <c r="K49" s="18"/>
      <c r="L49" s="18"/>
      <c r="M49" s="18"/>
      <c r="N49" s="18"/>
      <c r="O49" s="18"/>
    </row>
    <row r="50" spans="1:15" x14ac:dyDescent="0.35">
      <c r="A50" s="18"/>
      <c r="F50" s="18"/>
      <c r="G50" s="18"/>
      <c r="H50" s="18"/>
      <c r="I50" s="18"/>
      <c r="J50" s="18"/>
      <c r="K50" s="18"/>
      <c r="L50" s="18"/>
      <c r="M50" s="18"/>
      <c r="N50" s="18"/>
      <c r="O50" s="18"/>
    </row>
    <row r="51" spans="1:15" x14ac:dyDescent="0.35">
      <c r="A51" s="18"/>
      <c r="F51" s="18"/>
      <c r="G51" s="18"/>
      <c r="H51" s="18"/>
      <c r="I51" s="18"/>
      <c r="J51" s="18"/>
      <c r="K51" s="18"/>
      <c r="L51" s="18"/>
      <c r="M51" s="18"/>
      <c r="N51" s="18"/>
      <c r="O51" s="18"/>
    </row>
    <row r="52" spans="1:15" x14ac:dyDescent="0.35">
      <c r="A52" s="18"/>
      <c r="F52" s="18"/>
      <c r="G52" s="18"/>
      <c r="H52" s="18"/>
      <c r="I52" s="18"/>
      <c r="J52" s="18"/>
      <c r="K52" s="18"/>
      <c r="L52" s="18"/>
      <c r="M52" s="18"/>
      <c r="N52" s="18"/>
      <c r="O52" s="18"/>
    </row>
    <row r="53" spans="1:15" x14ac:dyDescent="0.35">
      <c r="A53" s="18"/>
      <c r="F53" s="18"/>
      <c r="G53" s="18"/>
      <c r="H53" s="18"/>
      <c r="I53" s="18"/>
      <c r="J53" s="18"/>
      <c r="K53" s="18"/>
      <c r="L53" s="18"/>
      <c r="M53" s="18"/>
      <c r="N53" s="18"/>
      <c r="O53" s="18"/>
    </row>
  </sheetData>
  <sheetProtection sheet="1" objects="1" scenarios="1"/>
  <mergeCells count="7">
    <mergeCell ref="A28:E28"/>
    <mergeCell ref="C29:D29"/>
    <mergeCell ref="A1:G1"/>
    <mergeCell ref="A10:F10"/>
    <mergeCell ref="A3:E3"/>
    <mergeCell ref="A19:F19"/>
    <mergeCell ref="C20:D20"/>
  </mergeCells>
  <pageMargins left="0.7" right="0.7" top="0.75" bottom="0.75" header="0.3" footer="0.3"/>
  <pageSetup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A44"/>
  <sheetViews>
    <sheetView workbookViewId="0">
      <selection activeCell="C3" sqref="C3"/>
    </sheetView>
  </sheetViews>
  <sheetFormatPr defaultColWidth="8.796875" defaultRowHeight="12.75" x14ac:dyDescent="0.35"/>
  <cols>
    <col min="1" max="1" width="22.1328125" customWidth="1"/>
    <col min="2" max="2" width="12.46484375" customWidth="1"/>
    <col min="3" max="3" width="15.33203125" customWidth="1"/>
    <col min="6" max="6" width="31.33203125" bestFit="1" customWidth="1"/>
    <col min="7" max="7" width="11.1328125" bestFit="1" customWidth="1"/>
    <col min="8" max="8" width="12.1328125" bestFit="1" customWidth="1"/>
    <col min="9" max="9" width="25" bestFit="1" customWidth="1"/>
  </cols>
  <sheetData>
    <row r="1" spans="1:7" ht="13.15" x14ac:dyDescent="0.35">
      <c r="A1" s="174" t="s">
        <v>234</v>
      </c>
      <c r="B1" s="176" t="str">
        <f>SurveySetup!B3</f>
        <v>$</v>
      </c>
      <c r="C1" s="175">
        <v>3500000</v>
      </c>
    </row>
    <row r="2" spans="1:7" ht="14.25" x14ac:dyDescent="0.45">
      <c r="F2" s="198" t="s">
        <v>531</v>
      </c>
    </row>
    <row r="3" spans="1:7" x14ac:dyDescent="0.35">
      <c r="A3" s="177" t="s">
        <v>235</v>
      </c>
      <c r="B3" s="106" t="s">
        <v>236</v>
      </c>
      <c r="C3" s="57">
        <f>IF(riskTolerance&gt;profit*100000, profit - profit*profit/riskTolerance/2 + profit*profit*profit/riskTolerance/riskTolerance/6, riskTolerance*(1-EXP(-profit/riskTolerance)))</f>
        <v>2158234.9342650468</v>
      </c>
    </row>
    <row r="4" spans="1:7" x14ac:dyDescent="0.35">
      <c r="C4" s="29"/>
      <c r="F4" s="199" t="s">
        <v>532</v>
      </c>
    </row>
    <row r="5" spans="1:7" x14ac:dyDescent="0.35">
      <c r="F5" s="200" t="s">
        <v>533</v>
      </c>
      <c r="G5" s="205">
        <f>B10</f>
        <v>905553.32636717893</v>
      </c>
    </row>
    <row r="6" spans="1:7" x14ac:dyDescent="0.35">
      <c r="F6" s="200" t="s">
        <v>534</v>
      </c>
      <c r="G6" s="205">
        <f>B13</f>
        <v>1949906.1321168542</v>
      </c>
    </row>
    <row r="7" spans="1:7" x14ac:dyDescent="0.35">
      <c r="F7" s="200" t="s">
        <v>535</v>
      </c>
      <c r="G7" s="205">
        <f>B12</f>
        <v>3427571.411670275</v>
      </c>
    </row>
    <row r="9" spans="1:7" x14ac:dyDescent="0.35">
      <c r="F9" s="202" t="s">
        <v>536</v>
      </c>
    </row>
    <row r="10" spans="1:7" x14ac:dyDescent="0.35">
      <c r="A10" s="3" t="s">
        <v>524</v>
      </c>
      <c r="B10" s="197">
        <f>MIN(B17:B20)</f>
        <v>905553.32636717893</v>
      </c>
      <c r="F10" s="203" t="s">
        <v>530</v>
      </c>
      <c r="G10" s="201">
        <v>3500000</v>
      </c>
    </row>
    <row r="11" spans="1:7" x14ac:dyDescent="0.35">
      <c r="A11" s="3" t="s">
        <v>528</v>
      </c>
      <c r="B11" s="197">
        <f>AVERAGE(B12,B10)</f>
        <v>2166562.369018727</v>
      </c>
      <c r="F11" s="203" t="s">
        <v>537</v>
      </c>
      <c r="G11" s="204">
        <f>0.5*((1-EXP(-G5/G10))+(1-EXP(-G7/G10)))-(1-EXP(-G6/G10))</f>
        <v>-9.4292482067104277E-4</v>
      </c>
    </row>
    <row r="12" spans="1:7" x14ac:dyDescent="0.35">
      <c r="A12" s="3" t="s">
        <v>525</v>
      </c>
      <c r="B12" s="197">
        <f>MAX(B17:B20)</f>
        <v>3427571.411670275</v>
      </c>
    </row>
    <row r="13" spans="1:7" x14ac:dyDescent="0.35">
      <c r="A13" s="3" t="s">
        <v>529</v>
      </c>
      <c r="B13" s="197">
        <f>B11-0.1*B11</f>
        <v>1949906.1321168542</v>
      </c>
    </row>
    <row r="16" spans="1:7" x14ac:dyDescent="0.35">
      <c r="A16" s="3" t="s">
        <v>527</v>
      </c>
      <c r="B16" s="3" t="s">
        <v>526</v>
      </c>
    </row>
    <row r="17" spans="1:27" x14ac:dyDescent="0.35">
      <c r="A17">
        <v>1</v>
      </c>
      <c r="B17" s="197">
        <v>2061260.7093978822</v>
      </c>
    </row>
    <row r="18" spans="1:27" x14ac:dyDescent="0.35">
      <c r="A18">
        <v>2</v>
      </c>
      <c r="B18" s="197">
        <v>3427571.411670275</v>
      </c>
    </row>
    <row r="19" spans="1:27" x14ac:dyDescent="0.35">
      <c r="A19">
        <v>3</v>
      </c>
      <c r="B19" s="197">
        <v>2757985.3777259961</v>
      </c>
    </row>
    <row r="20" spans="1:27" x14ac:dyDescent="0.35">
      <c r="A20">
        <v>4</v>
      </c>
      <c r="B20" s="197">
        <v>905553.32636717893</v>
      </c>
    </row>
    <row r="23" spans="1:27" x14ac:dyDescent="0.35">
      <c r="A23" s="3"/>
      <c r="H23" t="s">
        <v>538</v>
      </c>
      <c r="I23" t="s">
        <v>539</v>
      </c>
    </row>
    <row r="24" spans="1:27" x14ac:dyDescent="0.35">
      <c r="H24">
        <f>G5</f>
        <v>905553.32636717893</v>
      </c>
      <c r="I24" s="206">
        <f>1-EXP(-H24/$G$10)</f>
        <v>0.22796818743388725</v>
      </c>
    </row>
    <row r="25" spans="1:27" x14ac:dyDescent="0.35">
      <c r="B25" s="3"/>
      <c r="C25" s="3"/>
      <c r="D25" s="3"/>
      <c r="E25" s="3"/>
      <c r="F25" s="3"/>
      <c r="G25" s="3"/>
      <c r="H25">
        <f>H24+($H$44-$H$24)/20</f>
        <v>1031654.2306323338</v>
      </c>
      <c r="I25" s="206">
        <f t="shared" ref="I25:I44" si="0">1-EXP(-H25/$G$10)</f>
        <v>0.25528847593428894</v>
      </c>
      <c r="J25" s="3"/>
      <c r="K25" s="3"/>
      <c r="L25" s="3"/>
      <c r="M25" s="3"/>
      <c r="N25" s="3"/>
      <c r="O25" s="3"/>
      <c r="P25" s="3"/>
      <c r="Q25" s="3"/>
      <c r="R25" s="3"/>
      <c r="S25" s="3"/>
      <c r="T25" s="3"/>
      <c r="U25" s="3"/>
      <c r="V25" s="3"/>
      <c r="W25" s="3"/>
      <c r="X25" s="3"/>
      <c r="Y25" s="3"/>
      <c r="Z25" s="3"/>
      <c r="AA25" s="3"/>
    </row>
    <row r="26" spans="1:27" x14ac:dyDescent="0.35">
      <c r="H26">
        <f t="shared" ref="H26:H43" si="1">H25+($H$44-$H$24)/20</f>
        <v>1157755.1348974886</v>
      </c>
      <c r="I26" s="206">
        <f t="shared" si="0"/>
        <v>0.28164196727478563</v>
      </c>
    </row>
    <row r="27" spans="1:27" x14ac:dyDescent="0.35">
      <c r="H27">
        <f t="shared" si="1"/>
        <v>1283856.0391626435</v>
      </c>
      <c r="I27" s="206">
        <f t="shared" si="0"/>
        <v>0.307062874005819</v>
      </c>
    </row>
    <row r="28" spans="1:27" x14ac:dyDescent="0.35">
      <c r="H28">
        <f t="shared" si="1"/>
        <v>1409956.9434277983</v>
      </c>
      <c r="I28" s="206">
        <f t="shared" si="0"/>
        <v>0.33158419798063776</v>
      </c>
    </row>
    <row r="29" spans="1:27" x14ac:dyDescent="0.35">
      <c r="H29">
        <f t="shared" si="1"/>
        <v>1536057.8476929532</v>
      </c>
      <c r="I29" s="206">
        <f t="shared" si="0"/>
        <v>0.35523777319886429</v>
      </c>
    </row>
    <row r="30" spans="1:27" x14ac:dyDescent="0.35">
      <c r="H30">
        <f t="shared" si="1"/>
        <v>1662158.751958108</v>
      </c>
      <c r="I30" s="206">
        <f t="shared" si="0"/>
        <v>0.37805430713393451</v>
      </c>
    </row>
    <row r="31" spans="1:27" x14ac:dyDescent="0.35">
      <c r="H31">
        <f t="shared" si="1"/>
        <v>1788259.6562232629</v>
      </c>
      <c r="I31" s="206">
        <f t="shared" si="0"/>
        <v>0.40006342059806133</v>
      </c>
    </row>
    <row r="32" spans="1:27" x14ac:dyDescent="0.35">
      <c r="H32">
        <f t="shared" si="1"/>
        <v>1914360.5604884177</v>
      </c>
      <c r="I32" s="206">
        <f t="shared" si="0"/>
        <v>0.42129368619647733</v>
      </c>
    </row>
    <row r="33" spans="8:9" x14ac:dyDescent="0.35">
      <c r="H33">
        <f t="shared" si="1"/>
        <v>2040461.4647535726</v>
      </c>
      <c r="I33" s="206">
        <f t="shared" si="0"/>
        <v>0.4417726654208759</v>
      </c>
    </row>
    <row r="34" spans="8:9" x14ac:dyDescent="0.35">
      <c r="H34">
        <f t="shared" si="1"/>
        <v>2166562.3690187274</v>
      </c>
      <c r="I34" s="206">
        <f t="shared" si="0"/>
        <v>0.46152694443020881</v>
      </c>
    </row>
    <row r="35" spans="8:9" x14ac:dyDescent="0.35">
      <c r="H35">
        <f t="shared" si="1"/>
        <v>2292663.2732838821</v>
      </c>
      <c r="I35" s="206">
        <f t="shared" si="0"/>
        <v>0.4805821685652889</v>
      </c>
    </row>
    <row r="36" spans="8:9" x14ac:dyDescent="0.35">
      <c r="H36">
        <f t="shared" si="1"/>
        <v>2418764.1775490367</v>
      </c>
      <c r="I36" s="206">
        <f t="shared" si="0"/>
        <v>0.4989630756420087</v>
      </c>
    </row>
    <row r="37" spans="8:9" x14ac:dyDescent="0.35">
      <c r="H37">
        <f t="shared" si="1"/>
        <v>2544865.0818141913</v>
      </c>
      <c r="I37" s="206">
        <f t="shared" si="0"/>
        <v>0.51669352806639246</v>
      </c>
    </row>
    <row r="38" spans="8:9" x14ac:dyDescent="0.35">
      <c r="H38">
        <f t="shared" si="1"/>
        <v>2670965.9860793459</v>
      </c>
      <c r="I38" s="206">
        <f t="shared" si="0"/>
        <v>0.53379654381317776</v>
      </c>
    </row>
    <row r="39" spans="8:9" x14ac:dyDescent="0.35">
      <c r="H39">
        <f t="shared" si="1"/>
        <v>2797066.8903445005</v>
      </c>
      <c r="I39" s="206">
        <f t="shared" si="0"/>
        <v>0.55029432630814146</v>
      </c>
    </row>
    <row r="40" spans="8:9" x14ac:dyDescent="0.35">
      <c r="H40">
        <f t="shared" si="1"/>
        <v>2923167.7946096552</v>
      </c>
      <c r="I40" s="206">
        <f t="shared" si="0"/>
        <v>0.56620829325296462</v>
      </c>
    </row>
    <row r="41" spans="8:9" x14ac:dyDescent="0.35">
      <c r="H41">
        <f t="shared" si="1"/>
        <v>3049268.6988748098</v>
      </c>
      <c r="I41" s="206">
        <f t="shared" si="0"/>
        <v>0.58155910443005676</v>
      </c>
    </row>
    <row r="42" spans="8:9" x14ac:dyDescent="0.35">
      <c r="H42">
        <f t="shared" si="1"/>
        <v>3175369.6031399644</v>
      </c>
      <c r="I42" s="206">
        <f t="shared" si="0"/>
        <v>0.59636668852343688</v>
      </c>
    </row>
    <row r="43" spans="8:9" x14ac:dyDescent="0.35">
      <c r="H43">
        <f t="shared" si="1"/>
        <v>3301470.507405119</v>
      </c>
      <c r="I43" s="206">
        <f t="shared" si="0"/>
        <v>0.61065026899048891</v>
      </c>
    </row>
    <row r="44" spans="8:9" x14ac:dyDescent="0.35">
      <c r="H44">
        <f>G7</f>
        <v>3427571.411670275</v>
      </c>
      <c r="I44" s="206">
        <f t="shared" si="0"/>
        <v>0.62442838901818254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9999"/>
  </sheetPr>
  <dimension ref="A1:CC90"/>
  <sheetViews>
    <sheetView topLeftCell="A40" workbookViewId="0">
      <selection activeCell="L95" sqref="L95"/>
    </sheetView>
  </sheetViews>
  <sheetFormatPr defaultColWidth="8.796875" defaultRowHeight="12.75" x14ac:dyDescent="0.35"/>
  <cols>
    <col min="2" max="5" width="19.46484375" style="43" customWidth="1"/>
  </cols>
  <sheetData>
    <row r="1" spans="1:64" s="18" customFormat="1" ht="33.75" customHeight="1" x14ac:dyDescent="0.35">
      <c r="A1" s="228" t="s">
        <v>237</v>
      </c>
      <c r="B1" s="228"/>
      <c r="C1" s="228"/>
      <c r="D1" s="228"/>
      <c r="E1" s="228"/>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row>
    <row r="2" spans="1:64" s="60" customFormat="1" ht="26.25" x14ac:dyDescent="0.35">
      <c r="A2" s="62"/>
      <c r="B2" s="63" t="str">
        <f>CONCATENATE(SurveySetup!A3, "
(",  SurveySetup!B3,  ")")</f>
        <v>Price
($)</v>
      </c>
      <c r="C2" s="63" t="str">
        <f>CONCATENATE(SurveySetup!A4, "
(",  SurveySetup!B4, ")")</f>
        <v>Number of Cuts
(#)</v>
      </c>
      <c r="D2" s="63" t="str">
        <f>CONCATENATE(SurveySetup!A5, "
(",  SurveySetup!B5,  ")")</f>
        <v>Weight
(Kg)</v>
      </c>
      <c r="E2" s="63" t="str">
        <f>CONCATENATE(SurveySetup!A6, "
(",  SurveySetup!B6,  ")")</f>
        <v>Time of Cut
(Sec)</v>
      </c>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row>
    <row r="3" spans="1:64" s="18" customFormat="1" ht="13.5" thickBot="1" x14ac:dyDescent="0.45">
      <c r="A3" s="124" t="s">
        <v>116</v>
      </c>
      <c r="B3" s="125" t="s">
        <v>238</v>
      </c>
      <c r="C3" s="126" t="s">
        <v>239</v>
      </c>
      <c r="D3" s="126" t="s">
        <v>240</v>
      </c>
      <c r="E3" s="126" t="s">
        <v>241</v>
      </c>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row>
    <row r="4" spans="1:64" s="18" customFormat="1" ht="13.15" thickTop="1" x14ac:dyDescent="0.35">
      <c r="A4" s="127">
        <v>1</v>
      </c>
      <c r="B4" s="128">
        <f>SurveySetup!$C$3</f>
        <v>200</v>
      </c>
      <c r="C4" s="128">
        <f>SurveySetup!$C$4</f>
        <v>50</v>
      </c>
      <c r="D4" s="128">
        <f>SurveySetup!$C$5</f>
        <v>3</v>
      </c>
      <c r="E4" s="128">
        <f>SurveySetup!$C$6</f>
        <v>2</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row>
    <row r="5" spans="1:64" s="18" customFormat="1" x14ac:dyDescent="0.35">
      <c r="A5" s="129">
        <v>2</v>
      </c>
      <c r="B5" s="130">
        <f>SurveySetup!$C$3</f>
        <v>200</v>
      </c>
      <c r="C5" s="130">
        <f>SurveySetup!$C$4</f>
        <v>50</v>
      </c>
      <c r="D5" s="130">
        <f>SurveySetup!$C$5</f>
        <v>3</v>
      </c>
      <c r="E5" s="130">
        <f>SurveySetup!$D$6</f>
        <v>6</v>
      </c>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row>
    <row r="6" spans="1:64" s="18" customFormat="1" x14ac:dyDescent="0.35">
      <c r="A6" s="131">
        <v>3</v>
      </c>
      <c r="B6" s="86">
        <f>SurveySetup!$C$3</f>
        <v>200</v>
      </c>
      <c r="C6" s="86">
        <f>SurveySetup!$C$4</f>
        <v>50</v>
      </c>
      <c r="D6" s="86">
        <f>SurveySetup!$C$5</f>
        <v>3</v>
      </c>
      <c r="E6" s="86">
        <f>SurveySetup!$E$6</f>
        <v>10</v>
      </c>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row>
    <row r="7" spans="1:64" s="18" customFormat="1" x14ac:dyDescent="0.35">
      <c r="A7" s="129">
        <v>4</v>
      </c>
      <c r="B7" s="130">
        <f>SurveySetup!$C$3</f>
        <v>200</v>
      </c>
      <c r="C7" s="130">
        <f>SurveySetup!$C$4</f>
        <v>50</v>
      </c>
      <c r="D7" s="130">
        <f>SurveySetup!$D$5</f>
        <v>6</v>
      </c>
      <c r="E7" s="130">
        <f>SurveySetup!$C$6</f>
        <v>2</v>
      </c>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row>
    <row r="8" spans="1:64" s="18" customFormat="1" x14ac:dyDescent="0.35">
      <c r="A8" s="131">
        <v>5</v>
      </c>
      <c r="B8" s="86">
        <f>SurveySetup!$C$3</f>
        <v>200</v>
      </c>
      <c r="C8" s="86">
        <f>SurveySetup!$C$4</f>
        <v>50</v>
      </c>
      <c r="D8" s="86">
        <f>SurveySetup!$D$5</f>
        <v>6</v>
      </c>
      <c r="E8" s="86">
        <f>SurveySetup!$D$6</f>
        <v>6</v>
      </c>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row>
    <row r="9" spans="1:64" s="18" customFormat="1" x14ac:dyDescent="0.35">
      <c r="A9" s="129">
        <v>6</v>
      </c>
      <c r="B9" s="130">
        <f>SurveySetup!$C$3</f>
        <v>200</v>
      </c>
      <c r="C9" s="130">
        <f>SurveySetup!$C$4</f>
        <v>50</v>
      </c>
      <c r="D9" s="130">
        <f>SurveySetup!$D$5</f>
        <v>6</v>
      </c>
      <c r="E9" s="130">
        <f>SurveySetup!$E$6</f>
        <v>10</v>
      </c>
      <c r="F9" s="19"/>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row>
    <row r="10" spans="1:64" s="18" customFormat="1" x14ac:dyDescent="0.35">
      <c r="A10" s="131">
        <v>7</v>
      </c>
      <c r="B10" s="86">
        <f>SurveySetup!$C$3</f>
        <v>200</v>
      </c>
      <c r="C10" s="86">
        <f>SurveySetup!$C$4</f>
        <v>50</v>
      </c>
      <c r="D10" s="86">
        <f>SurveySetup!$E$5</f>
        <v>9</v>
      </c>
      <c r="E10" s="86">
        <f>SurveySetup!$C$6</f>
        <v>2</v>
      </c>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row>
    <row r="11" spans="1:64" s="18" customFormat="1" x14ac:dyDescent="0.35">
      <c r="A11" s="129">
        <v>8</v>
      </c>
      <c r="B11" s="130">
        <f>SurveySetup!$C$3</f>
        <v>200</v>
      </c>
      <c r="C11" s="130">
        <f>SurveySetup!$C$4</f>
        <v>50</v>
      </c>
      <c r="D11" s="130">
        <f>SurveySetup!$E$5</f>
        <v>9</v>
      </c>
      <c r="E11" s="130">
        <f>SurveySetup!$D$6</f>
        <v>6</v>
      </c>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row>
    <row r="12" spans="1:64" s="18" customFormat="1" x14ac:dyDescent="0.35">
      <c r="A12" s="131">
        <v>9</v>
      </c>
      <c r="B12" s="86">
        <f>SurveySetup!$C$3</f>
        <v>200</v>
      </c>
      <c r="C12" s="86">
        <f>SurveySetup!$C$4</f>
        <v>50</v>
      </c>
      <c r="D12" s="86">
        <f>SurveySetup!$E$5</f>
        <v>9</v>
      </c>
      <c r="E12" s="86">
        <f>SurveySetup!$E$6</f>
        <v>10</v>
      </c>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row>
    <row r="13" spans="1:64" s="18" customFormat="1" x14ac:dyDescent="0.35">
      <c r="A13" s="129">
        <v>10</v>
      </c>
      <c r="B13" s="130">
        <f>SurveySetup!$C$3</f>
        <v>200</v>
      </c>
      <c r="C13" s="130">
        <f>SurveySetup!$D$4</f>
        <v>125</v>
      </c>
      <c r="D13" s="130">
        <f>SurveySetup!$C$5</f>
        <v>3</v>
      </c>
      <c r="E13" s="130">
        <f>SurveySetup!$C$6</f>
        <v>2</v>
      </c>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row>
    <row r="14" spans="1:64" s="18" customFormat="1" x14ac:dyDescent="0.35">
      <c r="A14" s="131">
        <v>11</v>
      </c>
      <c r="B14" s="86">
        <f>SurveySetup!$C$3</f>
        <v>200</v>
      </c>
      <c r="C14" s="86">
        <f>SurveySetup!$D$4</f>
        <v>125</v>
      </c>
      <c r="D14" s="86">
        <f>SurveySetup!$C$5</f>
        <v>3</v>
      </c>
      <c r="E14" s="86">
        <f>SurveySetup!$D$6</f>
        <v>6</v>
      </c>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row>
    <row r="15" spans="1:64" s="18" customFormat="1" x14ac:dyDescent="0.35">
      <c r="A15" s="129">
        <v>12</v>
      </c>
      <c r="B15" s="130">
        <f>SurveySetup!$C$3</f>
        <v>200</v>
      </c>
      <c r="C15" s="130">
        <f>SurveySetup!$D$4</f>
        <v>125</v>
      </c>
      <c r="D15" s="130">
        <f>SurveySetup!$C$5</f>
        <v>3</v>
      </c>
      <c r="E15" s="130">
        <f>SurveySetup!$E$6</f>
        <v>10</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row>
    <row r="16" spans="1:64" s="18" customFormat="1" x14ac:dyDescent="0.35">
      <c r="A16" s="131">
        <v>13</v>
      </c>
      <c r="B16" s="86">
        <f>SurveySetup!$C$3</f>
        <v>200</v>
      </c>
      <c r="C16" s="86">
        <f>SurveySetup!$D$4</f>
        <v>125</v>
      </c>
      <c r="D16" s="86">
        <f>SurveySetup!$D$5</f>
        <v>6</v>
      </c>
      <c r="E16" s="86">
        <f>SurveySetup!$C$6</f>
        <v>2</v>
      </c>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row>
    <row r="17" spans="1:64" s="18" customFormat="1" x14ac:dyDescent="0.35">
      <c r="A17" s="129">
        <v>14</v>
      </c>
      <c r="B17" s="130">
        <f>SurveySetup!$C$3</f>
        <v>200</v>
      </c>
      <c r="C17" s="130">
        <f>SurveySetup!$D$4</f>
        <v>125</v>
      </c>
      <c r="D17" s="130">
        <f>SurveySetup!$D$5</f>
        <v>6</v>
      </c>
      <c r="E17" s="130">
        <f>SurveySetup!$D$6</f>
        <v>6</v>
      </c>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row>
    <row r="18" spans="1:64" s="18" customFormat="1" x14ac:dyDescent="0.35">
      <c r="A18" s="131">
        <v>15</v>
      </c>
      <c r="B18" s="86">
        <f>SurveySetup!$C$3</f>
        <v>200</v>
      </c>
      <c r="C18" s="86">
        <f>SurveySetup!$D$4</f>
        <v>125</v>
      </c>
      <c r="D18" s="86">
        <f>SurveySetup!$D$5</f>
        <v>6</v>
      </c>
      <c r="E18" s="86">
        <f>SurveySetup!$E$6</f>
        <v>10</v>
      </c>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row>
    <row r="19" spans="1:64" s="18" customFormat="1" x14ac:dyDescent="0.35">
      <c r="A19" s="129">
        <v>16</v>
      </c>
      <c r="B19" s="130">
        <f>SurveySetup!$C$3</f>
        <v>200</v>
      </c>
      <c r="C19" s="130">
        <f>SurveySetup!$D$4</f>
        <v>125</v>
      </c>
      <c r="D19" s="130">
        <f>SurveySetup!$E$5</f>
        <v>9</v>
      </c>
      <c r="E19" s="130">
        <f>SurveySetup!$C$6</f>
        <v>2</v>
      </c>
      <c r="F19" s="19"/>
      <c r="G19" s="19"/>
      <c r="H19" s="19"/>
      <c r="I19" s="19"/>
      <c r="J19" s="19"/>
      <c r="K19" s="19"/>
      <c r="L19" s="19"/>
      <c r="M19" s="19"/>
      <c r="N19" s="19"/>
      <c r="O19" s="19"/>
      <c r="P19" s="19"/>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row>
    <row r="20" spans="1:64" s="18" customFormat="1" x14ac:dyDescent="0.35">
      <c r="A20" s="131">
        <v>17</v>
      </c>
      <c r="B20" s="86">
        <f>SurveySetup!$C$3</f>
        <v>200</v>
      </c>
      <c r="C20" s="86">
        <f>SurveySetup!$D$4</f>
        <v>125</v>
      </c>
      <c r="D20" s="86">
        <f>SurveySetup!$E$5</f>
        <v>9</v>
      </c>
      <c r="E20" s="86">
        <f>SurveySetup!$D$6</f>
        <v>6</v>
      </c>
      <c r="F20" s="19"/>
      <c r="G20" s="19"/>
      <c r="H20" s="19"/>
      <c r="I20" s="19"/>
      <c r="J20" s="19"/>
      <c r="K20" s="19"/>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row>
    <row r="21" spans="1:64" s="18" customFormat="1" x14ac:dyDescent="0.35">
      <c r="A21" s="129">
        <v>18</v>
      </c>
      <c r="B21" s="130">
        <f>SurveySetup!$C$3</f>
        <v>200</v>
      </c>
      <c r="C21" s="130">
        <f>SurveySetup!$D$4</f>
        <v>125</v>
      </c>
      <c r="D21" s="130">
        <f>SurveySetup!$E$5</f>
        <v>9</v>
      </c>
      <c r="E21" s="130">
        <f>SurveySetup!$E$6</f>
        <v>10</v>
      </c>
      <c r="F21" s="19"/>
      <c r="G21" s="19"/>
      <c r="H21" s="19"/>
      <c r="I21" s="19"/>
      <c r="J21" s="19"/>
      <c r="K21" s="19"/>
      <c r="L21" s="19"/>
      <c r="M21" s="19"/>
      <c r="N21" s="19"/>
      <c r="O21" s="19"/>
      <c r="P21" s="19"/>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row>
    <row r="22" spans="1:64" s="18" customFormat="1" x14ac:dyDescent="0.35">
      <c r="A22" s="131">
        <v>19</v>
      </c>
      <c r="B22" s="86">
        <f>SurveySetup!$C$3</f>
        <v>200</v>
      </c>
      <c r="C22" s="86">
        <f>SurveySetup!$E$4</f>
        <v>225</v>
      </c>
      <c r="D22" s="86">
        <f>SurveySetup!$C$5</f>
        <v>3</v>
      </c>
      <c r="E22" s="86">
        <f>SurveySetup!$C$6</f>
        <v>2</v>
      </c>
      <c r="F22" s="19"/>
      <c r="G22" s="19"/>
      <c r="H22" s="19"/>
      <c r="I22" s="19"/>
      <c r="J22" s="19"/>
      <c r="K22" s="19"/>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c r="BA22" s="19"/>
      <c r="BB22" s="19"/>
      <c r="BC22" s="19"/>
      <c r="BD22" s="19"/>
      <c r="BE22" s="19"/>
      <c r="BF22" s="19"/>
      <c r="BG22" s="19"/>
      <c r="BH22" s="19"/>
      <c r="BI22" s="19"/>
      <c r="BJ22" s="19"/>
      <c r="BK22" s="19"/>
      <c r="BL22" s="19"/>
    </row>
    <row r="23" spans="1:64" s="18" customFormat="1" x14ac:dyDescent="0.35">
      <c r="A23" s="129">
        <v>20</v>
      </c>
      <c r="B23" s="130">
        <f>SurveySetup!$C$3</f>
        <v>200</v>
      </c>
      <c r="C23" s="130">
        <f>SurveySetup!$E$4</f>
        <v>225</v>
      </c>
      <c r="D23" s="130">
        <f>SurveySetup!$C$5</f>
        <v>3</v>
      </c>
      <c r="E23" s="130">
        <f>SurveySetup!$D$6</f>
        <v>6</v>
      </c>
      <c r="F23" s="19"/>
      <c r="G23" s="19"/>
      <c r="H23" s="19"/>
      <c r="I23" s="19"/>
      <c r="J23" s="19"/>
      <c r="K23" s="19"/>
      <c r="L23" s="19"/>
      <c r="M23" s="19"/>
      <c r="N23" s="19"/>
      <c r="O23" s="19"/>
      <c r="P23" s="19"/>
      <c r="Q23" s="19"/>
      <c r="R23" s="19"/>
      <c r="S23" s="19"/>
      <c r="T23" s="1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c r="BH23" s="19"/>
      <c r="BI23" s="19"/>
      <c r="BJ23" s="19"/>
      <c r="BK23" s="19"/>
      <c r="BL23" s="19"/>
    </row>
    <row r="24" spans="1:64" s="18" customFormat="1" x14ac:dyDescent="0.35">
      <c r="A24" s="131">
        <v>21</v>
      </c>
      <c r="B24" s="86">
        <f>SurveySetup!$C$3</f>
        <v>200</v>
      </c>
      <c r="C24" s="86">
        <f>SurveySetup!$E$4</f>
        <v>225</v>
      </c>
      <c r="D24" s="86">
        <f>SurveySetup!$C$5</f>
        <v>3</v>
      </c>
      <c r="E24" s="86">
        <f>SurveySetup!$E$6</f>
        <v>10</v>
      </c>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row>
    <row r="25" spans="1:64" s="18" customFormat="1" x14ac:dyDescent="0.35">
      <c r="A25" s="129">
        <v>22</v>
      </c>
      <c r="B25" s="130">
        <f>SurveySetup!$C$3</f>
        <v>200</v>
      </c>
      <c r="C25" s="130">
        <f>SurveySetup!$E$4</f>
        <v>225</v>
      </c>
      <c r="D25" s="130">
        <f>SurveySetup!$D$5</f>
        <v>6</v>
      </c>
      <c r="E25" s="130">
        <f>SurveySetup!$C$6</f>
        <v>2</v>
      </c>
      <c r="F25" s="19"/>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row>
    <row r="26" spans="1:64" s="18" customFormat="1" x14ac:dyDescent="0.35">
      <c r="A26" s="131">
        <v>23</v>
      </c>
      <c r="B26" s="86">
        <f>SurveySetup!$C$3</f>
        <v>200</v>
      </c>
      <c r="C26" s="86">
        <f>SurveySetup!$E$4</f>
        <v>225</v>
      </c>
      <c r="D26" s="86">
        <f>SurveySetup!$D$5</f>
        <v>6</v>
      </c>
      <c r="E26" s="86">
        <f>SurveySetup!$D$6</f>
        <v>6</v>
      </c>
      <c r="F26" s="19"/>
      <c r="G26" s="19"/>
      <c r="H26" s="19"/>
      <c r="I26" s="19"/>
      <c r="J26" s="19"/>
      <c r="K26" s="19"/>
      <c r="L26" s="19"/>
      <c r="M26" s="19"/>
      <c r="N26" s="19"/>
      <c r="O26" s="19"/>
      <c r="P26" s="19"/>
      <c r="Q26" s="19"/>
      <c r="R26" s="19"/>
      <c r="S26" s="19"/>
      <c r="T26" s="19"/>
      <c r="U26" s="19"/>
      <c r="V26" s="19"/>
      <c r="W26" s="19"/>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c r="BA26" s="19"/>
      <c r="BB26" s="19"/>
      <c r="BC26" s="19"/>
      <c r="BD26" s="19"/>
      <c r="BE26" s="19"/>
      <c r="BF26" s="19"/>
      <c r="BG26" s="19"/>
      <c r="BH26" s="19"/>
      <c r="BI26" s="19"/>
      <c r="BJ26" s="19"/>
      <c r="BK26" s="19"/>
      <c r="BL26" s="19"/>
    </row>
    <row r="27" spans="1:64" s="18" customFormat="1" x14ac:dyDescent="0.35">
      <c r="A27" s="129">
        <v>24</v>
      </c>
      <c r="B27" s="130">
        <f>SurveySetup!$C$3</f>
        <v>200</v>
      </c>
      <c r="C27" s="130">
        <f>SurveySetup!$E$4</f>
        <v>225</v>
      </c>
      <c r="D27" s="130">
        <f>SurveySetup!$D$5</f>
        <v>6</v>
      </c>
      <c r="E27" s="130">
        <f>SurveySetup!$E$6</f>
        <v>10</v>
      </c>
      <c r="F27" s="19"/>
      <c r="G27" s="19"/>
      <c r="H27" s="19"/>
      <c r="I27" s="19"/>
      <c r="J27" s="19"/>
      <c r="K27" s="19"/>
      <c r="L27" s="19"/>
      <c r="M27" s="19"/>
      <c r="N27" s="19"/>
      <c r="O27" s="19"/>
      <c r="P27" s="19"/>
      <c r="Q27" s="19"/>
      <c r="R27" s="19"/>
      <c r="S27" s="19"/>
      <c r="T27" s="19"/>
      <c r="U27" s="19"/>
      <c r="V27" s="19"/>
      <c r="W27" s="19"/>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c r="BA27" s="19"/>
      <c r="BB27" s="19"/>
      <c r="BC27" s="19"/>
      <c r="BD27" s="19"/>
      <c r="BE27" s="19"/>
      <c r="BF27" s="19"/>
      <c r="BG27" s="19"/>
      <c r="BH27" s="19"/>
      <c r="BI27" s="19"/>
      <c r="BJ27" s="19"/>
      <c r="BK27" s="19"/>
      <c r="BL27" s="19"/>
    </row>
    <row r="28" spans="1:64" s="18" customFormat="1" x14ac:dyDescent="0.35">
      <c r="A28" s="131">
        <v>25</v>
      </c>
      <c r="B28" s="86">
        <f>SurveySetup!$C$3</f>
        <v>200</v>
      </c>
      <c r="C28" s="86">
        <f>SurveySetup!$E$4</f>
        <v>225</v>
      </c>
      <c r="D28" s="86">
        <f>SurveySetup!$E$5</f>
        <v>9</v>
      </c>
      <c r="E28" s="86">
        <f>SurveySetup!$C$6</f>
        <v>2</v>
      </c>
      <c r="F28" s="19"/>
      <c r="G28" s="19"/>
      <c r="H28" s="19"/>
      <c r="I28" s="19"/>
      <c r="J28" s="19"/>
      <c r="K28" s="19"/>
      <c r="L28" s="19"/>
      <c r="M28" s="19"/>
      <c r="N28" s="19"/>
      <c r="O28" s="19"/>
      <c r="P28" s="19"/>
      <c r="Q28" s="19"/>
      <c r="R28" s="19"/>
      <c r="S28" s="19"/>
      <c r="T28" s="19"/>
      <c r="U28" s="19"/>
      <c r="V28" s="19"/>
      <c r="W28" s="19"/>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c r="BA28" s="19"/>
      <c r="BB28" s="19"/>
      <c r="BC28" s="19"/>
      <c r="BD28" s="19"/>
      <c r="BE28" s="19"/>
      <c r="BF28" s="19"/>
      <c r="BG28" s="19"/>
      <c r="BH28" s="19"/>
      <c r="BI28" s="19"/>
      <c r="BJ28" s="19"/>
      <c r="BK28" s="19"/>
      <c r="BL28" s="19"/>
    </row>
    <row r="29" spans="1:64" s="18" customFormat="1" x14ac:dyDescent="0.35">
      <c r="A29" s="129">
        <v>26</v>
      </c>
      <c r="B29" s="130">
        <f>SurveySetup!$C$3</f>
        <v>200</v>
      </c>
      <c r="C29" s="130">
        <f>SurveySetup!$E$4</f>
        <v>225</v>
      </c>
      <c r="D29" s="130">
        <f>SurveySetup!$E$5</f>
        <v>9</v>
      </c>
      <c r="E29" s="130">
        <f>SurveySetup!$D$6</f>
        <v>6</v>
      </c>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c r="BA29" s="19"/>
      <c r="BB29" s="19"/>
      <c r="BC29" s="19"/>
      <c r="BD29" s="19"/>
      <c r="BE29" s="19"/>
      <c r="BF29" s="19"/>
      <c r="BG29" s="19"/>
      <c r="BH29" s="19"/>
      <c r="BI29" s="19"/>
      <c r="BJ29" s="19"/>
      <c r="BK29" s="19"/>
      <c r="BL29" s="19"/>
    </row>
    <row r="30" spans="1:64" s="18" customFormat="1" x14ac:dyDescent="0.35">
      <c r="A30" s="131">
        <v>27</v>
      </c>
      <c r="B30" s="86">
        <f>SurveySetup!$C$3</f>
        <v>200</v>
      </c>
      <c r="C30" s="86">
        <f>SurveySetup!$E$4</f>
        <v>225</v>
      </c>
      <c r="D30" s="86">
        <f>SurveySetup!$E$5</f>
        <v>9</v>
      </c>
      <c r="E30" s="86">
        <f>SurveySetup!$E$6</f>
        <v>10</v>
      </c>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c r="BA30" s="19"/>
      <c r="BB30" s="19"/>
      <c r="BC30" s="19"/>
      <c r="BD30" s="19"/>
      <c r="BE30" s="19"/>
      <c r="BF30" s="19"/>
      <c r="BG30" s="19"/>
      <c r="BH30" s="19"/>
      <c r="BI30" s="19"/>
      <c r="BJ30" s="19"/>
      <c r="BK30" s="19"/>
      <c r="BL30" s="19"/>
    </row>
    <row r="31" spans="1:64" s="18" customFormat="1" x14ac:dyDescent="0.35">
      <c r="A31" s="129">
        <v>28</v>
      </c>
      <c r="B31" s="130">
        <f>SurveySetup!$D$3</f>
        <v>525</v>
      </c>
      <c r="C31" s="130">
        <f>SurveySetup!$C$4</f>
        <v>50</v>
      </c>
      <c r="D31" s="130">
        <f>SurveySetup!$C$5</f>
        <v>3</v>
      </c>
      <c r="E31" s="130">
        <f>SurveySetup!$C$6</f>
        <v>2</v>
      </c>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c r="BA31" s="19"/>
      <c r="BB31" s="19"/>
      <c r="BC31" s="19"/>
      <c r="BD31" s="19"/>
      <c r="BE31" s="19"/>
      <c r="BF31" s="19"/>
      <c r="BG31" s="19"/>
      <c r="BH31" s="19"/>
      <c r="BI31" s="19"/>
      <c r="BJ31" s="19"/>
      <c r="BK31" s="19"/>
      <c r="BL31" s="19"/>
    </row>
    <row r="32" spans="1:64" s="18" customFormat="1" x14ac:dyDescent="0.35">
      <c r="A32" s="131">
        <v>29</v>
      </c>
      <c r="B32" s="86">
        <f>SurveySetup!$D$3</f>
        <v>525</v>
      </c>
      <c r="C32" s="86">
        <f>SurveySetup!$C$4</f>
        <v>50</v>
      </c>
      <c r="D32" s="86">
        <f>SurveySetup!$C$5</f>
        <v>3</v>
      </c>
      <c r="E32" s="86">
        <f>SurveySetup!$D$6</f>
        <v>6</v>
      </c>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c r="BA32" s="19"/>
      <c r="BB32" s="19"/>
      <c r="BC32" s="19"/>
      <c r="BD32" s="19"/>
      <c r="BE32" s="19"/>
      <c r="BF32" s="19"/>
      <c r="BG32" s="19"/>
      <c r="BH32" s="19"/>
      <c r="BI32" s="19"/>
      <c r="BJ32" s="19"/>
      <c r="BK32" s="19"/>
      <c r="BL32" s="19"/>
    </row>
    <row r="33" spans="1:64" s="18" customFormat="1" x14ac:dyDescent="0.35">
      <c r="A33" s="129">
        <v>30</v>
      </c>
      <c r="B33" s="130">
        <f>SurveySetup!$D$3</f>
        <v>525</v>
      </c>
      <c r="C33" s="130">
        <f>SurveySetup!$C$4</f>
        <v>50</v>
      </c>
      <c r="D33" s="130">
        <f>SurveySetup!$C$5</f>
        <v>3</v>
      </c>
      <c r="E33" s="130">
        <f>SurveySetup!$E$6</f>
        <v>10</v>
      </c>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c r="BA33" s="19"/>
      <c r="BB33" s="19"/>
      <c r="BC33" s="19"/>
      <c r="BD33" s="19"/>
      <c r="BE33" s="19"/>
      <c r="BF33" s="19"/>
      <c r="BG33" s="19"/>
      <c r="BH33" s="19"/>
      <c r="BI33" s="19"/>
      <c r="BJ33" s="19"/>
      <c r="BK33" s="19"/>
      <c r="BL33" s="19"/>
    </row>
    <row r="34" spans="1:64" s="18" customFormat="1" x14ac:dyDescent="0.35">
      <c r="A34" s="131">
        <v>31</v>
      </c>
      <c r="B34" s="86">
        <f>SurveySetup!$D$3</f>
        <v>525</v>
      </c>
      <c r="C34" s="86">
        <f>SurveySetup!$C$4</f>
        <v>50</v>
      </c>
      <c r="D34" s="86">
        <f>SurveySetup!$D$5</f>
        <v>6</v>
      </c>
      <c r="E34" s="86">
        <f>SurveySetup!$C$6</f>
        <v>2</v>
      </c>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c r="BC34" s="19"/>
      <c r="BD34" s="19"/>
      <c r="BE34" s="19"/>
      <c r="BF34" s="19"/>
      <c r="BG34" s="19"/>
      <c r="BH34" s="19"/>
      <c r="BI34" s="19"/>
      <c r="BJ34" s="19"/>
      <c r="BK34" s="19"/>
      <c r="BL34" s="19"/>
    </row>
    <row r="35" spans="1:64" s="18" customFormat="1" x14ac:dyDescent="0.35">
      <c r="A35" s="129">
        <v>32</v>
      </c>
      <c r="B35" s="130">
        <f>SurveySetup!$D$3</f>
        <v>525</v>
      </c>
      <c r="C35" s="130">
        <f>SurveySetup!$C$4</f>
        <v>50</v>
      </c>
      <c r="D35" s="130">
        <f>SurveySetup!$D$5</f>
        <v>6</v>
      </c>
      <c r="E35" s="130">
        <f>SurveySetup!$D$6</f>
        <v>6</v>
      </c>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c r="BA35" s="19"/>
      <c r="BB35" s="19"/>
      <c r="BC35" s="19"/>
      <c r="BD35" s="19"/>
      <c r="BE35" s="19"/>
      <c r="BF35" s="19"/>
      <c r="BG35" s="19"/>
      <c r="BH35" s="19"/>
      <c r="BI35" s="19"/>
      <c r="BJ35" s="19"/>
      <c r="BK35" s="19"/>
      <c r="BL35" s="19"/>
    </row>
    <row r="36" spans="1:64" s="18" customFormat="1" x14ac:dyDescent="0.35">
      <c r="A36" s="131">
        <v>33</v>
      </c>
      <c r="B36" s="86">
        <f>SurveySetup!$D$3</f>
        <v>525</v>
      </c>
      <c r="C36" s="86">
        <f>SurveySetup!$C$4</f>
        <v>50</v>
      </c>
      <c r="D36" s="86">
        <f>SurveySetup!$D$5</f>
        <v>6</v>
      </c>
      <c r="E36" s="86">
        <f>SurveySetup!$E$6</f>
        <v>10</v>
      </c>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c r="BA36" s="19"/>
      <c r="BB36" s="19"/>
      <c r="BC36" s="19"/>
      <c r="BD36" s="19"/>
      <c r="BE36" s="19"/>
      <c r="BF36" s="19"/>
      <c r="BG36" s="19"/>
      <c r="BH36" s="19"/>
      <c r="BI36" s="19"/>
      <c r="BJ36" s="19"/>
      <c r="BK36" s="19"/>
      <c r="BL36" s="19"/>
    </row>
    <row r="37" spans="1:64" s="18" customFormat="1" x14ac:dyDescent="0.35">
      <c r="A37" s="129">
        <v>34</v>
      </c>
      <c r="B37" s="130">
        <f>SurveySetup!$D$3</f>
        <v>525</v>
      </c>
      <c r="C37" s="130">
        <f>SurveySetup!$C$4</f>
        <v>50</v>
      </c>
      <c r="D37" s="130">
        <f>SurveySetup!$E$5</f>
        <v>9</v>
      </c>
      <c r="E37" s="130">
        <f>SurveySetup!$C$6</f>
        <v>2</v>
      </c>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c r="BA37" s="19"/>
      <c r="BB37" s="19"/>
      <c r="BC37" s="19"/>
      <c r="BD37" s="19"/>
      <c r="BE37" s="19"/>
      <c r="BF37" s="19"/>
      <c r="BG37" s="19"/>
      <c r="BH37" s="19"/>
      <c r="BI37" s="19"/>
      <c r="BJ37" s="19"/>
      <c r="BK37" s="19"/>
      <c r="BL37" s="19"/>
    </row>
    <row r="38" spans="1:64" s="18" customFormat="1" x14ac:dyDescent="0.35">
      <c r="A38" s="131">
        <v>35</v>
      </c>
      <c r="B38" s="86">
        <f>SurveySetup!$D$3</f>
        <v>525</v>
      </c>
      <c r="C38" s="86">
        <f>SurveySetup!$C$4</f>
        <v>50</v>
      </c>
      <c r="D38" s="86">
        <f>SurveySetup!$E$5</f>
        <v>9</v>
      </c>
      <c r="E38" s="86">
        <f>SurveySetup!$D$6</f>
        <v>6</v>
      </c>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c r="BA38" s="19"/>
      <c r="BB38" s="19"/>
      <c r="BC38" s="19"/>
      <c r="BD38" s="19"/>
      <c r="BE38" s="19"/>
      <c r="BF38" s="19"/>
      <c r="BG38" s="19"/>
      <c r="BH38" s="19"/>
      <c r="BI38" s="19"/>
      <c r="BJ38" s="19"/>
      <c r="BK38" s="19"/>
      <c r="BL38" s="19"/>
    </row>
    <row r="39" spans="1:64" s="18" customFormat="1" x14ac:dyDescent="0.35">
      <c r="A39" s="129">
        <v>36</v>
      </c>
      <c r="B39" s="130">
        <f>SurveySetup!$D$3</f>
        <v>525</v>
      </c>
      <c r="C39" s="130">
        <f>SurveySetup!$C$4</f>
        <v>50</v>
      </c>
      <c r="D39" s="130">
        <f>SurveySetup!$E$5</f>
        <v>9</v>
      </c>
      <c r="E39" s="130">
        <f>SurveySetup!$E$6</f>
        <v>10</v>
      </c>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c r="BA39" s="19"/>
      <c r="BB39" s="19"/>
      <c r="BC39" s="19"/>
      <c r="BD39" s="19"/>
      <c r="BE39" s="19"/>
      <c r="BF39" s="19"/>
      <c r="BG39" s="19"/>
      <c r="BH39" s="19"/>
      <c r="BI39" s="19"/>
      <c r="BJ39" s="19"/>
      <c r="BK39" s="19"/>
      <c r="BL39" s="19"/>
    </row>
    <row r="40" spans="1:64" s="18" customFormat="1" x14ac:dyDescent="0.35">
      <c r="A40" s="131">
        <v>37</v>
      </c>
      <c r="B40" s="86">
        <f>SurveySetup!$D$3</f>
        <v>525</v>
      </c>
      <c r="C40" s="86">
        <f>SurveySetup!$D$4</f>
        <v>125</v>
      </c>
      <c r="D40" s="86">
        <f>SurveySetup!$C$5</f>
        <v>3</v>
      </c>
      <c r="E40" s="86">
        <f>SurveySetup!$C$6</f>
        <v>2</v>
      </c>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c r="BA40" s="19"/>
      <c r="BB40" s="19"/>
      <c r="BC40" s="19"/>
      <c r="BD40" s="19"/>
      <c r="BE40" s="19"/>
      <c r="BF40" s="19"/>
      <c r="BG40" s="19"/>
      <c r="BH40" s="19"/>
      <c r="BI40" s="19"/>
      <c r="BJ40" s="19"/>
      <c r="BK40" s="19"/>
      <c r="BL40" s="19"/>
    </row>
    <row r="41" spans="1:64" s="18" customFormat="1" x14ac:dyDescent="0.35">
      <c r="A41" s="129">
        <v>38</v>
      </c>
      <c r="B41" s="130">
        <f>SurveySetup!$D$3</f>
        <v>525</v>
      </c>
      <c r="C41" s="130">
        <f>SurveySetup!$D$4</f>
        <v>125</v>
      </c>
      <c r="D41" s="130">
        <f>SurveySetup!$C$5</f>
        <v>3</v>
      </c>
      <c r="E41" s="130">
        <f>SurveySetup!$D$6</f>
        <v>6</v>
      </c>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c r="BA41" s="19"/>
      <c r="BB41" s="19"/>
      <c r="BC41" s="19"/>
      <c r="BD41" s="19"/>
      <c r="BE41" s="19"/>
      <c r="BF41" s="19"/>
      <c r="BG41" s="19"/>
      <c r="BH41" s="19"/>
      <c r="BI41" s="19"/>
      <c r="BJ41" s="19"/>
      <c r="BK41" s="19"/>
      <c r="BL41" s="19"/>
    </row>
    <row r="42" spans="1:64" s="18" customFormat="1" x14ac:dyDescent="0.35">
      <c r="A42" s="131">
        <v>39</v>
      </c>
      <c r="B42" s="86">
        <f>SurveySetup!$D$3</f>
        <v>525</v>
      </c>
      <c r="C42" s="86">
        <f>SurveySetup!$D$4</f>
        <v>125</v>
      </c>
      <c r="D42" s="86">
        <f>SurveySetup!$C$5</f>
        <v>3</v>
      </c>
      <c r="E42" s="86">
        <f>SurveySetup!$E$6</f>
        <v>10</v>
      </c>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c r="BA42" s="19"/>
      <c r="BB42" s="19"/>
      <c r="BC42" s="19"/>
      <c r="BD42" s="19"/>
      <c r="BE42" s="19"/>
      <c r="BF42" s="19"/>
      <c r="BG42" s="19"/>
      <c r="BH42" s="19"/>
      <c r="BI42" s="19"/>
      <c r="BJ42" s="19"/>
      <c r="BK42" s="19"/>
      <c r="BL42" s="19"/>
    </row>
    <row r="43" spans="1:64" s="18" customFormat="1" x14ac:dyDescent="0.35">
      <c r="A43" s="129">
        <v>40</v>
      </c>
      <c r="B43" s="130">
        <f>SurveySetup!$D$3</f>
        <v>525</v>
      </c>
      <c r="C43" s="130">
        <f>SurveySetup!$D$4</f>
        <v>125</v>
      </c>
      <c r="D43" s="130">
        <f>SurveySetup!$D$5</f>
        <v>6</v>
      </c>
      <c r="E43" s="130">
        <f>SurveySetup!$C$6</f>
        <v>2</v>
      </c>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c r="BA43" s="19"/>
      <c r="BB43" s="19"/>
      <c r="BC43" s="19"/>
      <c r="BD43" s="19"/>
      <c r="BE43" s="19"/>
      <c r="BF43" s="19"/>
      <c r="BG43" s="19"/>
      <c r="BH43" s="19"/>
      <c r="BI43" s="19"/>
      <c r="BJ43" s="19"/>
      <c r="BK43" s="19"/>
      <c r="BL43" s="19"/>
    </row>
    <row r="44" spans="1:64" s="18" customFormat="1" x14ac:dyDescent="0.35">
      <c r="A44" s="131">
        <v>41</v>
      </c>
      <c r="B44" s="86">
        <f>SurveySetup!$D$3</f>
        <v>525</v>
      </c>
      <c r="C44" s="86">
        <f>SurveySetup!$D$4</f>
        <v>125</v>
      </c>
      <c r="D44" s="86">
        <f>SurveySetup!$D$5</f>
        <v>6</v>
      </c>
      <c r="E44" s="86">
        <f>SurveySetup!$D$6</f>
        <v>6</v>
      </c>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c r="BA44" s="19"/>
      <c r="BB44" s="19"/>
      <c r="BC44" s="19"/>
      <c r="BD44" s="19"/>
      <c r="BE44" s="19"/>
      <c r="BF44" s="19"/>
      <c r="BG44" s="19"/>
      <c r="BH44" s="19"/>
      <c r="BI44" s="19"/>
      <c r="BJ44" s="19"/>
      <c r="BK44" s="19"/>
      <c r="BL44" s="19"/>
    </row>
    <row r="45" spans="1:64" s="18" customFormat="1" x14ac:dyDescent="0.35">
      <c r="A45" s="129">
        <v>42</v>
      </c>
      <c r="B45" s="130">
        <f>SurveySetup!$D$3</f>
        <v>525</v>
      </c>
      <c r="C45" s="130">
        <f>SurveySetup!$D$4</f>
        <v>125</v>
      </c>
      <c r="D45" s="130">
        <f>SurveySetup!$D$5</f>
        <v>6</v>
      </c>
      <c r="E45" s="130">
        <f>SurveySetup!$E$6</f>
        <v>10</v>
      </c>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row>
    <row r="46" spans="1:64" s="18" customFormat="1" x14ac:dyDescent="0.35">
      <c r="A46" s="131">
        <v>43</v>
      </c>
      <c r="B46" s="86">
        <f>SurveySetup!$D$3</f>
        <v>525</v>
      </c>
      <c r="C46" s="86">
        <f>SurveySetup!$D$4</f>
        <v>125</v>
      </c>
      <c r="D46" s="86">
        <f>SurveySetup!$E$5</f>
        <v>9</v>
      </c>
      <c r="E46" s="86">
        <f>SurveySetup!$C$6</f>
        <v>2</v>
      </c>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c r="BA46" s="19"/>
      <c r="BB46" s="19"/>
      <c r="BC46" s="19"/>
      <c r="BD46" s="19"/>
      <c r="BE46" s="19"/>
      <c r="BF46" s="19"/>
      <c r="BG46" s="19"/>
      <c r="BH46" s="19"/>
      <c r="BI46" s="19"/>
      <c r="BJ46" s="19"/>
      <c r="BK46" s="19"/>
      <c r="BL46" s="19"/>
    </row>
    <row r="47" spans="1:64" s="18" customFormat="1" x14ac:dyDescent="0.35">
      <c r="A47" s="129">
        <v>44</v>
      </c>
      <c r="B47" s="130">
        <f>SurveySetup!$D$3</f>
        <v>525</v>
      </c>
      <c r="C47" s="130">
        <f>SurveySetup!$D$4</f>
        <v>125</v>
      </c>
      <c r="D47" s="130">
        <f>SurveySetup!$E$5</f>
        <v>9</v>
      </c>
      <c r="E47" s="130">
        <f>SurveySetup!$D$6</f>
        <v>6</v>
      </c>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c r="BA47" s="19"/>
      <c r="BB47" s="19"/>
      <c r="BC47" s="19"/>
      <c r="BD47" s="19"/>
      <c r="BE47" s="19"/>
      <c r="BF47" s="19"/>
      <c r="BG47" s="19"/>
      <c r="BH47" s="19"/>
      <c r="BI47" s="19"/>
      <c r="BJ47" s="19"/>
      <c r="BK47" s="19"/>
      <c r="BL47" s="19"/>
    </row>
    <row r="48" spans="1:64" s="18" customFormat="1" x14ac:dyDescent="0.35">
      <c r="A48" s="131">
        <v>45</v>
      </c>
      <c r="B48" s="86">
        <f>SurveySetup!$D$3</f>
        <v>525</v>
      </c>
      <c r="C48" s="86">
        <f>SurveySetup!$D$4</f>
        <v>125</v>
      </c>
      <c r="D48" s="86">
        <f>SurveySetup!$E$5</f>
        <v>9</v>
      </c>
      <c r="E48" s="86">
        <f>SurveySetup!$E$6</f>
        <v>10</v>
      </c>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c r="BA48" s="19"/>
      <c r="BB48" s="19"/>
      <c r="BC48" s="19"/>
      <c r="BD48" s="19"/>
      <c r="BE48" s="19"/>
      <c r="BF48" s="19"/>
      <c r="BG48" s="19"/>
      <c r="BH48" s="19"/>
      <c r="BI48" s="19"/>
      <c r="BJ48" s="19"/>
      <c r="BK48" s="19"/>
      <c r="BL48" s="19"/>
    </row>
    <row r="49" spans="1:64" s="18" customFormat="1" x14ac:dyDescent="0.35">
      <c r="A49" s="129">
        <v>46</v>
      </c>
      <c r="B49" s="130">
        <f>SurveySetup!$D$3</f>
        <v>525</v>
      </c>
      <c r="C49" s="130">
        <f>SurveySetup!$E$4</f>
        <v>225</v>
      </c>
      <c r="D49" s="130">
        <f>SurveySetup!$C$5</f>
        <v>3</v>
      </c>
      <c r="E49" s="130">
        <f>SurveySetup!$C$6</f>
        <v>2</v>
      </c>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c r="BA49" s="19"/>
      <c r="BB49" s="19"/>
      <c r="BC49" s="19"/>
      <c r="BD49" s="19"/>
      <c r="BE49" s="19"/>
      <c r="BF49" s="19"/>
      <c r="BG49" s="19"/>
      <c r="BH49" s="19"/>
      <c r="BI49" s="19"/>
      <c r="BJ49" s="19"/>
      <c r="BK49" s="19"/>
      <c r="BL49" s="19"/>
    </row>
    <row r="50" spans="1:64" s="18" customFormat="1" x14ac:dyDescent="0.35">
      <c r="A50" s="131">
        <v>47</v>
      </c>
      <c r="B50" s="86">
        <f>SurveySetup!$D$3</f>
        <v>525</v>
      </c>
      <c r="C50" s="86">
        <f>SurveySetup!$E$4</f>
        <v>225</v>
      </c>
      <c r="D50" s="86">
        <f>SurveySetup!$C$5</f>
        <v>3</v>
      </c>
      <c r="E50" s="86">
        <f>SurveySetup!$D$6</f>
        <v>6</v>
      </c>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c r="BC50" s="19"/>
      <c r="BD50" s="19"/>
      <c r="BE50" s="19"/>
      <c r="BF50" s="19"/>
      <c r="BG50" s="19"/>
      <c r="BH50" s="19"/>
      <c r="BI50" s="19"/>
      <c r="BJ50" s="19"/>
      <c r="BK50" s="19"/>
      <c r="BL50" s="19"/>
    </row>
    <row r="51" spans="1:64" s="18" customFormat="1" x14ac:dyDescent="0.35">
      <c r="A51" s="129">
        <v>48</v>
      </c>
      <c r="B51" s="130">
        <f>SurveySetup!$D$3</f>
        <v>525</v>
      </c>
      <c r="C51" s="130">
        <f>SurveySetup!$E$4</f>
        <v>225</v>
      </c>
      <c r="D51" s="130">
        <f>SurveySetup!$C$5</f>
        <v>3</v>
      </c>
      <c r="E51" s="130">
        <f>SurveySetup!$E$6</f>
        <v>10</v>
      </c>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c r="BA51" s="19"/>
      <c r="BB51" s="19"/>
      <c r="BC51" s="19"/>
      <c r="BD51" s="19"/>
      <c r="BE51" s="19"/>
      <c r="BF51" s="19"/>
      <c r="BG51" s="19"/>
      <c r="BH51" s="19"/>
      <c r="BI51" s="19"/>
      <c r="BJ51" s="19"/>
      <c r="BK51" s="19"/>
      <c r="BL51" s="19"/>
    </row>
    <row r="52" spans="1:64" s="18" customFormat="1" x14ac:dyDescent="0.35">
      <c r="A52" s="131">
        <v>49</v>
      </c>
      <c r="B52" s="86">
        <f>SurveySetup!$D$3</f>
        <v>525</v>
      </c>
      <c r="C52" s="86">
        <f>SurveySetup!$E$4</f>
        <v>225</v>
      </c>
      <c r="D52" s="86">
        <f>SurveySetup!$D$5</f>
        <v>6</v>
      </c>
      <c r="E52" s="86">
        <f>SurveySetup!$C$6</f>
        <v>2</v>
      </c>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c r="BA52" s="19"/>
      <c r="BB52" s="19"/>
      <c r="BC52" s="19"/>
      <c r="BD52" s="19"/>
      <c r="BE52" s="19"/>
      <c r="BF52" s="19"/>
      <c r="BG52" s="19"/>
      <c r="BH52" s="19"/>
      <c r="BI52" s="19"/>
      <c r="BJ52" s="19"/>
      <c r="BK52" s="19"/>
      <c r="BL52" s="19"/>
    </row>
    <row r="53" spans="1:64" s="18" customFormat="1" x14ac:dyDescent="0.35">
      <c r="A53" s="129">
        <v>50</v>
      </c>
      <c r="B53" s="130">
        <f>SurveySetup!$D$3</f>
        <v>525</v>
      </c>
      <c r="C53" s="130">
        <f>SurveySetup!$E$4</f>
        <v>225</v>
      </c>
      <c r="D53" s="130">
        <f>SurveySetup!$D$5</f>
        <v>6</v>
      </c>
      <c r="E53" s="130">
        <f>SurveySetup!$D$6</f>
        <v>6</v>
      </c>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c r="BA53" s="19"/>
      <c r="BB53" s="19"/>
      <c r="BC53" s="19"/>
      <c r="BD53" s="19"/>
      <c r="BE53" s="19"/>
      <c r="BF53" s="19"/>
      <c r="BG53" s="19"/>
      <c r="BH53" s="19"/>
      <c r="BI53" s="19"/>
      <c r="BJ53" s="19"/>
      <c r="BK53" s="19"/>
      <c r="BL53" s="19"/>
    </row>
    <row r="54" spans="1:64" s="18" customFormat="1" x14ac:dyDescent="0.35">
      <c r="A54" s="131">
        <v>51</v>
      </c>
      <c r="B54" s="86">
        <f>SurveySetup!$D$3</f>
        <v>525</v>
      </c>
      <c r="C54" s="86">
        <f>SurveySetup!$E$4</f>
        <v>225</v>
      </c>
      <c r="D54" s="86">
        <f>SurveySetup!$D$5</f>
        <v>6</v>
      </c>
      <c r="E54" s="86">
        <f>SurveySetup!$E$6</f>
        <v>10</v>
      </c>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c r="BA54" s="19"/>
      <c r="BB54" s="19"/>
      <c r="BC54" s="19"/>
      <c r="BD54" s="19"/>
      <c r="BE54" s="19"/>
      <c r="BF54" s="19"/>
      <c r="BG54" s="19"/>
      <c r="BH54" s="19"/>
      <c r="BI54" s="19"/>
      <c r="BJ54" s="19"/>
      <c r="BK54" s="19"/>
      <c r="BL54" s="19"/>
    </row>
    <row r="55" spans="1:64" s="18" customFormat="1" x14ac:dyDescent="0.35">
      <c r="A55" s="129">
        <v>52</v>
      </c>
      <c r="B55" s="130">
        <f>SurveySetup!$D$3</f>
        <v>525</v>
      </c>
      <c r="C55" s="130">
        <f>SurveySetup!$E$4</f>
        <v>225</v>
      </c>
      <c r="D55" s="130">
        <f>SurveySetup!$E$5</f>
        <v>9</v>
      </c>
      <c r="E55" s="130">
        <f>SurveySetup!$C$6</f>
        <v>2</v>
      </c>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c r="BA55" s="19"/>
      <c r="BB55" s="19"/>
      <c r="BC55" s="19"/>
      <c r="BD55" s="19"/>
      <c r="BE55" s="19"/>
      <c r="BF55" s="19"/>
      <c r="BG55" s="19"/>
      <c r="BH55" s="19"/>
      <c r="BI55" s="19"/>
      <c r="BJ55" s="19"/>
      <c r="BK55" s="19"/>
      <c r="BL55" s="19"/>
    </row>
    <row r="56" spans="1:64" s="18" customFormat="1" x14ac:dyDescent="0.35">
      <c r="A56" s="131">
        <v>53</v>
      </c>
      <c r="B56" s="86">
        <f>SurveySetup!$D$3</f>
        <v>525</v>
      </c>
      <c r="C56" s="86">
        <f>SurveySetup!$E$4</f>
        <v>225</v>
      </c>
      <c r="D56" s="86">
        <f>SurveySetup!$E$5</f>
        <v>9</v>
      </c>
      <c r="E56" s="86">
        <f>SurveySetup!$D$6</f>
        <v>6</v>
      </c>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c r="BA56" s="19"/>
      <c r="BB56" s="19"/>
      <c r="BC56" s="19"/>
      <c r="BD56" s="19"/>
      <c r="BE56" s="19"/>
      <c r="BF56" s="19"/>
      <c r="BG56" s="19"/>
      <c r="BH56" s="19"/>
      <c r="BI56" s="19"/>
      <c r="BJ56" s="19"/>
      <c r="BK56" s="19"/>
      <c r="BL56" s="19"/>
    </row>
    <row r="57" spans="1:64" s="18" customFormat="1" x14ac:dyDescent="0.35">
      <c r="A57" s="129">
        <v>54</v>
      </c>
      <c r="B57" s="130">
        <f>SurveySetup!$D$3</f>
        <v>525</v>
      </c>
      <c r="C57" s="130">
        <f>SurveySetup!$E$4</f>
        <v>225</v>
      </c>
      <c r="D57" s="130">
        <f>SurveySetup!$E$5</f>
        <v>9</v>
      </c>
      <c r="E57" s="130">
        <f>SurveySetup!$E$6</f>
        <v>10</v>
      </c>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c r="BA57" s="19"/>
      <c r="BB57" s="19"/>
      <c r="BC57" s="19"/>
      <c r="BD57" s="19"/>
      <c r="BE57" s="19"/>
      <c r="BF57" s="19"/>
      <c r="BG57" s="19"/>
      <c r="BH57" s="19"/>
      <c r="BI57" s="19"/>
      <c r="BJ57" s="19"/>
      <c r="BK57" s="19"/>
      <c r="BL57" s="19"/>
    </row>
    <row r="58" spans="1:64" s="18" customFormat="1" x14ac:dyDescent="0.35">
      <c r="A58" s="131">
        <v>55</v>
      </c>
      <c r="B58" s="86">
        <f>SurveySetup!$E$3</f>
        <v>850</v>
      </c>
      <c r="C58" s="86">
        <f>SurveySetup!$C$4</f>
        <v>50</v>
      </c>
      <c r="D58" s="86">
        <f>SurveySetup!$C$5</f>
        <v>3</v>
      </c>
      <c r="E58" s="86">
        <f>SurveySetup!$C$6</f>
        <v>2</v>
      </c>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c r="BA58" s="19"/>
      <c r="BB58" s="19"/>
      <c r="BC58" s="19"/>
      <c r="BD58" s="19"/>
      <c r="BE58" s="19"/>
      <c r="BF58" s="19"/>
      <c r="BG58" s="19"/>
      <c r="BH58" s="19"/>
      <c r="BI58" s="19"/>
      <c r="BJ58" s="19"/>
      <c r="BK58" s="19"/>
      <c r="BL58" s="19"/>
    </row>
    <row r="59" spans="1:64" s="18" customFormat="1" x14ac:dyDescent="0.35">
      <c r="A59" s="129">
        <v>56</v>
      </c>
      <c r="B59" s="130">
        <f>SurveySetup!$E$3</f>
        <v>850</v>
      </c>
      <c r="C59" s="130">
        <f>SurveySetup!$C$4</f>
        <v>50</v>
      </c>
      <c r="D59" s="130">
        <f>SurveySetup!$C$5</f>
        <v>3</v>
      </c>
      <c r="E59" s="130">
        <f>SurveySetup!$D$6</f>
        <v>6</v>
      </c>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c r="BA59" s="19"/>
      <c r="BB59" s="19"/>
      <c r="BC59" s="19"/>
      <c r="BD59" s="19"/>
      <c r="BE59" s="19"/>
      <c r="BF59" s="19"/>
      <c r="BG59" s="19"/>
      <c r="BH59" s="19"/>
      <c r="BI59" s="19"/>
      <c r="BJ59" s="19"/>
      <c r="BK59" s="19"/>
      <c r="BL59" s="19"/>
    </row>
    <row r="60" spans="1:64" s="18" customFormat="1" x14ac:dyDescent="0.35">
      <c r="A60" s="131">
        <v>57</v>
      </c>
      <c r="B60" s="86">
        <f>SurveySetup!$E$3</f>
        <v>850</v>
      </c>
      <c r="C60" s="86">
        <f>SurveySetup!$C$4</f>
        <v>50</v>
      </c>
      <c r="D60" s="86">
        <f>SurveySetup!$C$5</f>
        <v>3</v>
      </c>
      <c r="E60" s="86">
        <f>SurveySetup!$E$6</f>
        <v>10</v>
      </c>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c r="BA60" s="19"/>
      <c r="BB60" s="19"/>
      <c r="BC60" s="19"/>
      <c r="BD60" s="19"/>
      <c r="BE60" s="19"/>
      <c r="BF60" s="19"/>
      <c r="BG60" s="19"/>
      <c r="BH60" s="19"/>
      <c r="BI60" s="19"/>
      <c r="BJ60" s="19"/>
      <c r="BK60" s="19"/>
      <c r="BL60" s="19"/>
    </row>
    <row r="61" spans="1:64" s="18" customFormat="1" x14ac:dyDescent="0.35">
      <c r="A61" s="129">
        <v>58</v>
      </c>
      <c r="B61" s="130">
        <f>SurveySetup!$E$3</f>
        <v>850</v>
      </c>
      <c r="C61" s="130">
        <f>SurveySetup!$C$4</f>
        <v>50</v>
      </c>
      <c r="D61" s="130">
        <f>SurveySetup!$D$5</f>
        <v>6</v>
      </c>
      <c r="E61" s="130">
        <f>SurveySetup!$C$6</f>
        <v>2</v>
      </c>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c r="BA61" s="19"/>
      <c r="BB61" s="19"/>
      <c r="BC61" s="19"/>
      <c r="BD61" s="19"/>
      <c r="BE61" s="19"/>
      <c r="BF61" s="19"/>
      <c r="BG61" s="19"/>
      <c r="BH61" s="19"/>
      <c r="BI61" s="19"/>
      <c r="BJ61" s="19"/>
      <c r="BK61" s="19"/>
      <c r="BL61" s="19"/>
    </row>
    <row r="62" spans="1:64" s="18" customFormat="1" x14ac:dyDescent="0.35">
      <c r="A62" s="131">
        <v>59</v>
      </c>
      <c r="B62" s="86">
        <f>SurveySetup!$E$3</f>
        <v>850</v>
      </c>
      <c r="C62" s="86">
        <f>SurveySetup!$C$4</f>
        <v>50</v>
      </c>
      <c r="D62" s="86">
        <f>SurveySetup!$D$5</f>
        <v>6</v>
      </c>
      <c r="E62" s="86">
        <f>SurveySetup!$D$6</f>
        <v>6</v>
      </c>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c r="BA62" s="19"/>
      <c r="BB62" s="19"/>
      <c r="BC62" s="19"/>
      <c r="BD62" s="19"/>
      <c r="BE62" s="19"/>
      <c r="BF62" s="19"/>
      <c r="BG62" s="19"/>
      <c r="BH62" s="19"/>
      <c r="BI62" s="19"/>
      <c r="BJ62" s="19"/>
      <c r="BK62" s="19"/>
      <c r="BL62" s="19"/>
    </row>
    <row r="63" spans="1:64" s="18" customFormat="1" x14ac:dyDescent="0.35">
      <c r="A63" s="129">
        <v>60</v>
      </c>
      <c r="B63" s="130">
        <f>SurveySetup!$E$3</f>
        <v>850</v>
      </c>
      <c r="C63" s="130">
        <f>SurveySetup!$C$4</f>
        <v>50</v>
      </c>
      <c r="D63" s="130">
        <f>SurveySetup!$D$5</f>
        <v>6</v>
      </c>
      <c r="E63" s="130">
        <f>SurveySetup!$E$6</f>
        <v>10</v>
      </c>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c r="BA63" s="19"/>
      <c r="BB63" s="19"/>
      <c r="BC63" s="19"/>
      <c r="BD63" s="19"/>
      <c r="BE63" s="19"/>
      <c r="BF63" s="19"/>
      <c r="BG63" s="19"/>
      <c r="BH63" s="19"/>
      <c r="BI63" s="19"/>
      <c r="BJ63" s="19"/>
      <c r="BK63" s="19"/>
      <c r="BL63" s="19"/>
    </row>
    <row r="64" spans="1:64" s="18" customFormat="1" x14ac:dyDescent="0.35">
      <c r="A64" s="131">
        <v>61</v>
      </c>
      <c r="B64" s="86">
        <f>SurveySetup!$E$3</f>
        <v>850</v>
      </c>
      <c r="C64" s="86">
        <f>SurveySetup!$C$4</f>
        <v>50</v>
      </c>
      <c r="D64" s="86">
        <f>SurveySetup!$E$5</f>
        <v>9</v>
      </c>
      <c r="E64" s="86">
        <f>SurveySetup!$C$6</f>
        <v>2</v>
      </c>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c r="BH64" s="19"/>
      <c r="BI64" s="19"/>
      <c r="BJ64" s="19"/>
      <c r="BK64" s="19"/>
      <c r="BL64" s="19"/>
    </row>
    <row r="65" spans="1:64" s="18" customFormat="1" x14ac:dyDescent="0.35">
      <c r="A65" s="129">
        <v>62</v>
      </c>
      <c r="B65" s="130">
        <f>SurveySetup!$E$3</f>
        <v>850</v>
      </c>
      <c r="C65" s="130">
        <f>SurveySetup!$C$4</f>
        <v>50</v>
      </c>
      <c r="D65" s="130">
        <f>SurveySetup!$E$5</f>
        <v>9</v>
      </c>
      <c r="E65" s="130">
        <f>SurveySetup!$D$6</f>
        <v>6</v>
      </c>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c r="BH65" s="19"/>
      <c r="BI65" s="19"/>
      <c r="BJ65" s="19"/>
      <c r="BK65" s="19"/>
      <c r="BL65" s="19"/>
    </row>
    <row r="66" spans="1:64" s="18" customFormat="1" x14ac:dyDescent="0.35">
      <c r="A66" s="131">
        <v>63</v>
      </c>
      <c r="B66" s="86">
        <f>SurveySetup!$E$3</f>
        <v>850</v>
      </c>
      <c r="C66" s="86">
        <f>SurveySetup!$C$4</f>
        <v>50</v>
      </c>
      <c r="D66" s="86">
        <f>SurveySetup!$E$5</f>
        <v>9</v>
      </c>
      <c r="E66" s="86">
        <f>SurveySetup!$E$6</f>
        <v>10</v>
      </c>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c r="BH66" s="19"/>
      <c r="BI66" s="19"/>
      <c r="BJ66" s="19"/>
      <c r="BK66" s="19"/>
      <c r="BL66" s="19"/>
    </row>
    <row r="67" spans="1:64" s="18" customFormat="1" x14ac:dyDescent="0.35">
      <c r="A67" s="129">
        <v>64</v>
      </c>
      <c r="B67" s="130">
        <f>SurveySetup!$E$3</f>
        <v>850</v>
      </c>
      <c r="C67" s="130">
        <f>SurveySetup!$D$4</f>
        <v>125</v>
      </c>
      <c r="D67" s="130">
        <f>SurveySetup!$C$5</f>
        <v>3</v>
      </c>
      <c r="E67" s="130">
        <f>SurveySetup!$C$6</f>
        <v>2</v>
      </c>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c r="BA67" s="19"/>
      <c r="BB67" s="19"/>
      <c r="BC67" s="19"/>
      <c r="BD67" s="19"/>
      <c r="BE67" s="19"/>
      <c r="BF67" s="19"/>
      <c r="BG67" s="19"/>
      <c r="BH67" s="19"/>
      <c r="BI67" s="19"/>
      <c r="BJ67" s="19"/>
      <c r="BK67" s="19"/>
      <c r="BL67" s="19"/>
    </row>
    <row r="68" spans="1:64" s="18" customFormat="1" x14ac:dyDescent="0.35">
      <c r="A68" s="131">
        <v>65</v>
      </c>
      <c r="B68" s="86">
        <f>SurveySetup!$E$3</f>
        <v>850</v>
      </c>
      <c r="C68" s="86">
        <f>SurveySetup!$D$4</f>
        <v>125</v>
      </c>
      <c r="D68" s="86">
        <f>SurveySetup!$C$5</f>
        <v>3</v>
      </c>
      <c r="E68" s="86">
        <f>SurveySetup!$D$6</f>
        <v>6</v>
      </c>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c r="BA68" s="19"/>
      <c r="BB68" s="19"/>
      <c r="BC68" s="19"/>
      <c r="BD68" s="19"/>
      <c r="BE68" s="19"/>
      <c r="BF68" s="19"/>
      <c r="BG68" s="19"/>
      <c r="BH68" s="19"/>
      <c r="BI68" s="19"/>
      <c r="BJ68" s="19"/>
      <c r="BK68" s="19"/>
      <c r="BL68" s="19"/>
    </row>
    <row r="69" spans="1:64" s="18" customFormat="1" x14ac:dyDescent="0.35">
      <c r="A69" s="129">
        <v>66</v>
      </c>
      <c r="B69" s="130">
        <f>SurveySetup!$E$3</f>
        <v>850</v>
      </c>
      <c r="C69" s="130">
        <f>SurveySetup!$D$4</f>
        <v>125</v>
      </c>
      <c r="D69" s="130">
        <f>SurveySetup!$C$5</f>
        <v>3</v>
      </c>
      <c r="E69" s="130">
        <f>SurveySetup!$E$6</f>
        <v>10</v>
      </c>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c r="BA69" s="19"/>
      <c r="BB69" s="19"/>
      <c r="BC69" s="19"/>
      <c r="BD69" s="19"/>
      <c r="BE69" s="19"/>
      <c r="BF69" s="19"/>
      <c r="BG69" s="19"/>
      <c r="BH69" s="19"/>
      <c r="BI69" s="19"/>
      <c r="BJ69" s="19"/>
      <c r="BK69" s="19"/>
      <c r="BL69" s="19"/>
    </row>
    <row r="70" spans="1:64" s="18" customFormat="1" x14ac:dyDescent="0.35">
      <c r="A70" s="131">
        <v>67</v>
      </c>
      <c r="B70" s="86">
        <f>SurveySetup!$E$3</f>
        <v>850</v>
      </c>
      <c r="C70" s="86">
        <f>SurveySetup!$D$4</f>
        <v>125</v>
      </c>
      <c r="D70" s="86">
        <f>SurveySetup!$D$5</f>
        <v>6</v>
      </c>
      <c r="E70" s="86">
        <f>SurveySetup!$C$6</f>
        <v>2</v>
      </c>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c r="BA70" s="19"/>
      <c r="BB70" s="19"/>
      <c r="BC70" s="19"/>
      <c r="BD70" s="19"/>
      <c r="BE70" s="19"/>
      <c r="BF70" s="19"/>
      <c r="BG70" s="19"/>
      <c r="BH70" s="19"/>
      <c r="BI70" s="19"/>
      <c r="BJ70" s="19"/>
      <c r="BK70" s="19"/>
      <c r="BL70" s="19"/>
    </row>
    <row r="71" spans="1:64" s="18" customFormat="1" x14ac:dyDescent="0.35">
      <c r="A71" s="129">
        <v>68</v>
      </c>
      <c r="B71" s="130">
        <f>SurveySetup!$E$3</f>
        <v>850</v>
      </c>
      <c r="C71" s="130">
        <f>SurveySetup!$D$4</f>
        <v>125</v>
      </c>
      <c r="D71" s="130">
        <f>SurveySetup!$D$5</f>
        <v>6</v>
      </c>
      <c r="E71" s="130">
        <f>SurveySetup!$D$6</f>
        <v>6</v>
      </c>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c r="BA71" s="19"/>
      <c r="BB71" s="19"/>
      <c r="BC71" s="19"/>
      <c r="BD71" s="19"/>
      <c r="BE71" s="19"/>
      <c r="BF71" s="19"/>
      <c r="BG71" s="19"/>
      <c r="BH71" s="19"/>
      <c r="BI71" s="19"/>
      <c r="BJ71" s="19"/>
      <c r="BK71" s="19"/>
      <c r="BL71" s="19"/>
    </row>
    <row r="72" spans="1:64" s="18" customFormat="1" x14ac:dyDescent="0.35">
      <c r="A72" s="131">
        <v>69</v>
      </c>
      <c r="B72" s="86">
        <f>SurveySetup!$E$3</f>
        <v>850</v>
      </c>
      <c r="C72" s="86">
        <f>SurveySetup!$D$4</f>
        <v>125</v>
      </c>
      <c r="D72" s="86">
        <f>SurveySetup!$D$5</f>
        <v>6</v>
      </c>
      <c r="E72" s="86">
        <f>SurveySetup!$E$6</f>
        <v>10</v>
      </c>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c r="BA72" s="19"/>
      <c r="BB72" s="19"/>
      <c r="BC72" s="19"/>
      <c r="BD72" s="19"/>
      <c r="BE72" s="19"/>
      <c r="BF72" s="19"/>
      <c r="BG72" s="19"/>
      <c r="BH72" s="19"/>
      <c r="BI72" s="19"/>
      <c r="BJ72" s="19"/>
      <c r="BK72" s="19"/>
      <c r="BL72" s="19"/>
    </row>
    <row r="73" spans="1:64" s="18" customFormat="1" x14ac:dyDescent="0.35">
      <c r="A73" s="129">
        <v>70</v>
      </c>
      <c r="B73" s="130">
        <f>SurveySetup!$E$3</f>
        <v>850</v>
      </c>
      <c r="C73" s="130">
        <f>SurveySetup!$D$4</f>
        <v>125</v>
      </c>
      <c r="D73" s="130">
        <f>SurveySetup!$E$5</f>
        <v>9</v>
      </c>
      <c r="E73" s="130">
        <f>SurveySetup!$C$6</f>
        <v>2</v>
      </c>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c r="BA73" s="19"/>
      <c r="BB73" s="19"/>
      <c r="BC73" s="19"/>
      <c r="BD73" s="19"/>
      <c r="BE73" s="19"/>
      <c r="BF73" s="19"/>
      <c r="BG73" s="19"/>
      <c r="BH73" s="19"/>
      <c r="BI73" s="19"/>
      <c r="BJ73" s="19"/>
      <c r="BK73" s="19"/>
      <c r="BL73" s="19"/>
    </row>
    <row r="74" spans="1:64" s="18" customFormat="1" x14ac:dyDescent="0.35">
      <c r="A74" s="131">
        <v>71</v>
      </c>
      <c r="B74" s="86">
        <f>SurveySetup!$E$3</f>
        <v>850</v>
      </c>
      <c r="C74" s="86">
        <f>SurveySetup!$D$4</f>
        <v>125</v>
      </c>
      <c r="D74" s="86">
        <f>SurveySetup!$E$5</f>
        <v>9</v>
      </c>
      <c r="E74" s="86">
        <f>SurveySetup!$D$6</f>
        <v>6</v>
      </c>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c r="BA74" s="19"/>
      <c r="BB74" s="19"/>
      <c r="BC74" s="19"/>
      <c r="BD74" s="19"/>
      <c r="BE74" s="19"/>
      <c r="BF74" s="19"/>
      <c r="BG74" s="19"/>
      <c r="BH74" s="19"/>
      <c r="BI74" s="19"/>
      <c r="BJ74" s="19"/>
      <c r="BK74" s="19"/>
      <c r="BL74" s="19"/>
    </row>
    <row r="75" spans="1:64" s="18" customFormat="1" x14ac:dyDescent="0.35">
      <c r="A75" s="129">
        <v>72</v>
      </c>
      <c r="B75" s="130">
        <f>SurveySetup!$E$3</f>
        <v>850</v>
      </c>
      <c r="C75" s="130">
        <f>SurveySetup!$D$4</f>
        <v>125</v>
      </c>
      <c r="D75" s="130">
        <f>SurveySetup!$E$5</f>
        <v>9</v>
      </c>
      <c r="E75" s="130">
        <f>SurveySetup!$E$6</f>
        <v>10</v>
      </c>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c r="BA75" s="19"/>
      <c r="BB75" s="19"/>
      <c r="BC75" s="19"/>
      <c r="BD75" s="19"/>
      <c r="BE75" s="19"/>
      <c r="BF75" s="19"/>
      <c r="BG75" s="19"/>
      <c r="BH75" s="19"/>
      <c r="BI75" s="19"/>
      <c r="BJ75" s="19"/>
      <c r="BK75" s="19"/>
      <c r="BL75" s="19"/>
    </row>
    <row r="76" spans="1:64" s="18" customFormat="1" x14ac:dyDescent="0.35">
      <c r="A76" s="131">
        <v>73</v>
      </c>
      <c r="B76" s="86">
        <f>SurveySetup!$E$3</f>
        <v>850</v>
      </c>
      <c r="C76" s="86">
        <f>SurveySetup!$E$4</f>
        <v>225</v>
      </c>
      <c r="D76" s="86">
        <f>SurveySetup!$C$5</f>
        <v>3</v>
      </c>
      <c r="E76" s="86">
        <f>SurveySetup!$C$6</f>
        <v>2</v>
      </c>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c r="BA76" s="19"/>
      <c r="BB76" s="19"/>
      <c r="BC76" s="19"/>
      <c r="BD76" s="19"/>
      <c r="BE76" s="19"/>
      <c r="BF76" s="19"/>
      <c r="BG76" s="19"/>
      <c r="BH76" s="19"/>
      <c r="BI76" s="19"/>
      <c r="BJ76" s="19"/>
      <c r="BK76" s="19"/>
      <c r="BL76" s="19"/>
    </row>
    <row r="77" spans="1:64" s="18" customFormat="1" x14ac:dyDescent="0.35">
      <c r="A77" s="129">
        <v>74</v>
      </c>
      <c r="B77" s="130">
        <f>SurveySetup!$E$3</f>
        <v>850</v>
      </c>
      <c r="C77" s="130">
        <f>SurveySetup!$E$4</f>
        <v>225</v>
      </c>
      <c r="D77" s="130">
        <f>SurveySetup!$C$5</f>
        <v>3</v>
      </c>
      <c r="E77" s="130">
        <f>SurveySetup!$D$6</f>
        <v>6</v>
      </c>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c r="BA77" s="19"/>
      <c r="BB77" s="19"/>
      <c r="BC77" s="19"/>
      <c r="BD77" s="19"/>
      <c r="BE77" s="19"/>
      <c r="BF77" s="19"/>
      <c r="BG77" s="19"/>
      <c r="BH77" s="19"/>
      <c r="BI77" s="19"/>
      <c r="BJ77" s="19"/>
      <c r="BK77" s="19"/>
      <c r="BL77" s="19"/>
    </row>
    <row r="78" spans="1:64" s="18" customFormat="1" x14ac:dyDescent="0.35">
      <c r="A78" s="131">
        <v>75</v>
      </c>
      <c r="B78" s="86">
        <f>SurveySetup!$E$3</f>
        <v>850</v>
      </c>
      <c r="C78" s="86">
        <f>SurveySetup!$E$4</f>
        <v>225</v>
      </c>
      <c r="D78" s="86">
        <f>SurveySetup!$C$5</f>
        <v>3</v>
      </c>
      <c r="E78" s="86">
        <f>SurveySetup!$E$6</f>
        <v>10</v>
      </c>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c r="BA78" s="19"/>
      <c r="BB78" s="19"/>
      <c r="BC78" s="19"/>
      <c r="BD78" s="19"/>
      <c r="BE78" s="19"/>
      <c r="BF78" s="19"/>
      <c r="BG78" s="19"/>
      <c r="BH78" s="19"/>
      <c r="BI78" s="19"/>
      <c r="BJ78" s="19"/>
      <c r="BK78" s="19"/>
      <c r="BL78" s="19"/>
    </row>
    <row r="79" spans="1:64" s="18" customFormat="1" x14ac:dyDescent="0.35">
      <c r="A79" s="129">
        <v>76</v>
      </c>
      <c r="B79" s="130">
        <f>SurveySetup!$E$3</f>
        <v>850</v>
      </c>
      <c r="C79" s="130">
        <f>SurveySetup!$E$4</f>
        <v>225</v>
      </c>
      <c r="D79" s="130">
        <f>SurveySetup!$D$5</f>
        <v>6</v>
      </c>
      <c r="E79" s="130">
        <f>SurveySetup!$C$6</f>
        <v>2</v>
      </c>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c r="BA79" s="19"/>
      <c r="BB79" s="19"/>
      <c r="BC79" s="19"/>
      <c r="BD79" s="19"/>
      <c r="BE79" s="19"/>
      <c r="BF79" s="19"/>
      <c r="BG79" s="19"/>
      <c r="BH79" s="19"/>
      <c r="BI79" s="19"/>
      <c r="BJ79" s="19"/>
      <c r="BK79" s="19"/>
      <c r="BL79" s="19"/>
    </row>
    <row r="80" spans="1:64" s="18" customFormat="1" x14ac:dyDescent="0.35">
      <c r="A80" s="131">
        <v>77</v>
      </c>
      <c r="B80" s="86">
        <f>SurveySetup!$E$3</f>
        <v>850</v>
      </c>
      <c r="C80" s="86">
        <f>SurveySetup!$E$4</f>
        <v>225</v>
      </c>
      <c r="D80" s="86">
        <f>SurveySetup!$D$5</f>
        <v>6</v>
      </c>
      <c r="E80" s="86">
        <f>SurveySetup!$D$6</f>
        <v>6</v>
      </c>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c r="BA80" s="19"/>
      <c r="BB80" s="19"/>
      <c r="BC80" s="19"/>
      <c r="BD80" s="19"/>
      <c r="BE80" s="19"/>
      <c r="BF80" s="19"/>
      <c r="BG80" s="19"/>
      <c r="BH80" s="19"/>
      <c r="BI80" s="19"/>
      <c r="BJ80" s="19"/>
      <c r="BK80" s="19"/>
      <c r="BL80" s="19"/>
    </row>
    <row r="81" spans="1:81" s="18" customFormat="1" x14ac:dyDescent="0.35">
      <c r="A81" s="129">
        <v>78</v>
      </c>
      <c r="B81" s="130">
        <f>SurveySetup!$E$3</f>
        <v>850</v>
      </c>
      <c r="C81" s="130">
        <f>SurveySetup!$E$4</f>
        <v>225</v>
      </c>
      <c r="D81" s="130">
        <f>SurveySetup!$D$5</f>
        <v>6</v>
      </c>
      <c r="E81" s="130">
        <f>SurveySetup!$E$6</f>
        <v>10</v>
      </c>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c r="BA81" s="19"/>
      <c r="BB81" s="19"/>
      <c r="BC81" s="19"/>
      <c r="BD81" s="19"/>
      <c r="BE81" s="19"/>
      <c r="BF81" s="19"/>
      <c r="BG81" s="19"/>
      <c r="BH81" s="19"/>
      <c r="BI81" s="19"/>
      <c r="BJ81" s="19"/>
      <c r="BK81" s="19"/>
      <c r="BL81" s="19"/>
    </row>
    <row r="82" spans="1:81" s="18" customFormat="1" x14ac:dyDescent="0.35">
      <c r="A82" s="131">
        <v>79</v>
      </c>
      <c r="B82" s="86">
        <f>SurveySetup!$E$3</f>
        <v>850</v>
      </c>
      <c r="C82" s="86">
        <f>SurveySetup!$E$4</f>
        <v>225</v>
      </c>
      <c r="D82" s="86">
        <f>SurveySetup!$E$5</f>
        <v>9</v>
      </c>
      <c r="E82" s="86">
        <f>SurveySetup!$C$6</f>
        <v>2</v>
      </c>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c r="BA82" s="19"/>
      <c r="BB82" s="19"/>
      <c r="BC82" s="19"/>
      <c r="BD82" s="19"/>
      <c r="BE82" s="19"/>
      <c r="BF82" s="19"/>
      <c r="BG82" s="19"/>
      <c r="BH82" s="19"/>
      <c r="BI82" s="19"/>
      <c r="BJ82" s="19"/>
      <c r="BK82" s="19"/>
      <c r="BL82" s="19"/>
    </row>
    <row r="83" spans="1:81" s="18" customFormat="1" x14ac:dyDescent="0.35">
      <c r="A83" s="129">
        <v>80</v>
      </c>
      <c r="B83" s="130">
        <f>SurveySetup!$E$3</f>
        <v>850</v>
      </c>
      <c r="C83" s="130">
        <f>SurveySetup!$E$4</f>
        <v>225</v>
      </c>
      <c r="D83" s="130">
        <f>SurveySetup!$E$5</f>
        <v>9</v>
      </c>
      <c r="E83" s="130">
        <f>SurveySetup!$D$6</f>
        <v>6</v>
      </c>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c r="BA83" s="19"/>
      <c r="BB83" s="19"/>
      <c r="BC83" s="19"/>
      <c r="BD83" s="19"/>
      <c r="BE83" s="19"/>
      <c r="BF83" s="19"/>
      <c r="BG83" s="19"/>
      <c r="BH83" s="19"/>
      <c r="BI83" s="19"/>
      <c r="BJ83" s="19"/>
      <c r="BK83" s="19"/>
      <c r="BL83" s="19"/>
    </row>
    <row r="84" spans="1:81" s="18" customFormat="1" x14ac:dyDescent="0.35">
      <c r="A84" s="131">
        <v>81</v>
      </c>
      <c r="B84" s="86">
        <f>SurveySetup!$E$3</f>
        <v>850</v>
      </c>
      <c r="C84" s="86">
        <f>SurveySetup!$E$4</f>
        <v>225</v>
      </c>
      <c r="D84" s="86">
        <f>SurveySetup!$E$5</f>
        <v>9</v>
      </c>
      <c r="E84" s="86">
        <f>SurveySetup!$E$6</f>
        <v>10</v>
      </c>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c r="BA84" s="19"/>
      <c r="BB84" s="19"/>
      <c r="BC84" s="19"/>
      <c r="BD84" s="19"/>
      <c r="BE84" s="19"/>
      <c r="BF84" s="19"/>
      <c r="BG84" s="19"/>
      <c r="BH84" s="19"/>
      <c r="BI84" s="19"/>
      <c r="BJ84" s="19"/>
      <c r="BK84" s="19"/>
      <c r="BL84" s="19"/>
    </row>
    <row r="85" spans="1:81" s="18" customFormat="1" x14ac:dyDescent="0.35">
      <c r="A85" s="19"/>
      <c r="B85" s="1"/>
      <c r="C85" s="1"/>
      <c r="D85" s="1"/>
      <c r="E85" s="1"/>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c r="BA85" s="19"/>
      <c r="BB85" s="19"/>
      <c r="BC85" s="19"/>
      <c r="BD85" s="19"/>
      <c r="BE85" s="19"/>
      <c r="BF85" s="19"/>
      <c r="BG85" s="19"/>
      <c r="BH85" s="19"/>
      <c r="BI85" s="19"/>
      <c r="BJ85" s="19"/>
      <c r="BK85" s="19"/>
      <c r="BL85" s="19"/>
    </row>
    <row r="86" spans="1:81" x14ac:dyDescent="0.35">
      <c r="A86" s="3" t="s">
        <v>242</v>
      </c>
    </row>
    <row r="87" spans="1:81" x14ac:dyDescent="0.35">
      <c r="A87" s="50">
        <f>SurveySetup!$C$3</f>
        <v>200</v>
      </c>
      <c r="B87" s="50">
        <f>SurveySetup!$C$3</f>
        <v>200</v>
      </c>
      <c r="C87" s="50">
        <f>SurveySetup!$C$3</f>
        <v>200</v>
      </c>
      <c r="D87" s="50">
        <f>SurveySetup!$C$3</f>
        <v>200</v>
      </c>
      <c r="E87" s="50">
        <f>SurveySetup!$C$3</f>
        <v>200</v>
      </c>
      <c r="F87" s="50">
        <f>SurveySetup!$C$3</f>
        <v>200</v>
      </c>
      <c r="G87" s="50">
        <f>SurveySetup!$C$3</f>
        <v>200</v>
      </c>
      <c r="H87" s="50">
        <f>SurveySetup!$C$3</f>
        <v>200</v>
      </c>
      <c r="I87" s="50">
        <f>SurveySetup!$C$3</f>
        <v>200</v>
      </c>
      <c r="J87" s="50">
        <f>SurveySetup!$C$3</f>
        <v>200</v>
      </c>
      <c r="K87" s="50">
        <f>SurveySetup!$C$3</f>
        <v>200</v>
      </c>
      <c r="L87" s="50">
        <f>SurveySetup!$C$3</f>
        <v>200</v>
      </c>
      <c r="M87" s="50">
        <f>SurveySetup!$C$3</f>
        <v>200</v>
      </c>
      <c r="N87" s="50">
        <f>SurveySetup!$C$3</f>
        <v>200</v>
      </c>
      <c r="O87" s="50">
        <f>SurveySetup!$C$3</f>
        <v>200</v>
      </c>
      <c r="P87" s="50">
        <f>SurveySetup!$C$3</f>
        <v>200</v>
      </c>
      <c r="Q87" s="50">
        <f>SurveySetup!$C$3</f>
        <v>200</v>
      </c>
      <c r="R87" s="50">
        <f>SurveySetup!$C$3</f>
        <v>200</v>
      </c>
      <c r="S87" s="50">
        <f>SurveySetup!$C$3</f>
        <v>200</v>
      </c>
      <c r="T87" s="50">
        <f>SurveySetup!$C$3</f>
        <v>200</v>
      </c>
      <c r="U87" s="50">
        <f>SurveySetup!$C$3</f>
        <v>200</v>
      </c>
      <c r="V87" s="50">
        <f>SurveySetup!$C$3</f>
        <v>200</v>
      </c>
      <c r="W87" s="50">
        <f>SurveySetup!$C$3</f>
        <v>200</v>
      </c>
      <c r="X87" s="50">
        <f>SurveySetup!$C$3</f>
        <v>200</v>
      </c>
      <c r="Y87" s="50">
        <f>SurveySetup!$C$3</f>
        <v>200</v>
      </c>
      <c r="Z87" s="50">
        <f>SurveySetup!$C$3</f>
        <v>200</v>
      </c>
      <c r="AA87" s="50">
        <f>SurveySetup!$C$3</f>
        <v>200</v>
      </c>
      <c r="AB87" s="50">
        <f>SurveySetup!$D$3</f>
        <v>525</v>
      </c>
      <c r="AC87" s="50">
        <f>SurveySetup!$D$3</f>
        <v>525</v>
      </c>
      <c r="AD87" s="50">
        <f>SurveySetup!$D$3</f>
        <v>525</v>
      </c>
      <c r="AE87" s="50">
        <f>SurveySetup!$D$3</f>
        <v>525</v>
      </c>
      <c r="AF87" s="50">
        <f>SurveySetup!$D$3</f>
        <v>525</v>
      </c>
      <c r="AG87" s="50">
        <f>SurveySetup!$D$3</f>
        <v>525</v>
      </c>
      <c r="AH87" s="50">
        <f>SurveySetup!$D$3</f>
        <v>525</v>
      </c>
      <c r="AI87" s="50">
        <f>SurveySetup!$D$3</f>
        <v>525</v>
      </c>
      <c r="AJ87" s="50">
        <f>SurveySetup!$D$3</f>
        <v>525</v>
      </c>
      <c r="AK87" s="50">
        <f>SurveySetup!$D$3</f>
        <v>525</v>
      </c>
      <c r="AL87" s="50">
        <f>SurveySetup!$D$3</f>
        <v>525</v>
      </c>
      <c r="AM87" s="50">
        <f>SurveySetup!$D$3</f>
        <v>525</v>
      </c>
      <c r="AN87" s="50">
        <f>SurveySetup!$D$3</f>
        <v>525</v>
      </c>
      <c r="AO87" s="50">
        <f>SurveySetup!$D$3</f>
        <v>525</v>
      </c>
      <c r="AP87" s="50">
        <f>SurveySetup!$D$3</f>
        <v>525</v>
      </c>
      <c r="AQ87" s="50">
        <f>SurveySetup!$D$3</f>
        <v>525</v>
      </c>
      <c r="AR87" s="50">
        <f>SurveySetup!$D$3</f>
        <v>525</v>
      </c>
      <c r="AS87" s="50">
        <f>SurveySetup!$D$3</f>
        <v>525</v>
      </c>
      <c r="AT87" s="50">
        <f>SurveySetup!$D$3</f>
        <v>525</v>
      </c>
      <c r="AU87" s="50">
        <f>SurveySetup!$D$3</f>
        <v>525</v>
      </c>
      <c r="AV87" s="50">
        <f>SurveySetup!$D$3</f>
        <v>525</v>
      </c>
      <c r="AW87" s="50">
        <f>SurveySetup!$D$3</f>
        <v>525</v>
      </c>
      <c r="AX87" s="50">
        <f>SurveySetup!$D$3</f>
        <v>525</v>
      </c>
      <c r="AY87" s="50">
        <f>SurveySetup!$D$3</f>
        <v>525</v>
      </c>
      <c r="AZ87" s="50">
        <f>SurveySetup!$D$3</f>
        <v>525</v>
      </c>
      <c r="BA87" s="50">
        <f>SurveySetup!$D$3</f>
        <v>525</v>
      </c>
      <c r="BB87" s="50">
        <f>SurveySetup!$D$3</f>
        <v>525</v>
      </c>
      <c r="BC87" s="50">
        <f>SurveySetup!$E$3</f>
        <v>850</v>
      </c>
      <c r="BD87" s="50">
        <f>SurveySetup!$E$3</f>
        <v>850</v>
      </c>
      <c r="BE87" s="50">
        <f>SurveySetup!$E$3</f>
        <v>850</v>
      </c>
      <c r="BF87" s="50">
        <f>SurveySetup!$E$3</f>
        <v>850</v>
      </c>
      <c r="BG87" s="50">
        <f>SurveySetup!$E$3</f>
        <v>850</v>
      </c>
      <c r="BH87" s="50">
        <f>SurveySetup!$E$3</f>
        <v>850</v>
      </c>
      <c r="BI87" s="50">
        <f>SurveySetup!$E$3</f>
        <v>850</v>
      </c>
      <c r="BJ87" s="50">
        <f>SurveySetup!$E$3</f>
        <v>850</v>
      </c>
      <c r="BK87" s="50">
        <f>SurveySetup!$E$3</f>
        <v>850</v>
      </c>
      <c r="BL87" s="50">
        <f>SurveySetup!$E$3</f>
        <v>850</v>
      </c>
      <c r="BM87" s="50">
        <f>SurveySetup!$E$3</f>
        <v>850</v>
      </c>
      <c r="BN87" s="50">
        <f>SurveySetup!$E$3</f>
        <v>850</v>
      </c>
      <c r="BO87" s="50">
        <f>SurveySetup!$E$3</f>
        <v>850</v>
      </c>
      <c r="BP87" s="50">
        <f>SurveySetup!$E$3</f>
        <v>850</v>
      </c>
      <c r="BQ87" s="50">
        <f>SurveySetup!$E$3</f>
        <v>850</v>
      </c>
      <c r="BR87" s="50">
        <f>SurveySetup!$E$3</f>
        <v>850</v>
      </c>
      <c r="BS87" s="50">
        <f>SurveySetup!$E$3</f>
        <v>850</v>
      </c>
      <c r="BT87" s="50">
        <f>SurveySetup!$E$3</f>
        <v>850</v>
      </c>
      <c r="BU87" s="50">
        <f>SurveySetup!$E$3</f>
        <v>850</v>
      </c>
      <c r="BV87" s="50">
        <f>SurveySetup!$E$3</f>
        <v>850</v>
      </c>
      <c r="BW87" s="50">
        <f>SurveySetup!$E$3</f>
        <v>850</v>
      </c>
      <c r="BX87" s="50">
        <f>SurveySetup!$E$3</f>
        <v>850</v>
      </c>
      <c r="BY87" s="50">
        <f>SurveySetup!$E$3</f>
        <v>850</v>
      </c>
      <c r="BZ87" s="50">
        <f>SurveySetup!$E$3</f>
        <v>850</v>
      </c>
      <c r="CA87" s="50">
        <f>SurveySetup!$E$3</f>
        <v>850</v>
      </c>
      <c r="CB87" s="50">
        <f>SurveySetup!$E$3</f>
        <v>850</v>
      </c>
      <c r="CC87" s="50">
        <f>SurveySetup!$E$3</f>
        <v>850</v>
      </c>
    </row>
    <row r="88" spans="1:81" x14ac:dyDescent="0.35">
      <c r="A88" s="51">
        <f>SurveySetup!$C$4</f>
        <v>50</v>
      </c>
      <c r="B88" s="51">
        <f>SurveySetup!$C$4</f>
        <v>50</v>
      </c>
      <c r="C88" s="51">
        <f>SurveySetup!$C$4</f>
        <v>50</v>
      </c>
      <c r="D88" s="51">
        <f>SurveySetup!$C$4</f>
        <v>50</v>
      </c>
      <c r="E88" s="51">
        <f>SurveySetup!$C$4</f>
        <v>50</v>
      </c>
      <c r="F88" s="51">
        <f>SurveySetup!$C$4</f>
        <v>50</v>
      </c>
      <c r="G88" s="51">
        <f>SurveySetup!$C$4</f>
        <v>50</v>
      </c>
      <c r="H88" s="51">
        <f>SurveySetup!$C$4</f>
        <v>50</v>
      </c>
      <c r="I88" s="51">
        <f>SurveySetup!$C$4</f>
        <v>50</v>
      </c>
      <c r="J88" s="51">
        <f>SurveySetup!$D$4</f>
        <v>125</v>
      </c>
      <c r="K88" s="51">
        <f>SurveySetup!$D$4</f>
        <v>125</v>
      </c>
      <c r="L88" s="51">
        <f>SurveySetup!$D$4</f>
        <v>125</v>
      </c>
      <c r="M88" s="51">
        <f>SurveySetup!$D$4</f>
        <v>125</v>
      </c>
      <c r="N88" s="51">
        <f>SurveySetup!$D$4</f>
        <v>125</v>
      </c>
      <c r="O88" s="51">
        <f>SurveySetup!$D$4</f>
        <v>125</v>
      </c>
      <c r="P88" s="51">
        <f>SurveySetup!$D$4</f>
        <v>125</v>
      </c>
      <c r="Q88" s="51">
        <f>SurveySetup!$D$4</f>
        <v>125</v>
      </c>
      <c r="R88" s="51">
        <f>SurveySetup!$D$4</f>
        <v>125</v>
      </c>
      <c r="S88" s="51">
        <f>SurveySetup!$E$4</f>
        <v>225</v>
      </c>
      <c r="T88" s="51">
        <f>SurveySetup!$E$4</f>
        <v>225</v>
      </c>
      <c r="U88" s="51">
        <f>SurveySetup!$E$4</f>
        <v>225</v>
      </c>
      <c r="V88" s="51">
        <f>SurveySetup!$E$4</f>
        <v>225</v>
      </c>
      <c r="W88" s="51">
        <f>SurveySetup!$E$4</f>
        <v>225</v>
      </c>
      <c r="X88" s="51">
        <f>SurveySetup!$E$4</f>
        <v>225</v>
      </c>
      <c r="Y88" s="51">
        <f>SurveySetup!$E$4</f>
        <v>225</v>
      </c>
      <c r="Z88" s="51">
        <f>SurveySetup!$E$4</f>
        <v>225</v>
      </c>
      <c r="AA88" s="51">
        <f>SurveySetup!$E$4</f>
        <v>225</v>
      </c>
      <c r="AB88" s="51">
        <f>SurveySetup!$C$4</f>
        <v>50</v>
      </c>
      <c r="AC88" s="51">
        <f>SurveySetup!$C$4</f>
        <v>50</v>
      </c>
      <c r="AD88" s="51">
        <f>SurveySetup!$C$4</f>
        <v>50</v>
      </c>
      <c r="AE88" s="51">
        <f>SurveySetup!$C$4</f>
        <v>50</v>
      </c>
      <c r="AF88" s="51">
        <f>SurveySetup!$C$4</f>
        <v>50</v>
      </c>
      <c r="AG88" s="51">
        <f>SurveySetup!$C$4</f>
        <v>50</v>
      </c>
      <c r="AH88" s="51">
        <f>SurveySetup!$C$4</f>
        <v>50</v>
      </c>
      <c r="AI88" s="51">
        <f>SurveySetup!$C$4</f>
        <v>50</v>
      </c>
      <c r="AJ88" s="51">
        <f>SurveySetup!$C$4</f>
        <v>50</v>
      </c>
      <c r="AK88" s="51">
        <f>SurveySetup!$D$4</f>
        <v>125</v>
      </c>
      <c r="AL88" s="51">
        <f>SurveySetup!$D$4</f>
        <v>125</v>
      </c>
      <c r="AM88" s="51">
        <f>SurveySetup!$D$4</f>
        <v>125</v>
      </c>
      <c r="AN88" s="51">
        <f>SurveySetup!$D$4</f>
        <v>125</v>
      </c>
      <c r="AO88" s="51">
        <f>SurveySetup!$D$4</f>
        <v>125</v>
      </c>
      <c r="AP88" s="51">
        <f>SurveySetup!$D$4</f>
        <v>125</v>
      </c>
      <c r="AQ88" s="51">
        <f>SurveySetup!$D$4</f>
        <v>125</v>
      </c>
      <c r="AR88" s="51">
        <f>SurveySetup!$D$4</f>
        <v>125</v>
      </c>
      <c r="AS88" s="51">
        <f>SurveySetup!$D$4</f>
        <v>125</v>
      </c>
      <c r="AT88" s="51">
        <f>SurveySetup!$E$4</f>
        <v>225</v>
      </c>
      <c r="AU88" s="51">
        <f>SurveySetup!$E$4</f>
        <v>225</v>
      </c>
      <c r="AV88" s="51">
        <f>SurveySetup!$E$4</f>
        <v>225</v>
      </c>
      <c r="AW88" s="51">
        <f>SurveySetup!$E$4</f>
        <v>225</v>
      </c>
      <c r="AX88" s="51">
        <f>SurveySetup!$E$4</f>
        <v>225</v>
      </c>
      <c r="AY88" s="51">
        <f>SurveySetup!$E$4</f>
        <v>225</v>
      </c>
      <c r="AZ88" s="51">
        <f>SurveySetup!$E$4</f>
        <v>225</v>
      </c>
      <c r="BA88" s="51">
        <f>SurveySetup!$E$4</f>
        <v>225</v>
      </c>
      <c r="BB88" s="51">
        <f>SurveySetup!$E$4</f>
        <v>225</v>
      </c>
      <c r="BC88" s="51">
        <f>SurveySetup!$C$4</f>
        <v>50</v>
      </c>
      <c r="BD88" s="51">
        <f>SurveySetup!$C$4</f>
        <v>50</v>
      </c>
      <c r="BE88" s="51">
        <f>SurveySetup!$C$4</f>
        <v>50</v>
      </c>
      <c r="BF88" s="51">
        <f>SurveySetup!$C$4</f>
        <v>50</v>
      </c>
      <c r="BG88" s="51">
        <f>SurveySetup!$C$4</f>
        <v>50</v>
      </c>
      <c r="BH88" s="51">
        <f>SurveySetup!$C$4</f>
        <v>50</v>
      </c>
      <c r="BI88" s="51">
        <f>SurveySetup!$C$4</f>
        <v>50</v>
      </c>
      <c r="BJ88" s="51">
        <f>SurveySetup!$C$4</f>
        <v>50</v>
      </c>
      <c r="BK88" s="51">
        <f>SurveySetup!$C$4</f>
        <v>50</v>
      </c>
      <c r="BL88" s="51">
        <f>SurveySetup!$D$4</f>
        <v>125</v>
      </c>
      <c r="BM88" s="51">
        <f>SurveySetup!$D$4</f>
        <v>125</v>
      </c>
      <c r="BN88" s="51">
        <f>SurveySetup!$D$4</f>
        <v>125</v>
      </c>
      <c r="BO88" s="51">
        <f>SurveySetup!$D$4</f>
        <v>125</v>
      </c>
      <c r="BP88" s="51">
        <f>SurveySetup!$D$4</f>
        <v>125</v>
      </c>
      <c r="BQ88" s="51">
        <f>SurveySetup!$D$4</f>
        <v>125</v>
      </c>
      <c r="BR88" s="51">
        <f>SurveySetup!$D$4</f>
        <v>125</v>
      </c>
      <c r="BS88" s="51">
        <f>SurveySetup!$D$4</f>
        <v>125</v>
      </c>
      <c r="BT88" s="51">
        <f>SurveySetup!$D$4</f>
        <v>125</v>
      </c>
      <c r="BU88" s="51">
        <f>SurveySetup!$E$4</f>
        <v>225</v>
      </c>
      <c r="BV88" s="51">
        <f>SurveySetup!$E$4</f>
        <v>225</v>
      </c>
      <c r="BW88" s="51">
        <f>SurveySetup!$E$4</f>
        <v>225</v>
      </c>
      <c r="BX88" s="51">
        <f>SurveySetup!$E$4</f>
        <v>225</v>
      </c>
      <c r="BY88" s="51">
        <f>SurveySetup!$E$4</f>
        <v>225</v>
      </c>
      <c r="BZ88" s="51">
        <f>SurveySetup!$E$4</f>
        <v>225</v>
      </c>
      <c r="CA88" s="51">
        <f>SurveySetup!$E$4</f>
        <v>225</v>
      </c>
      <c r="CB88" s="51">
        <f>SurveySetup!$E$4</f>
        <v>225</v>
      </c>
      <c r="CC88" s="51">
        <f>SurveySetup!$E$4</f>
        <v>225</v>
      </c>
    </row>
    <row r="89" spans="1:81" x14ac:dyDescent="0.35">
      <c r="A89" s="50">
        <f>SurveySetup!$C$5</f>
        <v>3</v>
      </c>
      <c r="B89" s="50">
        <f>SurveySetup!$C$5</f>
        <v>3</v>
      </c>
      <c r="C89" s="50">
        <f>SurveySetup!$C$5</f>
        <v>3</v>
      </c>
      <c r="D89" s="50">
        <f>SurveySetup!$D$5</f>
        <v>6</v>
      </c>
      <c r="E89" s="50">
        <f>SurveySetup!$D$5</f>
        <v>6</v>
      </c>
      <c r="F89" s="50">
        <f>SurveySetup!$D$5</f>
        <v>6</v>
      </c>
      <c r="G89" s="50">
        <f>SurveySetup!$E$5</f>
        <v>9</v>
      </c>
      <c r="H89" s="50">
        <f>SurveySetup!$E$5</f>
        <v>9</v>
      </c>
      <c r="I89" s="50">
        <f>SurveySetup!$E$5</f>
        <v>9</v>
      </c>
      <c r="J89" s="50">
        <f>SurveySetup!$C$5</f>
        <v>3</v>
      </c>
      <c r="K89" s="50">
        <f>SurveySetup!$C$5</f>
        <v>3</v>
      </c>
      <c r="L89" s="50">
        <f>SurveySetup!$C$5</f>
        <v>3</v>
      </c>
      <c r="M89" s="50">
        <f>SurveySetup!$D$5</f>
        <v>6</v>
      </c>
      <c r="N89" s="50">
        <f>SurveySetup!$D$5</f>
        <v>6</v>
      </c>
      <c r="O89" s="50">
        <f>SurveySetup!$D$5</f>
        <v>6</v>
      </c>
      <c r="P89" s="50">
        <f>SurveySetup!$E$5</f>
        <v>9</v>
      </c>
      <c r="Q89" s="50">
        <f>SurveySetup!$E$5</f>
        <v>9</v>
      </c>
      <c r="R89" s="50">
        <f>SurveySetup!$E$5</f>
        <v>9</v>
      </c>
      <c r="S89" s="50">
        <f>SurveySetup!$C$5</f>
        <v>3</v>
      </c>
      <c r="T89" s="50">
        <f>SurveySetup!$C$5</f>
        <v>3</v>
      </c>
      <c r="U89" s="50">
        <f>SurveySetup!$C$5</f>
        <v>3</v>
      </c>
      <c r="V89" s="50">
        <f>SurveySetup!$D$5</f>
        <v>6</v>
      </c>
      <c r="W89" s="50">
        <f>SurveySetup!$D$5</f>
        <v>6</v>
      </c>
      <c r="X89" s="50">
        <f>SurveySetup!$D$5</f>
        <v>6</v>
      </c>
      <c r="Y89" s="50">
        <f>SurveySetup!$E$5</f>
        <v>9</v>
      </c>
      <c r="Z89" s="50">
        <f>SurveySetup!$E$5</f>
        <v>9</v>
      </c>
      <c r="AA89" s="50">
        <f>SurveySetup!$E$5</f>
        <v>9</v>
      </c>
      <c r="AB89" s="50">
        <f>SurveySetup!$C$5</f>
        <v>3</v>
      </c>
      <c r="AC89" s="50">
        <f>SurveySetup!$C$5</f>
        <v>3</v>
      </c>
      <c r="AD89" s="50">
        <f>SurveySetup!$C$5</f>
        <v>3</v>
      </c>
      <c r="AE89" s="50">
        <f>SurveySetup!$D$5</f>
        <v>6</v>
      </c>
      <c r="AF89" s="50">
        <f>SurveySetup!$D$5</f>
        <v>6</v>
      </c>
      <c r="AG89" s="50">
        <f>SurveySetup!$D$5</f>
        <v>6</v>
      </c>
      <c r="AH89" s="50">
        <f>SurveySetup!$E$5</f>
        <v>9</v>
      </c>
      <c r="AI89" s="50">
        <f>SurveySetup!$E$5</f>
        <v>9</v>
      </c>
      <c r="AJ89" s="50">
        <f>SurveySetup!$E$5</f>
        <v>9</v>
      </c>
      <c r="AK89" s="50">
        <f>SurveySetup!$C$5</f>
        <v>3</v>
      </c>
      <c r="AL89" s="50">
        <f>SurveySetup!$C$5</f>
        <v>3</v>
      </c>
      <c r="AM89" s="50">
        <f>SurveySetup!$C$5</f>
        <v>3</v>
      </c>
      <c r="AN89" s="50">
        <f>SurveySetup!$D$5</f>
        <v>6</v>
      </c>
      <c r="AO89" s="50">
        <f>SurveySetup!$D$5</f>
        <v>6</v>
      </c>
      <c r="AP89" s="50">
        <f>SurveySetup!$D$5</f>
        <v>6</v>
      </c>
      <c r="AQ89" s="50">
        <f>SurveySetup!$E$5</f>
        <v>9</v>
      </c>
      <c r="AR89" s="50">
        <f>SurveySetup!$E$5</f>
        <v>9</v>
      </c>
      <c r="AS89" s="50">
        <f>SurveySetup!$E$5</f>
        <v>9</v>
      </c>
      <c r="AT89" s="50">
        <f>SurveySetup!$C$5</f>
        <v>3</v>
      </c>
      <c r="AU89" s="50">
        <f>SurveySetup!$C$5</f>
        <v>3</v>
      </c>
      <c r="AV89" s="50">
        <f>SurveySetup!$C$5</f>
        <v>3</v>
      </c>
      <c r="AW89" s="50">
        <f>SurveySetup!$D$5</f>
        <v>6</v>
      </c>
      <c r="AX89" s="50">
        <f>SurveySetup!$D$5</f>
        <v>6</v>
      </c>
      <c r="AY89" s="50">
        <f>SurveySetup!$D$5</f>
        <v>6</v>
      </c>
      <c r="AZ89" s="50">
        <f>SurveySetup!$E$5</f>
        <v>9</v>
      </c>
      <c r="BA89" s="50">
        <f>SurveySetup!$E$5</f>
        <v>9</v>
      </c>
      <c r="BB89" s="50">
        <f>SurveySetup!$E$5</f>
        <v>9</v>
      </c>
      <c r="BC89" s="50">
        <f>SurveySetup!$C$5</f>
        <v>3</v>
      </c>
      <c r="BD89" s="50">
        <f>SurveySetup!$C$5</f>
        <v>3</v>
      </c>
      <c r="BE89" s="50">
        <f>SurveySetup!$C$5</f>
        <v>3</v>
      </c>
      <c r="BF89" s="50">
        <f>SurveySetup!$D$5</f>
        <v>6</v>
      </c>
      <c r="BG89" s="50">
        <f>SurveySetup!$D$5</f>
        <v>6</v>
      </c>
      <c r="BH89" s="50">
        <f>SurveySetup!$D$5</f>
        <v>6</v>
      </c>
      <c r="BI89" s="50">
        <f>SurveySetup!$E$5</f>
        <v>9</v>
      </c>
      <c r="BJ89" s="50">
        <f>SurveySetup!$E$5</f>
        <v>9</v>
      </c>
      <c r="BK89" s="50">
        <f>SurveySetup!$E$5</f>
        <v>9</v>
      </c>
      <c r="BL89" s="50">
        <f>SurveySetup!$C$5</f>
        <v>3</v>
      </c>
      <c r="BM89" s="50">
        <f>SurveySetup!$C$5</f>
        <v>3</v>
      </c>
      <c r="BN89" s="50">
        <f>SurveySetup!$C$5</f>
        <v>3</v>
      </c>
      <c r="BO89" s="50">
        <f>SurveySetup!$D$5</f>
        <v>6</v>
      </c>
      <c r="BP89" s="50">
        <f>SurveySetup!$D$5</f>
        <v>6</v>
      </c>
      <c r="BQ89" s="50">
        <f>SurveySetup!$D$5</f>
        <v>6</v>
      </c>
      <c r="BR89" s="50">
        <f>SurveySetup!$E$5</f>
        <v>9</v>
      </c>
      <c r="BS89" s="50">
        <f>SurveySetup!$E$5</f>
        <v>9</v>
      </c>
      <c r="BT89" s="50">
        <f>SurveySetup!$E$5</f>
        <v>9</v>
      </c>
      <c r="BU89" s="50">
        <f>SurveySetup!$C$5</f>
        <v>3</v>
      </c>
      <c r="BV89" s="50">
        <f>SurveySetup!$C$5</f>
        <v>3</v>
      </c>
      <c r="BW89" s="50">
        <f>SurveySetup!$C$5</f>
        <v>3</v>
      </c>
      <c r="BX89" s="50">
        <f>SurveySetup!$D$5</f>
        <v>6</v>
      </c>
      <c r="BY89" s="50">
        <f>SurveySetup!$D$5</f>
        <v>6</v>
      </c>
      <c r="BZ89" s="50">
        <f>SurveySetup!$D$5</f>
        <v>6</v>
      </c>
      <c r="CA89" s="50">
        <f>SurveySetup!$E$5</f>
        <v>9</v>
      </c>
      <c r="CB89" s="50">
        <f>SurveySetup!$E$5</f>
        <v>9</v>
      </c>
      <c r="CC89" s="50">
        <f>SurveySetup!$E$5</f>
        <v>9</v>
      </c>
    </row>
    <row r="90" spans="1:81" x14ac:dyDescent="0.35">
      <c r="A90" s="51">
        <f>SurveySetup!$C$6</f>
        <v>2</v>
      </c>
      <c r="B90" s="51">
        <f>SurveySetup!$D$6</f>
        <v>6</v>
      </c>
      <c r="C90" s="51">
        <f>SurveySetup!$E$6</f>
        <v>10</v>
      </c>
      <c r="D90" s="51">
        <f>SurveySetup!$C$6</f>
        <v>2</v>
      </c>
      <c r="E90" s="51">
        <f>SurveySetup!$D$6</f>
        <v>6</v>
      </c>
      <c r="F90" s="51">
        <f>SurveySetup!$E$6</f>
        <v>10</v>
      </c>
      <c r="G90" s="51">
        <f>SurveySetup!$C$6</f>
        <v>2</v>
      </c>
      <c r="H90" s="51">
        <f>SurveySetup!$D$6</f>
        <v>6</v>
      </c>
      <c r="I90" s="51">
        <f>SurveySetup!$E$6</f>
        <v>10</v>
      </c>
      <c r="J90" s="51">
        <f>SurveySetup!$C$6</f>
        <v>2</v>
      </c>
      <c r="K90" s="51">
        <f>SurveySetup!$D$6</f>
        <v>6</v>
      </c>
      <c r="L90" s="51">
        <f>SurveySetup!$E$6</f>
        <v>10</v>
      </c>
      <c r="M90" s="51">
        <f>SurveySetup!$C$6</f>
        <v>2</v>
      </c>
      <c r="N90" s="51">
        <f>SurveySetup!$D$6</f>
        <v>6</v>
      </c>
      <c r="O90" s="51">
        <f>SurveySetup!$E$6</f>
        <v>10</v>
      </c>
      <c r="P90" s="51">
        <f>SurveySetup!$C$6</f>
        <v>2</v>
      </c>
      <c r="Q90" s="51">
        <f>SurveySetup!$D$6</f>
        <v>6</v>
      </c>
      <c r="R90" s="51">
        <f>SurveySetup!$E$6</f>
        <v>10</v>
      </c>
      <c r="S90" s="51">
        <f>SurveySetup!$C$6</f>
        <v>2</v>
      </c>
      <c r="T90" s="51">
        <f>SurveySetup!$D$6</f>
        <v>6</v>
      </c>
      <c r="U90" s="51">
        <f>SurveySetup!$E$6</f>
        <v>10</v>
      </c>
      <c r="V90" s="51">
        <f>SurveySetup!$C$6</f>
        <v>2</v>
      </c>
      <c r="W90" s="51">
        <f>SurveySetup!$D$6</f>
        <v>6</v>
      </c>
      <c r="X90" s="51">
        <f>SurveySetup!$E$6</f>
        <v>10</v>
      </c>
      <c r="Y90" s="51">
        <f>SurveySetup!$C$6</f>
        <v>2</v>
      </c>
      <c r="Z90" s="51">
        <f>SurveySetup!$D$6</f>
        <v>6</v>
      </c>
      <c r="AA90" s="51">
        <f>SurveySetup!$E$6</f>
        <v>10</v>
      </c>
      <c r="AB90" s="51">
        <f>SurveySetup!$C$6</f>
        <v>2</v>
      </c>
      <c r="AC90" s="51">
        <f>SurveySetup!$D$6</f>
        <v>6</v>
      </c>
      <c r="AD90" s="51">
        <f>SurveySetup!$E$6</f>
        <v>10</v>
      </c>
      <c r="AE90" s="51">
        <f>SurveySetup!$C$6</f>
        <v>2</v>
      </c>
      <c r="AF90" s="51">
        <f>SurveySetup!$D$6</f>
        <v>6</v>
      </c>
      <c r="AG90" s="51">
        <f>SurveySetup!$E$6</f>
        <v>10</v>
      </c>
      <c r="AH90" s="51">
        <f>SurveySetup!$C$6</f>
        <v>2</v>
      </c>
      <c r="AI90" s="51">
        <f>SurveySetup!$D$6</f>
        <v>6</v>
      </c>
      <c r="AJ90" s="51">
        <f>SurveySetup!$E$6</f>
        <v>10</v>
      </c>
      <c r="AK90" s="51">
        <f>SurveySetup!$C$6</f>
        <v>2</v>
      </c>
      <c r="AL90" s="51">
        <f>SurveySetup!$D$6</f>
        <v>6</v>
      </c>
      <c r="AM90" s="51">
        <f>SurveySetup!$E$6</f>
        <v>10</v>
      </c>
      <c r="AN90" s="51">
        <f>SurveySetup!$C$6</f>
        <v>2</v>
      </c>
      <c r="AO90" s="51">
        <f>SurveySetup!$D$6</f>
        <v>6</v>
      </c>
      <c r="AP90" s="51">
        <f>SurveySetup!$E$6</f>
        <v>10</v>
      </c>
      <c r="AQ90" s="51">
        <f>SurveySetup!$C$6</f>
        <v>2</v>
      </c>
      <c r="AR90" s="51">
        <f>SurveySetup!$D$6</f>
        <v>6</v>
      </c>
      <c r="AS90" s="51">
        <f>SurveySetup!$E$6</f>
        <v>10</v>
      </c>
      <c r="AT90" s="51">
        <f>SurveySetup!$C$6</f>
        <v>2</v>
      </c>
      <c r="AU90" s="51">
        <f>SurveySetup!$D$6</f>
        <v>6</v>
      </c>
      <c r="AV90" s="51">
        <f>SurveySetup!$E$6</f>
        <v>10</v>
      </c>
      <c r="AW90" s="51">
        <f>SurveySetup!$C$6</f>
        <v>2</v>
      </c>
      <c r="AX90" s="51">
        <f>SurveySetup!$D$6</f>
        <v>6</v>
      </c>
      <c r="AY90" s="51">
        <f>SurveySetup!$E$6</f>
        <v>10</v>
      </c>
      <c r="AZ90" s="51">
        <f>SurveySetup!$C$6</f>
        <v>2</v>
      </c>
      <c r="BA90" s="51">
        <f>SurveySetup!$D$6</f>
        <v>6</v>
      </c>
      <c r="BB90" s="51">
        <f>SurveySetup!$E$6</f>
        <v>10</v>
      </c>
      <c r="BC90" s="51">
        <f>SurveySetup!$C$6</f>
        <v>2</v>
      </c>
      <c r="BD90" s="51">
        <f>SurveySetup!$D$6</f>
        <v>6</v>
      </c>
      <c r="BE90" s="51">
        <f>SurveySetup!$E$6</f>
        <v>10</v>
      </c>
      <c r="BF90" s="51">
        <f>SurveySetup!$C$6</f>
        <v>2</v>
      </c>
      <c r="BG90" s="51">
        <f>SurveySetup!$D$6</f>
        <v>6</v>
      </c>
      <c r="BH90" s="51">
        <f>SurveySetup!$E$6</f>
        <v>10</v>
      </c>
      <c r="BI90" s="51">
        <f>SurveySetup!$C$6</f>
        <v>2</v>
      </c>
      <c r="BJ90" s="51">
        <f>SurveySetup!$D$6</f>
        <v>6</v>
      </c>
      <c r="BK90" s="51">
        <f>SurveySetup!$E$6</f>
        <v>10</v>
      </c>
      <c r="BL90" s="51">
        <f>SurveySetup!$C$6</f>
        <v>2</v>
      </c>
      <c r="BM90" s="51">
        <f>SurveySetup!$D$6</f>
        <v>6</v>
      </c>
      <c r="BN90" s="51">
        <f>SurveySetup!$E$6</f>
        <v>10</v>
      </c>
      <c r="BO90" s="51">
        <f>SurveySetup!$C$6</f>
        <v>2</v>
      </c>
      <c r="BP90" s="51">
        <f>SurveySetup!$D$6</f>
        <v>6</v>
      </c>
      <c r="BQ90" s="51">
        <f>SurveySetup!$E$6</f>
        <v>10</v>
      </c>
      <c r="BR90" s="51">
        <f>SurveySetup!$C$6</f>
        <v>2</v>
      </c>
      <c r="BS90" s="51">
        <f>SurveySetup!$D$6</f>
        <v>6</v>
      </c>
      <c r="BT90" s="51">
        <f>SurveySetup!$E$6</f>
        <v>10</v>
      </c>
      <c r="BU90" s="51">
        <f>SurveySetup!$C$6</f>
        <v>2</v>
      </c>
      <c r="BV90" s="51">
        <f>SurveySetup!$D$6</f>
        <v>6</v>
      </c>
      <c r="BW90" s="51">
        <f>SurveySetup!$E$6</f>
        <v>10</v>
      </c>
      <c r="BX90" s="51">
        <f>SurveySetup!$C$6</f>
        <v>2</v>
      </c>
      <c r="BY90" s="51">
        <f>SurveySetup!$D$6</f>
        <v>6</v>
      </c>
      <c r="BZ90" s="51">
        <f>SurveySetup!$E$6</f>
        <v>10</v>
      </c>
      <c r="CA90" s="51">
        <f>SurveySetup!$C$6</f>
        <v>2</v>
      </c>
      <c r="CB90" s="51">
        <f>SurveySetup!$D$6</f>
        <v>6</v>
      </c>
      <c r="CC90" s="51">
        <f>SurveySetup!$E$6</f>
        <v>10</v>
      </c>
    </row>
  </sheetData>
  <sheetProtection sheet="1" objects="1" scenarios="1"/>
  <mergeCells count="1">
    <mergeCell ref="A1:E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9999"/>
  </sheetPr>
  <dimension ref="A1:DG918"/>
  <sheetViews>
    <sheetView topLeftCell="BX1" zoomScale="125" zoomScaleNormal="70" workbookViewId="0">
      <selection activeCell="CH3" sqref="CH3"/>
    </sheetView>
  </sheetViews>
  <sheetFormatPr defaultColWidth="8.796875" defaultRowHeight="12.75" x14ac:dyDescent="0.35"/>
  <cols>
    <col min="1" max="1" width="12.46484375" bestFit="1" customWidth="1"/>
    <col min="2" max="2" width="10.46484375" customWidth="1"/>
    <col min="3" max="3" width="12.46484375" bestFit="1" customWidth="1"/>
    <col min="4" max="4" width="11.6640625" customWidth="1"/>
    <col min="5" max="5" width="11.46484375" bestFit="1" customWidth="1"/>
    <col min="6" max="6" width="10.46484375" customWidth="1"/>
    <col min="7" max="8" width="12.46484375" bestFit="1" customWidth="1"/>
    <col min="9" max="9" width="9.46484375" bestFit="1" customWidth="1"/>
    <col min="11" max="13" width="15.46484375" customWidth="1"/>
    <col min="14" max="14" width="12.1328125" customWidth="1"/>
    <col min="15" max="15" width="12.46484375" bestFit="1" customWidth="1"/>
    <col min="16" max="16" width="12.1328125" customWidth="1"/>
    <col min="17" max="17" width="11.46484375" bestFit="1" customWidth="1"/>
    <col min="18" max="18" width="11.796875" customWidth="1"/>
    <col min="19" max="19" width="12.46484375" bestFit="1" customWidth="1"/>
    <col min="20" max="22" width="11.1328125" bestFit="1" customWidth="1"/>
    <col min="23" max="23" width="10.46484375" customWidth="1"/>
    <col min="24" max="25" width="11" customWidth="1"/>
    <col min="29" max="29" width="12" customWidth="1"/>
    <col min="30" max="30" width="12.46484375" bestFit="1" customWidth="1"/>
    <col min="31" max="31" width="11.46484375" bestFit="1" customWidth="1"/>
    <col min="83" max="83" width="10.46484375" customWidth="1"/>
  </cols>
  <sheetData>
    <row r="1" spans="1:89" ht="20.25" customHeight="1" x14ac:dyDescent="0.35">
      <c r="A1" s="229" t="s">
        <v>243</v>
      </c>
      <c r="B1" s="229"/>
      <c r="C1" s="229"/>
      <c r="D1" s="229"/>
    </row>
    <row r="2" spans="1:89" ht="13.5" thickBot="1" x14ac:dyDescent="0.45">
      <c r="A2" s="66" t="s">
        <v>244</v>
      </c>
      <c r="B2" s="67" t="s">
        <v>114</v>
      </c>
      <c r="C2" s="67" t="s">
        <v>245</v>
      </c>
      <c r="D2" s="67" t="s">
        <v>246</v>
      </c>
      <c r="E2" s="67" t="s">
        <v>247</v>
      </c>
      <c r="F2" s="67" t="s">
        <v>248</v>
      </c>
      <c r="G2" s="67" t="s">
        <v>249</v>
      </c>
      <c r="H2" s="67" t="s">
        <v>250</v>
      </c>
      <c r="I2" s="67" t="s">
        <v>251</v>
      </c>
      <c r="J2" s="67" t="s">
        <v>252</v>
      </c>
      <c r="K2" s="67" t="s">
        <v>253</v>
      </c>
      <c r="L2" s="67" t="s">
        <v>254</v>
      </c>
      <c r="M2" s="67" t="s">
        <v>255</v>
      </c>
      <c r="N2" s="67" t="s">
        <v>256</v>
      </c>
      <c r="O2" s="67" t="s">
        <v>257</v>
      </c>
      <c r="P2" s="67" t="s">
        <v>258</v>
      </c>
      <c r="Q2" s="67" t="s">
        <v>259</v>
      </c>
      <c r="R2" s="67" t="s">
        <v>260</v>
      </c>
      <c r="S2" s="67" t="s">
        <v>261</v>
      </c>
      <c r="T2" s="67" t="s">
        <v>262</v>
      </c>
      <c r="U2" s="67" t="s">
        <v>263</v>
      </c>
      <c r="V2" s="67" t="s">
        <v>264</v>
      </c>
      <c r="W2" s="67" t="s">
        <v>265</v>
      </c>
      <c r="X2" s="67" t="s">
        <v>266</v>
      </c>
      <c r="Y2" s="67" t="s">
        <v>267</v>
      </c>
      <c r="Z2" s="67" t="s">
        <v>268</v>
      </c>
      <c r="AA2" s="67" t="s">
        <v>269</v>
      </c>
      <c r="AB2" s="67" t="s">
        <v>270</v>
      </c>
      <c r="AC2" s="67" t="s">
        <v>271</v>
      </c>
      <c r="AD2" s="67" t="s">
        <v>272</v>
      </c>
      <c r="AE2" s="67" t="s">
        <v>273</v>
      </c>
      <c r="AF2" s="67" t="s">
        <v>274</v>
      </c>
      <c r="AG2" s="67" t="s">
        <v>275</v>
      </c>
      <c r="AH2" s="67" t="s">
        <v>276</v>
      </c>
      <c r="AI2" s="67" t="s">
        <v>277</v>
      </c>
      <c r="AJ2" s="67" t="s">
        <v>278</v>
      </c>
      <c r="AK2" s="67" t="s">
        <v>279</v>
      </c>
      <c r="AL2" s="67" t="s">
        <v>280</v>
      </c>
      <c r="AM2" s="67" t="s">
        <v>281</v>
      </c>
      <c r="AN2" s="67" t="s">
        <v>282</v>
      </c>
      <c r="AO2" s="67" t="s">
        <v>283</v>
      </c>
      <c r="AP2" s="67" t="s">
        <v>284</v>
      </c>
      <c r="AQ2" s="67" t="s">
        <v>285</v>
      </c>
      <c r="AR2" s="67" t="s">
        <v>286</v>
      </c>
      <c r="AS2" s="67" t="s">
        <v>287</v>
      </c>
      <c r="AT2" s="67" t="s">
        <v>288</v>
      </c>
      <c r="AU2" s="67" t="s">
        <v>289</v>
      </c>
      <c r="AV2" s="67" t="s">
        <v>290</v>
      </c>
      <c r="AW2" s="67" t="s">
        <v>291</v>
      </c>
      <c r="AX2" s="67" t="s">
        <v>292</v>
      </c>
      <c r="AY2" s="67" t="s">
        <v>293</v>
      </c>
      <c r="AZ2" s="67" t="s">
        <v>294</v>
      </c>
      <c r="BA2" s="67" t="s">
        <v>295</v>
      </c>
      <c r="BB2" s="67" t="s">
        <v>296</v>
      </c>
      <c r="BC2" s="67" t="s">
        <v>297</v>
      </c>
      <c r="BD2" s="67" t="s">
        <v>298</v>
      </c>
      <c r="BE2" s="67" t="s">
        <v>299</v>
      </c>
      <c r="BF2" s="67" t="s">
        <v>300</v>
      </c>
      <c r="BG2" s="67" t="s">
        <v>301</v>
      </c>
      <c r="BH2" s="67" t="s">
        <v>302</v>
      </c>
      <c r="BI2" s="67" t="s">
        <v>303</v>
      </c>
      <c r="BJ2" s="67" t="s">
        <v>304</v>
      </c>
      <c r="BK2" s="67" t="s">
        <v>305</v>
      </c>
      <c r="BL2" s="67" t="s">
        <v>306</v>
      </c>
      <c r="BM2" s="67" t="s">
        <v>307</v>
      </c>
      <c r="BN2" s="67" t="s">
        <v>308</v>
      </c>
      <c r="BO2" s="67" t="s">
        <v>309</v>
      </c>
      <c r="BP2" s="67" t="s">
        <v>310</v>
      </c>
      <c r="BQ2" s="67" t="s">
        <v>311</v>
      </c>
      <c r="BR2" s="67" t="s">
        <v>312</v>
      </c>
      <c r="BS2" s="67" t="s">
        <v>313</v>
      </c>
      <c r="BT2" s="67" t="s">
        <v>314</v>
      </c>
      <c r="BU2" s="67" t="s">
        <v>315</v>
      </c>
      <c r="BV2" s="67" t="s">
        <v>316</v>
      </c>
      <c r="BW2" s="67" t="s">
        <v>317</v>
      </c>
      <c r="BX2" s="67" t="s">
        <v>318</v>
      </c>
      <c r="BY2" s="67" t="s">
        <v>319</v>
      </c>
      <c r="BZ2" s="67" t="s">
        <v>320</v>
      </c>
      <c r="CA2" s="67" t="s">
        <v>321</v>
      </c>
      <c r="CB2" s="67" t="s">
        <v>322</v>
      </c>
      <c r="CC2" s="67" t="s">
        <v>323</v>
      </c>
      <c r="CD2" s="67" t="s">
        <v>324</v>
      </c>
      <c r="CE2" s="67" t="s">
        <v>325</v>
      </c>
      <c r="CH2" s="3" t="s">
        <v>326</v>
      </c>
      <c r="CI2" s="3" t="s">
        <v>327</v>
      </c>
      <c r="CJ2" s="3" t="s">
        <v>328</v>
      </c>
      <c r="CK2" s="3" t="s">
        <v>329</v>
      </c>
    </row>
    <row r="3" spans="1:89" ht="16.149999999999999" thickTop="1" x14ac:dyDescent="0.55000000000000004">
      <c r="A3" s="68" t="s">
        <v>330</v>
      </c>
      <c r="B3" s="69">
        <f>(DOE!A87-$CK3)/$CJ3</f>
        <v>-1</v>
      </c>
      <c r="C3" s="69">
        <f>(DOE!B87-$CK3)/$CJ3</f>
        <v>-1</v>
      </c>
      <c r="D3" s="69">
        <f>(DOE!C87-$CK3)/$CJ3</f>
        <v>-1</v>
      </c>
      <c r="E3" s="69">
        <f>(DOE!D87-$CK3)/$CJ3</f>
        <v>-1</v>
      </c>
      <c r="F3" s="69">
        <f>(DOE!E87-$CK3)/$CJ3</f>
        <v>-1</v>
      </c>
      <c r="G3" s="69">
        <f>(DOE!F87-$CK3)/$CJ3</f>
        <v>-1</v>
      </c>
      <c r="H3" s="69">
        <f>(DOE!G87-$CK3)/$CJ3</f>
        <v>-1</v>
      </c>
      <c r="I3" s="69">
        <f>(DOE!H87-$CK3)/$CJ3</f>
        <v>-1</v>
      </c>
      <c r="J3" s="69">
        <f>(DOE!I87-$CK3)/$CJ3</f>
        <v>-1</v>
      </c>
      <c r="K3" s="69">
        <f>(DOE!J87-$CK3)/$CJ3</f>
        <v>-1</v>
      </c>
      <c r="L3" s="69">
        <f>(DOE!K87-$CK3)/$CJ3</f>
        <v>-1</v>
      </c>
      <c r="M3" s="69">
        <f>(DOE!L87-$CK3)/$CJ3</f>
        <v>-1</v>
      </c>
      <c r="N3" s="69">
        <f>(DOE!M87-$CK3)/$CJ3</f>
        <v>-1</v>
      </c>
      <c r="O3" s="69">
        <f>(DOE!N87-$CK3)/$CJ3</f>
        <v>-1</v>
      </c>
      <c r="P3" s="69">
        <f>(DOE!O87-$CK3)/$CJ3</f>
        <v>-1</v>
      </c>
      <c r="Q3" s="69">
        <f>(DOE!P87-$CK3)/$CJ3</f>
        <v>-1</v>
      </c>
      <c r="R3" s="69">
        <f>(DOE!Q87-$CK3)/$CJ3</f>
        <v>-1</v>
      </c>
      <c r="S3" s="69">
        <f>(DOE!R87-$CK3)/$CJ3</f>
        <v>-1</v>
      </c>
      <c r="T3" s="69">
        <f>(DOE!S87-$CK3)/$CJ3</f>
        <v>-1</v>
      </c>
      <c r="U3" s="69">
        <f>(DOE!T87-$CK3)/$CJ3</f>
        <v>-1</v>
      </c>
      <c r="V3" s="69">
        <f>(DOE!U87-$CK3)/$CJ3</f>
        <v>-1</v>
      </c>
      <c r="W3" s="69">
        <f>(DOE!V87-$CK3)/$CJ3</f>
        <v>-1</v>
      </c>
      <c r="X3" s="69">
        <f>(DOE!W87-$CK3)/$CJ3</f>
        <v>-1</v>
      </c>
      <c r="Y3" s="69">
        <f>(DOE!X87-$CK3)/$CJ3</f>
        <v>-1</v>
      </c>
      <c r="Z3" s="69">
        <f>(DOE!Y87-$CK3)/$CJ3</f>
        <v>-1</v>
      </c>
      <c r="AA3" s="69">
        <f>(DOE!Z87-$CK3)/$CJ3</f>
        <v>-1</v>
      </c>
      <c r="AB3" s="69">
        <f>(DOE!AA87-$CK3)/$CJ3</f>
        <v>-1</v>
      </c>
      <c r="AC3" s="69">
        <f>(DOE!AB87-$CK3)/$CJ3</f>
        <v>0</v>
      </c>
      <c r="AD3" s="69">
        <f>(DOE!AC87-$CK3)/$CJ3</f>
        <v>0</v>
      </c>
      <c r="AE3" s="69">
        <f>(DOE!AD87-$CK3)/$CJ3</f>
        <v>0</v>
      </c>
      <c r="AF3" s="69">
        <f>(DOE!AE87-$CK3)/$CJ3</f>
        <v>0</v>
      </c>
      <c r="AG3" s="69">
        <f>(DOE!AF87-$CK3)/$CJ3</f>
        <v>0</v>
      </c>
      <c r="AH3" s="69">
        <f>(DOE!AG87-$CK3)/$CJ3</f>
        <v>0</v>
      </c>
      <c r="AI3" s="69">
        <f>(DOE!AH87-$CK3)/$CJ3</f>
        <v>0</v>
      </c>
      <c r="AJ3" s="69">
        <f>(DOE!AI87-$CK3)/$CJ3</f>
        <v>0</v>
      </c>
      <c r="AK3" s="69">
        <f>(DOE!AJ87-$CK3)/$CJ3</f>
        <v>0</v>
      </c>
      <c r="AL3" s="69">
        <f>(DOE!AK87-$CK3)/$CJ3</f>
        <v>0</v>
      </c>
      <c r="AM3" s="69">
        <f>(DOE!AL87-$CK3)/$CJ3</f>
        <v>0</v>
      </c>
      <c r="AN3" s="69">
        <f>(DOE!AM87-$CK3)/$CJ3</f>
        <v>0</v>
      </c>
      <c r="AO3" s="69">
        <f>(DOE!AN87-$CK3)/$CJ3</f>
        <v>0</v>
      </c>
      <c r="AP3" s="69">
        <f>(DOE!AO87-$CK3)/$CJ3</f>
        <v>0</v>
      </c>
      <c r="AQ3" s="69">
        <f>(DOE!AP87-$CK3)/$CJ3</f>
        <v>0</v>
      </c>
      <c r="AR3" s="69">
        <f>(DOE!AQ87-$CK3)/$CJ3</f>
        <v>0</v>
      </c>
      <c r="AS3" s="69">
        <f>(DOE!AR87-$CK3)/$CJ3</f>
        <v>0</v>
      </c>
      <c r="AT3" s="69">
        <f>(DOE!AS87-$CK3)/$CJ3</f>
        <v>0</v>
      </c>
      <c r="AU3" s="69">
        <f>(DOE!AT87-$CK3)/$CJ3</f>
        <v>0</v>
      </c>
      <c r="AV3" s="69">
        <f>(DOE!AU87-$CK3)/$CJ3</f>
        <v>0</v>
      </c>
      <c r="AW3" s="69">
        <f>(DOE!AV87-$CK3)/$CJ3</f>
        <v>0</v>
      </c>
      <c r="AX3" s="69">
        <f>(DOE!AW87-$CK3)/$CJ3</f>
        <v>0</v>
      </c>
      <c r="AY3" s="69">
        <f>(DOE!AX87-$CK3)/$CJ3</f>
        <v>0</v>
      </c>
      <c r="AZ3" s="69">
        <f>(DOE!AY87-$CK3)/$CJ3</f>
        <v>0</v>
      </c>
      <c r="BA3" s="69">
        <f>(DOE!AZ87-$CK3)/$CJ3</f>
        <v>0</v>
      </c>
      <c r="BB3" s="69">
        <f>(DOE!BA87-$CK3)/$CJ3</f>
        <v>0</v>
      </c>
      <c r="BC3" s="69">
        <f>(DOE!BB87-$CK3)/$CJ3</f>
        <v>0</v>
      </c>
      <c r="BD3" s="69">
        <f>(DOE!BC87-$CK3)/$CJ3</f>
        <v>1</v>
      </c>
      <c r="BE3" s="69">
        <f>(DOE!BD87-$CK3)/$CJ3</f>
        <v>1</v>
      </c>
      <c r="BF3" s="69">
        <f>(DOE!BE87-$CK3)/$CJ3</f>
        <v>1</v>
      </c>
      <c r="BG3" s="69">
        <f>(DOE!BF87-$CK3)/$CJ3</f>
        <v>1</v>
      </c>
      <c r="BH3" s="69">
        <f>(DOE!BG87-$CK3)/$CJ3</f>
        <v>1</v>
      </c>
      <c r="BI3" s="69">
        <f>(DOE!BH87-$CK3)/$CJ3</f>
        <v>1</v>
      </c>
      <c r="BJ3" s="69">
        <f>(DOE!BI87-$CK3)/$CJ3</f>
        <v>1</v>
      </c>
      <c r="BK3" s="69">
        <f>(DOE!BJ87-$CK3)/$CJ3</f>
        <v>1</v>
      </c>
      <c r="BL3" s="69">
        <f>(DOE!BK87-$CK3)/$CJ3</f>
        <v>1</v>
      </c>
      <c r="BM3" s="69">
        <f>(DOE!BL87-$CK3)/$CJ3</f>
        <v>1</v>
      </c>
      <c r="BN3" s="69">
        <f>(DOE!BM87-$CK3)/$CJ3</f>
        <v>1</v>
      </c>
      <c r="BO3" s="69">
        <f>(DOE!BN87-$CK3)/$CJ3</f>
        <v>1</v>
      </c>
      <c r="BP3" s="69">
        <f>(DOE!BO87-$CK3)/$CJ3</f>
        <v>1</v>
      </c>
      <c r="BQ3" s="69">
        <f>(DOE!BP87-$CK3)/$CJ3</f>
        <v>1</v>
      </c>
      <c r="BR3" s="69">
        <f>(DOE!BQ87-$CK3)/$CJ3</f>
        <v>1</v>
      </c>
      <c r="BS3" s="69">
        <f>(DOE!BR87-$CK3)/$CJ3</f>
        <v>1</v>
      </c>
      <c r="BT3" s="69">
        <f>(DOE!BS87-$CK3)/$CJ3</f>
        <v>1</v>
      </c>
      <c r="BU3" s="69">
        <f>(DOE!BT87-$CK3)/$CJ3</f>
        <v>1</v>
      </c>
      <c r="BV3" s="69">
        <f>(DOE!BU87-$CK3)/$CJ3</f>
        <v>1</v>
      </c>
      <c r="BW3" s="69">
        <f>(DOE!BV87-$CK3)/$CJ3</f>
        <v>1</v>
      </c>
      <c r="BX3" s="69">
        <f>(DOE!BW87-$CK3)/$CJ3</f>
        <v>1</v>
      </c>
      <c r="BY3" s="69">
        <f>(DOE!BX87-$CK3)/$CJ3</f>
        <v>1</v>
      </c>
      <c r="BZ3" s="69">
        <f>(DOE!BY87-$CK3)/$CJ3</f>
        <v>1</v>
      </c>
      <c r="CA3" s="69">
        <f>(DOE!BZ87-$CK3)/$CJ3</f>
        <v>1</v>
      </c>
      <c r="CB3" s="69">
        <f>(DOE!CA87-$CK3)/$CJ3</f>
        <v>1</v>
      </c>
      <c r="CC3" s="69">
        <f>(DOE!CB87-$CK3)/$CJ3</f>
        <v>1</v>
      </c>
      <c r="CD3" s="69">
        <f>(DOE!CC87-$CK3)/$CJ3</f>
        <v>1</v>
      </c>
      <c r="CE3" s="70">
        <f>SUMPRODUCT(MaxLikelihoodSolver!$B3:$CD3,$B$7:$CD$7)</f>
        <v>-242</v>
      </c>
      <c r="CF3" t="s">
        <v>331</v>
      </c>
      <c r="CH3">
        <f>MAX(SurveySetup!C3:E3)</f>
        <v>850</v>
      </c>
      <c r="CI3">
        <f>MIN(SurveySetup!C3:E3)</f>
        <v>200</v>
      </c>
      <c r="CJ3">
        <f>(CH3-CI3)/2</f>
        <v>325</v>
      </c>
      <c r="CK3">
        <f>CJ3+CI3</f>
        <v>525</v>
      </c>
    </row>
    <row r="4" spans="1:89" ht="15.75" x14ac:dyDescent="0.55000000000000004">
      <c r="A4" s="71" t="s">
        <v>332</v>
      </c>
      <c r="B4" s="72">
        <f>(DOE!A88-$CK4)/$CJ4</f>
        <v>-1</v>
      </c>
      <c r="C4" s="72">
        <f>(DOE!B88-$CK4)/$CJ4</f>
        <v>-1</v>
      </c>
      <c r="D4" s="72">
        <f>(DOE!C88-$CK4)/$CJ4</f>
        <v>-1</v>
      </c>
      <c r="E4" s="72">
        <f>(DOE!D88-$CK4)/$CJ4</f>
        <v>-1</v>
      </c>
      <c r="F4" s="72">
        <f>(DOE!E88-$CK4)/$CJ4</f>
        <v>-1</v>
      </c>
      <c r="G4" s="72">
        <f>(DOE!F88-$CK4)/$CJ4</f>
        <v>-1</v>
      </c>
      <c r="H4" s="72">
        <f>(DOE!G88-$CK4)/$CJ4</f>
        <v>-1</v>
      </c>
      <c r="I4" s="72">
        <f>(DOE!H88-$CK4)/$CJ4</f>
        <v>-1</v>
      </c>
      <c r="J4" s="72">
        <f>(DOE!I88-$CK4)/$CJ4</f>
        <v>-1</v>
      </c>
      <c r="K4" s="72">
        <f>(DOE!J88-$CK4)/$CJ4</f>
        <v>-0.14285714285714285</v>
      </c>
      <c r="L4" s="72">
        <f>(DOE!K88-$CK4)/$CJ4</f>
        <v>-0.14285714285714285</v>
      </c>
      <c r="M4" s="72">
        <f>(DOE!L88-$CK4)/$CJ4</f>
        <v>-0.14285714285714285</v>
      </c>
      <c r="N4" s="72">
        <f>(DOE!M88-$CK4)/$CJ4</f>
        <v>-0.14285714285714285</v>
      </c>
      <c r="O4" s="72">
        <f>(DOE!N88-$CK4)/$CJ4</f>
        <v>-0.14285714285714285</v>
      </c>
      <c r="P4" s="72">
        <f>(DOE!O88-$CK4)/$CJ4</f>
        <v>-0.14285714285714285</v>
      </c>
      <c r="Q4" s="72">
        <f>(DOE!P88-$CK4)/$CJ4</f>
        <v>-0.14285714285714285</v>
      </c>
      <c r="R4" s="72">
        <f>(DOE!Q88-$CK4)/$CJ4</f>
        <v>-0.14285714285714285</v>
      </c>
      <c r="S4" s="72">
        <f>(DOE!R88-$CK4)/$CJ4</f>
        <v>-0.14285714285714285</v>
      </c>
      <c r="T4" s="72">
        <f>(DOE!S88-$CK4)/$CJ4</f>
        <v>1</v>
      </c>
      <c r="U4" s="72">
        <f>(DOE!T88-$CK4)/$CJ4</f>
        <v>1</v>
      </c>
      <c r="V4" s="72">
        <f>(DOE!U88-$CK4)/$CJ4</f>
        <v>1</v>
      </c>
      <c r="W4" s="72">
        <f>(DOE!V88-$CK4)/$CJ4</f>
        <v>1</v>
      </c>
      <c r="X4" s="72">
        <f>(DOE!W88-$CK4)/$CJ4</f>
        <v>1</v>
      </c>
      <c r="Y4" s="72">
        <f>(DOE!X88-$CK4)/$CJ4</f>
        <v>1</v>
      </c>
      <c r="Z4" s="72">
        <f>(DOE!Y88-$CK4)/$CJ4</f>
        <v>1</v>
      </c>
      <c r="AA4" s="72">
        <f>(DOE!Z88-$CK4)/$CJ4</f>
        <v>1</v>
      </c>
      <c r="AB4" s="72">
        <f>(DOE!AA88-$CK4)/$CJ4</f>
        <v>1</v>
      </c>
      <c r="AC4" s="72">
        <f>(DOE!AB88-$CK4)/$CJ4</f>
        <v>-1</v>
      </c>
      <c r="AD4" s="72">
        <f>(DOE!AC88-$CK4)/$CJ4</f>
        <v>-1</v>
      </c>
      <c r="AE4" s="72">
        <f>(DOE!AD88-$CK4)/$CJ4</f>
        <v>-1</v>
      </c>
      <c r="AF4" s="72">
        <f>(DOE!AE88-$CK4)/$CJ4</f>
        <v>-1</v>
      </c>
      <c r="AG4" s="72">
        <f>(DOE!AF88-$CK4)/$CJ4</f>
        <v>-1</v>
      </c>
      <c r="AH4" s="72">
        <f>(DOE!AG88-$CK4)/$CJ4</f>
        <v>-1</v>
      </c>
      <c r="AI4" s="72">
        <f>(DOE!AH88-$CK4)/$CJ4</f>
        <v>-1</v>
      </c>
      <c r="AJ4" s="72">
        <f>(DOE!AI88-$CK4)/$CJ4</f>
        <v>-1</v>
      </c>
      <c r="AK4" s="72">
        <f>(DOE!AJ88-$CK4)/$CJ4</f>
        <v>-1</v>
      </c>
      <c r="AL4" s="72">
        <f>(DOE!AK88-$CK4)/$CJ4</f>
        <v>-0.14285714285714285</v>
      </c>
      <c r="AM4" s="72">
        <f>(DOE!AL88-$CK4)/$CJ4</f>
        <v>-0.14285714285714285</v>
      </c>
      <c r="AN4" s="72">
        <f>(DOE!AM88-$CK4)/$CJ4</f>
        <v>-0.14285714285714285</v>
      </c>
      <c r="AO4" s="72">
        <f>(DOE!AN88-$CK4)/$CJ4</f>
        <v>-0.14285714285714285</v>
      </c>
      <c r="AP4" s="72">
        <f>(DOE!AO88-$CK4)/$CJ4</f>
        <v>-0.14285714285714285</v>
      </c>
      <c r="AQ4" s="72">
        <f>(DOE!AP88-$CK4)/$CJ4</f>
        <v>-0.14285714285714285</v>
      </c>
      <c r="AR4" s="72">
        <f>(DOE!AQ88-$CK4)/$CJ4</f>
        <v>-0.14285714285714285</v>
      </c>
      <c r="AS4" s="72">
        <f>(DOE!AR88-$CK4)/$CJ4</f>
        <v>-0.14285714285714285</v>
      </c>
      <c r="AT4" s="72">
        <f>(DOE!AS88-$CK4)/$CJ4</f>
        <v>-0.14285714285714285</v>
      </c>
      <c r="AU4" s="72">
        <f>(DOE!AT88-$CK4)/$CJ4</f>
        <v>1</v>
      </c>
      <c r="AV4" s="72">
        <f>(DOE!AU88-$CK4)/$CJ4</f>
        <v>1</v>
      </c>
      <c r="AW4" s="72">
        <f>(DOE!AV88-$CK4)/$CJ4</f>
        <v>1</v>
      </c>
      <c r="AX4" s="72">
        <f>(DOE!AW88-$CK4)/$CJ4</f>
        <v>1</v>
      </c>
      <c r="AY4" s="72">
        <f>(DOE!AX88-$CK4)/$CJ4</f>
        <v>1</v>
      </c>
      <c r="AZ4" s="72">
        <f>(DOE!AY88-$CK4)/$CJ4</f>
        <v>1</v>
      </c>
      <c r="BA4" s="72">
        <f>(DOE!AZ88-$CK4)/$CJ4</f>
        <v>1</v>
      </c>
      <c r="BB4" s="72">
        <f>(DOE!BA88-$CK4)/$CJ4</f>
        <v>1</v>
      </c>
      <c r="BC4" s="72">
        <f>(DOE!BB88-$CK4)/$CJ4</f>
        <v>1</v>
      </c>
      <c r="BD4" s="72">
        <f>(DOE!BC88-$CK4)/$CJ4</f>
        <v>-1</v>
      </c>
      <c r="BE4" s="72">
        <f>(DOE!BD88-$CK4)/$CJ4</f>
        <v>-1</v>
      </c>
      <c r="BF4" s="72">
        <f>(DOE!BE88-$CK4)/$CJ4</f>
        <v>-1</v>
      </c>
      <c r="BG4" s="72">
        <f>(DOE!BF88-$CK4)/$CJ4</f>
        <v>-1</v>
      </c>
      <c r="BH4" s="72">
        <f>(DOE!BG88-$CK4)/$CJ4</f>
        <v>-1</v>
      </c>
      <c r="BI4" s="72">
        <f>(DOE!BH88-$CK4)/$CJ4</f>
        <v>-1</v>
      </c>
      <c r="BJ4" s="72">
        <f>(DOE!BI88-$CK4)/$CJ4</f>
        <v>-1</v>
      </c>
      <c r="BK4" s="72">
        <f>(DOE!BJ88-$CK4)/$CJ4</f>
        <v>-1</v>
      </c>
      <c r="BL4" s="72">
        <f>(DOE!BK88-$CK4)/$CJ4</f>
        <v>-1</v>
      </c>
      <c r="BM4" s="72">
        <f>(DOE!BL88-$CK4)/$CJ4</f>
        <v>-0.14285714285714285</v>
      </c>
      <c r="BN4" s="72">
        <f>(DOE!BM88-$CK4)/$CJ4</f>
        <v>-0.14285714285714285</v>
      </c>
      <c r="BO4" s="72">
        <f>(DOE!BN88-$CK4)/$CJ4</f>
        <v>-0.14285714285714285</v>
      </c>
      <c r="BP4" s="72">
        <f>(DOE!BO88-$CK4)/$CJ4</f>
        <v>-0.14285714285714285</v>
      </c>
      <c r="BQ4" s="72">
        <f>(DOE!BP88-$CK4)/$CJ4</f>
        <v>-0.14285714285714285</v>
      </c>
      <c r="BR4" s="72">
        <f>(DOE!BQ88-$CK4)/$CJ4</f>
        <v>-0.14285714285714285</v>
      </c>
      <c r="BS4" s="72">
        <f>(DOE!BR88-$CK4)/$CJ4</f>
        <v>-0.14285714285714285</v>
      </c>
      <c r="BT4" s="72">
        <f>(DOE!BS88-$CK4)/$CJ4</f>
        <v>-0.14285714285714285</v>
      </c>
      <c r="BU4" s="72">
        <f>(DOE!BT88-$CK4)/$CJ4</f>
        <v>-0.14285714285714285</v>
      </c>
      <c r="BV4" s="72">
        <f>(DOE!BU88-$CK4)/$CJ4</f>
        <v>1</v>
      </c>
      <c r="BW4" s="72">
        <f>(DOE!BV88-$CK4)/$CJ4</f>
        <v>1</v>
      </c>
      <c r="BX4" s="72">
        <f>(DOE!BW88-$CK4)/$CJ4</f>
        <v>1</v>
      </c>
      <c r="BY4" s="72">
        <f>(DOE!BX88-$CK4)/$CJ4</f>
        <v>1</v>
      </c>
      <c r="BZ4" s="72">
        <f>(DOE!BY88-$CK4)/$CJ4</f>
        <v>1</v>
      </c>
      <c r="CA4" s="72">
        <f>(DOE!BZ88-$CK4)/$CJ4</f>
        <v>1</v>
      </c>
      <c r="CB4" s="72">
        <f>(DOE!CA88-$CK4)/$CJ4</f>
        <v>1</v>
      </c>
      <c r="CC4" s="72">
        <f>(DOE!CB88-$CK4)/$CJ4</f>
        <v>1</v>
      </c>
      <c r="CD4" s="72">
        <f>(DOE!CC88-$CK4)/$CJ4</f>
        <v>1</v>
      </c>
      <c r="CE4" s="73">
        <f>SUMPRODUCT(MaxLikelihoodSolver!$B4:$CD4,$B$7:$CD$7)</f>
        <v>132.00000000000003</v>
      </c>
      <c r="CF4" t="s">
        <v>331</v>
      </c>
      <c r="CH4">
        <f>MAX(SurveySetup!C4:E4)</f>
        <v>225</v>
      </c>
      <c r="CI4">
        <f>MIN(SurveySetup!C4:E4)</f>
        <v>50</v>
      </c>
      <c r="CJ4">
        <f t="shared" ref="CJ4:CJ6" si="0">(CH4-CI4)/2</f>
        <v>87.5</v>
      </c>
      <c r="CK4">
        <f t="shared" ref="CK4:CK6" si="1">CJ4+CI4</f>
        <v>137.5</v>
      </c>
    </row>
    <row r="5" spans="1:89" ht="15.75" x14ac:dyDescent="0.55000000000000004">
      <c r="A5" s="71" t="s">
        <v>333</v>
      </c>
      <c r="B5" s="74">
        <f>(DOE!A89-$CK5)/$CJ5</f>
        <v>-1</v>
      </c>
      <c r="C5" s="74">
        <f>(DOE!B89-$CK5)/$CJ5</f>
        <v>-1</v>
      </c>
      <c r="D5" s="74">
        <f>(DOE!C89-$CK5)/$CJ5</f>
        <v>-1</v>
      </c>
      <c r="E5" s="74">
        <f>(DOE!D89-$CK5)/$CJ5</f>
        <v>0</v>
      </c>
      <c r="F5" s="74">
        <f>(DOE!E89-$CK5)/$CJ5</f>
        <v>0</v>
      </c>
      <c r="G5" s="74">
        <f>(DOE!F89-$CK5)/$CJ5</f>
        <v>0</v>
      </c>
      <c r="H5" s="74">
        <f>(DOE!G89-$CK5)/$CJ5</f>
        <v>1</v>
      </c>
      <c r="I5" s="74">
        <f>(DOE!H89-$CK5)/$CJ5</f>
        <v>1</v>
      </c>
      <c r="J5" s="74">
        <f>(DOE!I89-$CK5)/$CJ5</f>
        <v>1</v>
      </c>
      <c r="K5" s="74">
        <f>(DOE!J89-$CK5)/$CJ5</f>
        <v>-1</v>
      </c>
      <c r="L5" s="74">
        <f>(DOE!K89-$CK5)/$CJ5</f>
        <v>-1</v>
      </c>
      <c r="M5" s="74">
        <f>(DOE!L89-$CK5)/$CJ5</f>
        <v>-1</v>
      </c>
      <c r="N5" s="74">
        <f>(DOE!M89-$CK5)/$CJ5</f>
        <v>0</v>
      </c>
      <c r="O5" s="74">
        <f>(DOE!N89-$CK5)/$CJ5</f>
        <v>0</v>
      </c>
      <c r="P5" s="74">
        <f>(DOE!O89-$CK5)/$CJ5</f>
        <v>0</v>
      </c>
      <c r="Q5" s="74">
        <f>(DOE!P89-$CK5)/$CJ5</f>
        <v>1</v>
      </c>
      <c r="R5" s="74">
        <f>(DOE!Q89-$CK5)/$CJ5</f>
        <v>1</v>
      </c>
      <c r="S5" s="74">
        <f>(DOE!R89-$CK5)/$CJ5</f>
        <v>1</v>
      </c>
      <c r="T5" s="74">
        <f>(DOE!S89-$CK5)/$CJ5</f>
        <v>-1</v>
      </c>
      <c r="U5" s="74">
        <f>(DOE!T89-$CK5)/$CJ5</f>
        <v>-1</v>
      </c>
      <c r="V5" s="74">
        <f>(DOE!U89-$CK5)/$CJ5</f>
        <v>-1</v>
      </c>
      <c r="W5" s="74">
        <f>(DOE!V89-$CK5)/$CJ5</f>
        <v>0</v>
      </c>
      <c r="X5" s="74">
        <f>(DOE!W89-$CK5)/$CJ5</f>
        <v>0</v>
      </c>
      <c r="Y5" s="74">
        <f>(DOE!X89-$CK5)/$CJ5</f>
        <v>0</v>
      </c>
      <c r="Z5" s="74">
        <f>(DOE!Y89-$CK5)/$CJ5</f>
        <v>1</v>
      </c>
      <c r="AA5" s="74">
        <f>(DOE!Z89-$CK5)/$CJ5</f>
        <v>1</v>
      </c>
      <c r="AB5" s="74">
        <f>(DOE!AA89-$CK5)/$CJ5</f>
        <v>1</v>
      </c>
      <c r="AC5" s="74">
        <f>(DOE!AB89-$CK5)/$CJ5</f>
        <v>-1</v>
      </c>
      <c r="AD5" s="74">
        <f>(DOE!AC89-$CK5)/$CJ5</f>
        <v>-1</v>
      </c>
      <c r="AE5" s="74">
        <f>(DOE!AD89-$CK5)/$CJ5</f>
        <v>-1</v>
      </c>
      <c r="AF5" s="74">
        <f>(DOE!AE89-$CK5)/$CJ5</f>
        <v>0</v>
      </c>
      <c r="AG5" s="74">
        <f>(DOE!AF89-$CK5)/$CJ5</f>
        <v>0</v>
      </c>
      <c r="AH5" s="74">
        <f>(DOE!AG89-$CK5)/$CJ5</f>
        <v>0</v>
      </c>
      <c r="AI5" s="74">
        <f>(DOE!AH89-$CK5)/$CJ5</f>
        <v>1</v>
      </c>
      <c r="AJ5" s="74">
        <f>(DOE!AI89-$CK5)/$CJ5</f>
        <v>1</v>
      </c>
      <c r="AK5" s="74">
        <f>(DOE!AJ89-$CK5)/$CJ5</f>
        <v>1</v>
      </c>
      <c r="AL5" s="74">
        <f>(DOE!AK89-$CK5)/$CJ5</f>
        <v>-1</v>
      </c>
      <c r="AM5" s="74">
        <f>(DOE!AL89-$CK5)/$CJ5</f>
        <v>-1</v>
      </c>
      <c r="AN5" s="74">
        <f>(DOE!AM89-$CK5)/$CJ5</f>
        <v>-1</v>
      </c>
      <c r="AO5" s="74">
        <f>(DOE!AN89-$CK5)/$CJ5</f>
        <v>0</v>
      </c>
      <c r="AP5" s="74">
        <f>(DOE!AO89-$CK5)/$CJ5</f>
        <v>0</v>
      </c>
      <c r="AQ5" s="74">
        <f>(DOE!AP89-$CK5)/$CJ5</f>
        <v>0</v>
      </c>
      <c r="AR5" s="74">
        <f>(DOE!AQ89-$CK5)/$CJ5</f>
        <v>1</v>
      </c>
      <c r="AS5" s="74">
        <f>(DOE!AR89-$CK5)/$CJ5</f>
        <v>1</v>
      </c>
      <c r="AT5" s="74">
        <f>(DOE!AS89-$CK5)/$CJ5</f>
        <v>1</v>
      </c>
      <c r="AU5" s="74">
        <f>(DOE!AT89-$CK5)/$CJ5</f>
        <v>-1</v>
      </c>
      <c r="AV5" s="74">
        <f>(DOE!AU89-$CK5)/$CJ5</f>
        <v>-1</v>
      </c>
      <c r="AW5" s="74">
        <f>(DOE!AV89-$CK5)/$CJ5</f>
        <v>-1</v>
      </c>
      <c r="AX5" s="74">
        <f>(DOE!AW89-$CK5)/$CJ5</f>
        <v>0</v>
      </c>
      <c r="AY5" s="74">
        <f>(DOE!AX89-$CK5)/$CJ5</f>
        <v>0</v>
      </c>
      <c r="AZ5" s="74">
        <f>(DOE!AY89-$CK5)/$CJ5</f>
        <v>0</v>
      </c>
      <c r="BA5" s="74">
        <f>(DOE!AZ89-$CK5)/$CJ5</f>
        <v>1</v>
      </c>
      <c r="BB5" s="74">
        <f>(DOE!BA89-$CK5)/$CJ5</f>
        <v>1</v>
      </c>
      <c r="BC5" s="74">
        <f>(DOE!BB89-$CK5)/$CJ5</f>
        <v>1</v>
      </c>
      <c r="BD5" s="74">
        <f>(DOE!BC89-$CK5)/$CJ5</f>
        <v>-1</v>
      </c>
      <c r="BE5" s="74">
        <f>(DOE!BD89-$CK5)/$CJ5</f>
        <v>-1</v>
      </c>
      <c r="BF5" s="74">
        <f>(DOE!BE89-$CK5)/$CJ5</f>
        <v>-1</v>
      </c>
      <c r="BG5" s="74">
        <f>(DOE!BF89-$CK5)/$CJ5</f>
        <v>0</v>
      </c>
      <c r="BH5" s="74">
        <f>(DOE!BG89-$CK5)/$CJ5</f>
        <v>0</v>
      </c>
      <c r="BI5" s="74">
        <f>(DOE!BH89-$CK5)/$CJ5</f>
        <v>0</v>
      </c>
      <c r="BJ5" s="74">
        <f>(DOE!BI89-$CK5)/$CJ5</f>
        <v>1</v>
      </c>
      <c r="BK5" s="74">
        <f>(DOE!BJ89-$CK5)/$CJ5</f>
        <v>1</v>
      </c>
      <c r="BL5" s="74">
        <f>(DOE!BK89-$CK5)/$CJ5</f>
        <v>1</v>
      </c>
      <c r="BM5" s="74">
        <f>(DOE!BL89-$CK5)/$CJ5</f>
        <v>-1</v>
      </c>
      <c r="BN5" s="74">
        <f>(DOE!BM89-$CK5)/$CJ5</f>
        <v>-1</v>
      </c>
      <c r="BO5" s="74">
        <f>(DOE!BN89-$CK5)/$CJ5</f>
        <v>-1</v>
      </c>
      <c r="BP5" s="74">
        <f>(DOE!BO89-$CK5)/$CJ5</f>
        <v>0</v>
      </c>
      <c r="BQ5" s="74">
        <f>(DOE!BP89-$CK5)/$CJ5</f>
        <v>0</v>
      </c>
      <c r="BR5" s="74">
        <f>(DOE!BQ89-$CK5)/$CJ5</f>
        <v>0</v>
      </c>
      <c r="BS5" s="74">
        <f>(DOE!BR89-$CK5)/$CJ5</f>
        <v>1</v>
      </c>
      <c r="BT5" s="74">
        <f>(DOE!BS89-$CK5)/$CJ5</f>
        <v>1</v>
      </c>
      <c r="BU5" s="74">
        <f>(DOE!BT89-$CK5)/$CJ5</f>
        <v>1</v>
      </c>
      <c r="BV5" s="74">
        <f>(DOE!BU89-$CK5)/$CJ5</f>
        <v>-1</v>
      </c>
      <c r="BW5" s="74">
        <f>(DOE!BV89-$CK5)/$CJ5</f>
        <v>-1</v>
      </c>
      <c r="BX5" s="74">
        <f>(DOE!BW89-$CK5)/$CJ5</f>
        <v>-1</v>
      </c>
      <c r="BY5" s="74">
        <f>(DOE!BX89-$CK5)/$CJ5</f>
        <v>0</v>
      </c>
      <c r="BZ5" s="74">
        <f>(DOE!BY89-$CK5)/$CJ5</f>
        <v>0</v>
      </c>
      <c r="CA5" s="74">
        <f>(DOE!BZ89-$CK5)/$CJ5</f>
        <v>0</v>
      </c>
      <c r="CB5" s="74">
        <f>(DOE!CA89-$CK5)/$CJ5</f>
        <v>1</v>
      </c>
      <c r="CC5" s="74">
        <f>(DOE!CB89-$CK5)/$CJ5</f>
        <v>1</v>
      </c>
      <c r="CD5" s="74">
        <f>(DOE!CC89-$CK5)/$CJ5</f>
        <v>1</v>
      </c>
      <c r="CE5" s="73">
        <f>SUMPRODUCT(MaxLikelihoodSolver!$B5:$CD5,$B$7:$CD$7)</f>
        <v>-200</v>
      </c>
      <c r="CF5" t="s">
        <v>331</v>
      </c>
      <c r="CH5">
        <f>MAX(SurveySetup!C5:E5)</f>
        <v>9</v>
      </c>
      <c r="CI5">
        <f>MIN(SurveySetup!C5:E5)</f>
        <v>3</v>
      </c>
      <c r="CJ5">
        <f t="shared" si="0"/>
        <v>3</v>
      </c>
      <c r="CK5">
        <f t="shared" si="1"/>
        <v>6</v>
      </c>
    </row>
    <row r="6" spans="1:89" ht="15" x14ac:dyDescent="0.5">
      <c r="A6" s="71" t="s">
        <v>334</v>
      </c>
      <c r="B6" s="72">
        <f>(DOE!A90-$CK6)/$CJ6</f>
        <v>-1</v>
      </c>
      <c r="C6" s="72">
        <f>(DOE!B90-$CK6)/$CJ6</f>
        <v>0</v>
      </c>
      <c r="D6" s="72">
        <f>(DOE!C90-$CK6)/$CJ6</f>
        <v>1</v>
      </c>
      <c r="E6" s="72">
        <f>(DOE!D90-$CK6)/$CJ6</f>
        <v>-1</v>
      </c>
      <c r="F6" s="72">
        <f>(DOE!E90-$CK6)/$CJ6</f>
        <v>0</v>
      </c>
      <c r="G6" s="72">
        <f>(DOE!F90-$CK6)/$CJ6</f>
        <v>1</v>
      </c>
      <c r="H6" s="72">
        <f>(DOE!G90-$CK6)/$CJ6</f>
        <v>-1</v>
      </c>
      <c r="I6" s="72">
        <f>(DOE!H90-$CK6)/$CJ6</f>
        <v>0</v>
      </c>
      <c r="J6" s="72">
        <f>(DOE!I90-$CK6)/$CJ6</f>
        <v>1</v>
      </c>
      <c r="K6" s="72">
        <f>(DOE!J90-$CK6)/$CJ6</f>
        <v>-1</v>
      </c>
      <c r="L6" s="72">
        <f>(DOE!K90-$CK6)/$CJ6</f>
        <v>0</v>
      </c>
      <c r="M6" s="72">
        <f>(DOE!L90-$CK6)/$CJ6</f>
        <v>1</v>
      </c>
      <c r="N6" s="72">
        <f>(DOE!M90-$CK6)/$CJ6</f>
        <v>-1</v>
      </c>
      <c r="O6" s="72">
        <f>(DOE!N90-$CK6)/$CJ6</f>
        <v>0</v>
      </c>
      <c r="P6" s="72">
        <f>(DOE!O90-$CK6)/$CJ6</f>
        <v>1</v>
      </c>
      <c r="Q6" s="72">
        <f>(DOE!P90-$CK6)/$CJ6</f>
        <v>-1</v>
      </c>
      <c r="R6" s="72">
        <f>(DOE!Q90-$CK6)/$CJ6</f>
        <v>0</v>
      </c>
      <c r="S6" s="72">
        <f>(DOE!R90-$CK6)/$CJ6</f>
        <v>1</v>
      </c>
      <c r="T6" s="72">
        <f>(DOE!S90-$CK6)/$CJ6</f>
        <v>-1</v>
      </c>
      <c r="U6" s="72">
        <f>(DOE!T90-$CK6)/$CJ6</f>
        <v>0</v>
      </c>
      <c r="V6" s="72">
        <f>(DOE!U90-$CK6)/$CJ6</f>
        <v>1</v>
      </c>
      <c r="W6" s="72">
        <f>(DOE!V90-$CK6)/$CJ6</f>
        <v>-1</v>
      </c>
      <c r="X6" s="72">
        <f>(DOE!W90-$CK6)/$CJ6</f>
        <v>0</v>
      </c>
      <c r="Y6" s="72">
        <f>(DOE!X90-$CK6)/$CJ6</f>
        <v>1</v>
      </c>
      <c r="Z6" s="72">
        <f>(DOE!Y90-$CK6)/$CJ6</f>
        <v>-1</v>
      </c>
      <c r="AA6" s="72">
        <f>(DOE!Z90-$CK6)/$CJ6</f>
        <v>0</v>
      </c>
      <c r="AB6" s="72">
        <f>(DOE!AA90-$CK6)/$CJ6</f>
        <v>1</v>
      </c>
      <c r="AC6" s="72">
        <f>(DOE!AB90-$CK6)/$CJ6</f>
        <v>-1</v>
      </c>
      <c r="AD6" s="72">
        <f>(DOE!AC90-$CK6)/$CJ6</f>
        <v>0</v>
      </c>
      <c r="AE6" s="72">
        <f>(DOE!AD90-$CK6)/$CJ6</f>
        <v>1</v>
      </c>
      <c r="AF6" s="72">
        <f>(DOE!AE90-$CK6)/$CJ6</f>
        <v>-1</v>
      </c>
      <c r="AG6" s="72">
        <f>(DOE!AF90-$CK6)/$CJ6</f>
        <v>0</v>
      </c>
      <c r="AH6" s="72">
        <f>(DOE!AG90-$CK6)/$CJ6</f>
        <v>1</v>
      </c>
      <c r="AI6" s="72">
        <f>(DOE!AH90-$CK6)/$CJ6</f>
        <v>-1</v>
      </c>
      <c r="AJ6" s="72">
        <f>(DOE!AI90-$CK6)/$CJ6</f>
        <v>0</v>
      </c>
      <c r="AK6" s="72">
        <f>(DOE!AJ90-$CK6)/$CJ6</f>
        <v>1</v>
      </c>
      <c r="AL6" s="72">
        <f>(DOE!AK90-$CK6)/$CJ6</f>
        <v>-1</v>
      </c>
      <c r="AM6" s="72">
        <f>(DOE!AL90-$CK6)/$CJ6</f>
        <v>0</v>
      </c>
      <c r="AN6" s="72">
        <f>(DOE!AM90-$CK6)/$CJ6</f>
        <v>1</v>
      </c>
      <c r="AO6" s="72">
        <f>(DOE!AN90-$CK6)/$CJ6</f>
        <v>-1</v>
      </c>
      <c r="AP6" s="72">
        <f>(DOE!AO90-$CK6)/$CJ6</f>
        <v>0</v>
      </c>
      <c r="AQ6" s="72">
        <f>(DOE!AP90-$CK6)/$CJ6</f>
        <v>1</v>
      </c>
      <c r="AR6" s="72">
        <f>(DOE!AQ90-$CK6)/$CJ6</f>
        <v>-1</v>
      </c>
      <c r="AS6" s="72">
        <f>(DOE!AR90-$CK6)/$CJ6</f>
        <v>0</v>
      </c>
      <c r="AT6" s="72">
        <f>(DOE!AS90-$CK6)/$CJ6</f>
        <v>1</v>
      </c>
      <c r="AU6" s="72">
        <f>(DOE!AT90-$CK6)/$CJ6</f>
        <v>-1</v>
      </c>
      <c r="AV6" s="72">
        <f>(DOE!AU90-$CK6)/$CJ6</f>
        <v>0</v>
      </c>
      <c r="AW6" s="72">
        <f>(DOE!AV90-$CK6)/$CJ6</f>
        <v>1</v>
      </c>
      <c r="AX6" s="72">
        <f>(DOE!AW90-$CK6)/$CJ6</f>
        <v>-1</v>
      </c>
      <c r="AY6" s="72">
        <f>(DOE!AX90-$CK6)/$CJ6</f>
        <v>0</v>
      </c>
      <c r="AZ6" s="72">
        <f>(DOE!AY90-$CK6)/$CJ6</f>
        <v>1</v>
      </c>
      <c r="BA6" s="72">
        <f>(DOE!AZ90-$CK6)/$CJ6</f>
        <v>-1</v>
      </c>
      <c r="BB6" s="72">
        <f>(DOE!BA90-$CK6)/$CJ6</f>
        <v>0</v>
      </c>
      <c r="BC6" s="72">
        <f>(DOE!BB90-$CK6)/$CJ6</f>
        <v>1</v>
      </c>
      <c r="BD6" s="72">
        <f>(DOE!BC90-$CK6)/$CJ6</f>
        <v>-1</v>
      </c>
      <c r="BE6" s="72">
        <f>(DOE!BD90-$CK6)/$CJ6</f>
        <v>0</v>
      </c>
      <c r="BF6" s="72">
        <f>(DOE!BE90-$CK6)/$CJ6</f>
        <v>1</v>
      </c>
      <c r="BG6" s="72">
        <f>(DOE!BF90-$CK6)/$CJ6</f>
        <v>-1</v>
      </c>
      <c r="BH6" s="72">
        <f>(DOE!BG90-$CK6)/$CJ6</f>
        <v>0</v>
      </c>
      <c r="BI6" s="72">
        <f>(DOE!BH90-$CK6)/$CJ6</f>
        <v>1</v>
      </c>
      <c r="BJ6" s="72">
        <f>(DOE!BI90-$CK6)/$CJ6</f>
        <v>-1</v>
      </c>
      <c r="BK6" s="72">
        <f>(DOE!BJ90-$CK6)/$CJ6</f>
        <v>0</v>
      </c>
      <c r="BL6" s="72">
        <f>(DOE!BK90-$CK6)/$CJ6</f>
        <v>1</v>
      </c>
      <c r="BM6" s="72">
        <f>(DOE!BL90-$CK6)/$CJ6</f>
        <v>-1</v>
      </c>
      <c r="BN6" s="72">
        <f>(DOE!BM90-$CK6)/$CJ6</f>
        <v>0</v>
      </c>
      <c r="BO6" s="72">
        <f>(DOE!BN90-$CK6)/$CJ6</f>
        <v>1</v>
      </c>
      <c r="BP6" s="72">
        <f>(DOE!BO90-$CK6)/$CJ6</f>
        <v>-1</v>
      </c>
      <c r="BQ6" s="72">
        <f>(DOE!BP90-$CK6)/$CJ6</f>
        <v>0</v>
      </c>
      <c r="BR6" s="72">
        <f>(DOE!BQ90-$CK6)/$CJ6</f>
        <v>1</v>
      </c>
      <c r="BS6" s="72">
        <f>(DOE!BR90-$CK6)/$CJ6</f>
        <v>-1</v>
      </c>
      <c r="BT6" s="72">
        <f>(DOE!BS90-$CK6)/$CJ6</f>
        <v>0</v>
      </c>
      <c r="BU6" s="72">
        <f>(DOE!BT90-$CK6)/$CJ6</f>
        <v>1</v>
      </c>
      <c r="BV6" s="72">
        <f>(DOE!BU90-$CK6)/$CJ6</f>
        <v>-1</v>
      </c>
      <c r="BW6" s="72">
        <f>(DOE!BV90-$CK6)/$CJ6</f>
        <v>0</v>
      </c>
      <c r="BX6" s="72">
        <f>(DOE!BW90-$CK6)/$CJ6</f>
        <v>1</v>
      </c>
      <c r="BY6" s="72">
        <f>(DOE!BX90-$CK6)/$CJ6</f>
        <v>-1</v>
      </c>
      <c r="BZ6" s="72">
        <f>(DOE!BY90-$CK6)/$CJ6</f>
        <v>0</v>
      </c>
      <c r="CA6" s="72">
        <f>(DOE!BZ90-$CK6)/$CJ6</f>
        <v>1</v>
      </c>
      <c r="CB6" s="72">
        <f>(DOE!CA90-$CK6)/$CJ6</f>
        <v>-1</v>
      </c>
      <c r="CC6" s="72">
        <f>(DOE!CB90-$CK6)/$CJ6</f>
        <v>0</v>
      </c>
      <c r="CD6" s="72">
        <f>(DOE!CC90-$CK6)/$CJ6</f>
        <v>1</v>
      </c>
      <c r="CE6" s="73">
        <f>SUMPRODUCT(MaxLikelihoodSolver!$B6:$CD6,$B$7:$CD$7)</f>
        <v>-181</v>
      </c>
      <c r="CF6" t="s">
        <v>331</v>
      </c>
      <c r="CH6">
        <f>MAX(SurveySetup!C6:E6)</f>
        <v>10</v>
      </c>
      <c r="CI6">
        <f>MIN(SurveySetup!C6:E6)</f>
        <v>2</v>
      </c>
      <c r="CJ6">
        <f t="shared" si="0"/>
        <v>4</v>
      </c>
      <c r="CK6">
        <f t="shared" si="1"/>
        <v>6</v>
      </c>
    </row>
    <row r="7" spans="1:89" ht="15.75" x14ac:dyDescent="0.55000000000000004">
      <c r="A7" s="71" t="s">
        <v>335</v>
      </c>
      <c r="B7" s="74">
        <f t="array" ref="B7:CD7">TRANSPOSE(SurveyResultAggregation!$C$3:$C$83)</f>
        <v>18</v>
      </c>
      <c r="C7" s="74">
        <v>14</v>
      </c>
      <c r="D7" s="74">
        <v>15</v>
      </c>
      <c r="E7" s="74">
        <v>9</v>
      </c>
      <c r="F7" s="74">
        <v>7</v>
      </c>
      <c r="G7" s="74">
        <v>9</v>
      </c>
      <c r="H7" s="74">
        <v>13</v>
      </c>
      <c r="I7" s="74">
        <v>7</v>
      </c>
      <c r="J7" s="74">
        <v>3</v>
      </c>
      <c r="K7" s="74">
        <v>29</v>
      </c>
      <c r="L7" s="74">
        <v>19</v>
      </c>
      <c r="M7" s="74">
        <v>17</v>
      </c>
      <c r="N7" s="74">
        <v>22</v>
      </c>
      <c r="O7" s="74">
        <v>17</v>
      </c>
      <c r="P7" s="74">
        <v>8</v>
      </c>
      <c r="Q7" s="74">
        <v>9</v>
      </c>
      <c r="R7" s="74">
        <v>9</v>
      </c>
      <c r="S7" s="74">
        <v>5</v>
      </c>
      <c r="T7" s="74">
        <v>32</v>
      </c>
      <c r="U7" s="74">
        <v>14</v>
      </c>
      <c r="V7" s="74">
        <v>16</v>
      </c>
      <c r="W7" s="74">
        <v>27</v>
      </c>
      <c r="X7" s="74">
        <v>16</v>
      </c>
      <c r="Y7" s="74">
        <v>16</v>
      </c>
      <c r="Z7" s="74">
        <v>11</v>
      </c>
      <c r="AA7" s="74">
        <v>9</v>
      </c>
      <c r="AB7" s="74">
        <v>10</v>
      </c>
      <c r="AC7" s="74">
        <v>16</v>
      </c>
      <c r="AD7" s="74">
        <v>4</v>
      </c>
      <c r="AE7" s="74">
        <v>6</v>
      </c>
      <c r="AF7" s="74">
        <v>6</v>
      </c>
      <c r="AG7" s="74">
        <v>2</v>
      </c>
      <c r="AH7" s="74">
        <v>3</v>
      </c>
      <c r="AI7" s="74">
        <v>2</v>
      </c>
      <c r="AJ7" s="74">
        <v>2</v>
      </c>
      <c r="AK7" s="74">
        <v>1</v>
      </c>
      <c r="AL7" s="74">
        <v>18</v>
      </c>
      <c r="AM7" s="74">
        <v>8</v>
      </c>
      <c r="AN7" s="74">
        <v>5</v>
      </c>
      <c r="AO7" s="74">
        <v>13</v>
      </c>
      <c r="AP7" s="74">
        <v>13</v>
      </c>
      <c r="AQ7" s="74">
        <v>5</v>
      </c>
      <c r="AR7" s="74">
        <v>8</v>
      </c>
      <c r="AS7" s="74">
        <v>5</v>
      </c>
      <c r="AT7" s="74">
        <v>4</v>
      </c>
      <c r="AU7" s="74">
        <v>18</v>
      </c>
      <c r="AV7" s="74">
        <v>19</v>
      </c>
      <c r="AW7" s="74">
        <v>8</v>
      </c>
      <c r="AX7" s="74">
        <v>19</v>
      </c>
      <c r="AY7" s="74">
        <v>11</v>
      </c>
      <c r="AZ7" s="74">
        <v>12</v>
      </c>
      <c r="BA7" s="74">
        <v>17</v>
      </c>
      <c r="BB7" s="74">
        <v>9</v>
      </c>
      <c r="BC7" s="74">
        <v>6</v>
      </c>
      <c r="BD7" s="74">
        <v>15</v>
      </c>
      <c r="BE7" s="74">
        <v>3</v>
      </c>
      <c r="BF7" s="74">
        <v>1</v>
      </c>
      <c r="BG7" s="74">
        <v>5</v>
      </c>
      <c r="BH7" s="74">
        <v>1</v>
      </c>
      <c r="BI7" s="74">
        <v>4</v>
      </c>
      <c r="BJ7" s="74">
        <v>4</v>
      </c>
      <c r="BK7" s="74">
        <v>0</v>
      </c>
      <c r="BL7" s="74">
        <v>0</v>
      </c>
      <c r="BM7" s="74">
        <v>7</v>
      </c>
      <c r="BN7" s="74">
        <v>4</v>
      </c>
      <c r="BO7" s="74">
        <v>6</v>
      </c>
      <c r="BP7" s="74">
        <v>5</v>
      </c>
      <c r="BQ7" s="74">
        <v>5</v>
      </c>
      <c r="BR7" s="74">
        <v>6</v>
      </c>
      <c r="BS7" s="74">
        <v>4</v>
      </c>
      <c r="BT7" s="74">
        <v>1</v>
      </c>
      <c r="BU7" s="74">
        <v>0</v>
      </c>
      <c r="BV7" s="74">
        <v>19</v>
      </c>
      <c r="BW7" s="74">
        <v>13</v>
      </c>
      <c r="BX7" s="74">
        <v>6</v>
      </c>
      <c r="BY7" s="74">
        <v>8</v>
      </c>
      <c r="BZ7" s="74">
        <v>7</v>
      </c>
      <c r="CA7" s="74">
        <v>4</v>
      </c>
      <c r="CB7" s="74">
        <v>5</v>
      </c>
      <c r="CC7" s="74">
        <v>4</v>
      </c>
      <c r="CD7" s="74">
        <v>2</v>
      </c>
      <c r="CE7" s="73">
        <f>SUM(MaxLikelihoodSolver!$B7:$CD7)</f>
        <v>760</v>
      </c>
      <c r="CF7" t="s">
        <v>336</v>
      </c>
    </row>
    <row r="8" spans="1:89" ht="15" x14ac:dyDescent="0.5">
      <c r="A8" s="71" t="s">
        <v>337</v>
      </c>
      <c r="B8" s="75">
        <f>B7/$CE$7</f>
        <v>2.368421052631579E-2</v>
      </c>
      <c r="C8" s="75">
        <f t="shared" ref="C8:BN8" si="2">C7/$CE$7</f>
        <v>1.8421052631578946E-2</v>
      </c>
      <c r="D8" s="75">
        <f t="shared" si="2"/>
        <v>1.9736842105263157E-2</v>
      </c>
      <c r="E8" s="75">
        <f t="shared" si="2"/>
        <v>1.1842105263157895E-2</v>
      </c>
      <c r="F8" s="75">
        <f t="shared" si="2"/>
        <v>9.2105263157894728E-3</v>
      </c>
      <c r="G8" s="75">
        <f t="shared" si="2"/>
        <v>1.1842105263157895E-2</v>
      </c>
      <c r="H8" s="75">
        <f t="shared" si="2"/>
        <v>1.7105263157894738E-2</v>
      </c>
      <c r="I8" s="75">
        <f t="shared" si="2"/>
        <v>9.2105263157894728E-3</v>
      </c>
      <c r="J8" s="75">
        <f t="shared" si="2"/>
        <v>3.9473684210526317E-3</v>
      </c>
      <c r="K8" s="75">
        <f t="shared" si="2"/>
        <v>3.8157894736842106E-2</v>
      </c>
      <c r="L8" s="75">
        <f t="shared" si="2"/>
        <v>2.5000000000000001E-2</v>
      </c>
      <c r="M8" s="75">
        <f t="shared" si="2"/>
        <v>2.2368421052631579E-2</v>
      </c>
      <c r="N8" s="75">
        <f t="shared" si="2"/>
        <v>2.8947368421052631E-2</v>
      </c>
      <c r="O8" s="75">
        <f t="shared" si="2"/>
        <v>2.2368421052631579E-2</v>
      </c>
      <c r="P8" s="75">
        <f t="shared" si="2"/>
        <v>1.0526315789473684E-2</v>
      </c>
      <c r="Q8" s="75">
        <f t="shared" si="2"/>
        <v>1.1842105263157895E-2</v>
      </c>
      <c r="R8" s="75">
        <f t="shared" si="2"/>
        <v>1.1842105263157895E-2</v>
      </c>
      <c r="S8" s="75">
        <f t="shared" si="2"/>
        <v>6.5789473684210523E-3</v>
      </c>
      <c r="T8" s="75">
        <f t="shared" si="2"/>
        <v>4.2105263157894736E-2</v>
      </c>
      <c r="U8" s="75">
        <f t="shared" si="2"/>
        <v>1.8421052631578946E-2</v>
      </c>
      <c r="V8" s="75">
        <f t="shared" si="2"/>
        <v>2.1052631578947368E-2</v>
      </c>
      <c r="W8" s="75">
        <f t="shared" si="2"/>
        <v>3.5526315789473684E-2</v>
      </c>
      <c r="X8" s="75">
        <f t="shared" si="2"/>
        <v>2.1052631578947368E-2</v>
      </c>
      <c r="Y8" s="75">
        <f t="shared" si="2"/>
        <v>2.1052631578947368E-2</v>
      </c>
      <c r="Z8" s="75">
        <f t="shared" si="2"/>
        <v>1.4473684210526316E-2</v>
      </c>
      <c r="AA8" s="75">
        <f t="shared" si="2"/>
        <v>1.1842105263157895E-2</v>
      </c>
      <c r="AB8" s="75">
        <f t="shared" si="2"/>
        <v>1.3157894736842105E-2</v>
      </c>
      <c r="AC8" s="75">
        <f t="shared" si="2"/>
        <v>2.1052631578947368E-2</v>
      </c>
      <c r="AD8" s="75">
        <f t="shared" si="2"/>
        <v>5.263157894736842E-3</v>
      </c>
      <c r="AE8" s="75">
        <f t="shared" si="2"/>
        <v>7.8947368421052634E-3</v>
      </c>
      <c r="AF8" s="75">
        <f t="shared" si="2"/>
        <v>7.8947368421052634E-3</v>
      </c>
      <c r="AG8" s="75">
        <f t="shared" si="2"/>
        <v>2.631578947368421E-3</v>
      </c>
      <c r="AH8" s="75">
        <f t="shared" si="2"/>
        <v>3.9473684210526317E-3</v>
      </c>
      <c r="AI8" s="75">
        <f t="shared" si="2"/>
        <v>2.631578947368421E-3</v>
      </c>
      <c r="AJ8" s="75">
        <f t="shared" si="2"/>
        <v>2.631578947368421E-3</v>
      </c>
      <c r="AK8" s="75">
        <f t="shared" si="2"/>
        <v>1.3157894736842105E-3</v>
      </c>
      <c r="AL8" s="75">
        <f t="shared" si="2"/>
        <v>2.368421052631579E-2</v>
      </c>
      <c r="AM8" s="75">
        <f t="shared" si="2"/>
        <v>1.0526315789473684E-2</v>
      </c>
      <c r="AN8" s="75">
        <f t="shared" si="2"/>
        <v>6.5789473684210523E-3</v>
      </c>
      <c r="AO8" s="75">
        <f t="shared" si="2"/>
        <v>1.7105263157894738E-2</v>
      </c>
      <c r="AP8" s="75">
        <f t="shared" si="2"/>
        <v>1.7105263157894738E-2</v>
      </c>
      <c r="AQ8" s="75">
        <f t="shared" si="2"/>
        <v>6.5789473684210523E-3</v>
      </c>
      <c r="AR8" s="75">
        <f t="shared" si="2"/>
        <v>1.0526315789473684E-2</v>
      </c>
      <c r="AS8" s="75">
        <f t="shared" si="2"/>
        <v>6.5789473684210523E-3</v>
      </c>
      <c r="AT8" s="75">
        <f t="shared" si="2"/>
        <v>5.263157894736842E-3</v>
      </c>
      <c r="AU8" s="75">
        <f t="shared" si="2"/>
        <v>2.368421052631579E-2</v>
      </c>
      <c r="AV8" s="75">
        <f t="shared" si="2"/>
        <v>2.5000000000000001E-2</v>
      </c>
      <c r="AW8" s="75">
        <f t="shared" si="2"/>
        <v>1.0526315789473684E-2</v>
      </c>
      <c r="AX8" s="75">
        <f t="shared" si="2"/>
        <v>2.5000000000000001E-2</v>
      </c>
      <c r="AY8" s="75">
        <f t="shared" si="2"/>
        <v>1.4473684210526316E-2</v>
      </c>
      <c r="AZ8" s="75">
        <f t="shared" si="2"/>
        <v>1.5789473684210527E-2</v>
      </c>
      <c r="BA8" s="75">
        <f t="shared" si="2"/>
        <v>2.2368421052631579E-2</v>
      </c>
      <c r="BB8" s="75">
        <f t="shared" si="2"/>
        <v>1.1842105263157895E-2</v>
      </c>
      <c r="BC8" s="75">
        <f t="shared" si="2"/>
        <v>7.8947368421052634E-3</v>
      </c>
      <c r="BD8" s="75">
        <f t="shared" si="2"/>
        <v>1.9736842105263157E-2</v>
      </c>
      <c r="BE8" s="75">
        <f t="shared" si="2"/>
        <v>3.9473684210526317E-3</v>
      </c>
      <c r="BF8" s="75">
        <f t="shared" si="2"/>
        <v>1.3157894736842105E-3</v>
      </c>
      <c r="BG8" s="75">
        <f t="shared" si="2"/>
        <v>6.5789473684210523E-3</v>
      </c>
      <c r="BH8" s="75">
        <f t="shared" si="2"/>
        <v>1.3157894736842105E-3</v>
      </c>
      <c r="BI8" s="75">
        <f t="shared" si="2"/>
        <v>5.263157894736842E-3</v>
      </c>
      <c r="BJ8" s="75">
        <f t="shared" si="2"/>
        <v>5.263157894736842E-3</v>
      </c>
      <c r="BK8" s="75">
        <f t="shared" si="2"/>
        <v>0</v>
      </c>
      <c r="BL8" s="75">
        <f t="shared" si="2"/>
        <v>0</v>
      </c>
      <c r="BM8" s="75">
        <f t="shared" si="2"/>
        <v>9.2105263157894728E-3</v>
      </c>
      <c r="BN8" s="75">
        <f t="shared" si="2"/>
        <v>5.263157894736842E-3</v>
      </c>
      <c r="BO8" s="75">
        <f t="shared" ref="BO8:CD8" si="3">BO7/$CE$7</f>
        <v>7.8947368421052634E-3</v>
      </c>
      <c r="BP8" s="75">
        <f t="shared" si="3"/>
        <v>6.5789473684210523E-3</v>
      </c>
      <c r="BQ8" s="75">
        <f t="shared" si="3"/>
        <v>6.5789473684210523E-3</v>
      </c>
      <c r="BR8" s="75">
        <f t="shared" si="3"/>
        <v>7.8947368421052634E-3</v>
      </c>
      <c r="BS8" s="75">
        <f t="shared" si="3"/>
        <v>5.263157894736842E-3</v>
      </c>
      <c r="BT8" s="75">
        <f t="shared" si="3"/>
        <v>1.3157894736842105E-3</v>
      </c>
      <c r="BU8" s="75">
        <f t="shared" si="3"/>
        <v>0</v>
      </c>
      <c r="BV8" s="75">
        <f t="shared" si="3"/>
        <v>2.5000000000000001E-2</v>
      </c>
      <c r="BW8" s="75">
        <f t="shared" si="3"/>
        <v>1.7105263157894738E-2</v>
      </c>
      <c r="BX8" s="75">
        <f t="shared" si="3"/>
        <v>7.8947368421052634E-3</v>
      </c>
      <c r="BY8" s="75">
        <f t="shared" si="3"/>
        <v>1.0526315789473684E-2</v>
      </c>
      <c r="BZ8" s="75">
        <f t="shared" si="3"/>
        <v>9.2105263157894728E-3</v>
      </c>
      <c r="CA8" s="75">
        <f t="shared" si="3"/>
        <v>5.263157894736842E-3</v>
      </c>
      <c r="CB8" s="75">
        <f t="shared" si="3"/>
        <v>6.5789473684210523E-3</v>
      </c>
      <c r="CC8" s="75">
        <f t="shared" si="3"/>
        <v>5.263157894736842E-3</v>
      </c>
      <c r="CD8" s="75">
        <f t="shared" si="3"/>
        <v>2.631578947368421E-3</v>
      </c>
      <c r="CE8" s="64">
        <f>SUM(MaxLikelihoodSolver!$B8:$CD8)</f>
        <v>0.99999999999999978</v>
      </c>
      <c r="CF8" t="s">
        <v>336</v>
      </c>
    </row>
    <row r="10" spans="1:89" ht="15.4" thickBot="1" x14ac:dyDescent="0.45">
      <c r="A10" s="230" t="s">
        <v>338</v>
      </c>
      <c r="B10" s="230"/>
      <c r="C10" s="230"/>
      <c r="D10" s="230"/>
      <c r="K10" s="231" t="s">
        <v>339</v>
      </c>
      <c r="L10" s="231"/>
      <c r="M10" s="231"/>
      <c r="O10" s="76" t="s">
        <v>340</v>
      </c>
      <c r="P10" s="76"/>
      <c r="Q10" s="76"/>
      <c r="R10" s="76"/>
    </row>
    <row r="11" spans="1:89" ht="13.9" thickTop="1" thickBot="1" x14ac:dyDescent="0.45">
      <c r="A11" s="137" t="s">
        <v>341</v>
      </c>
      <c r="B11" s="138" t="s">
        <v>342</v>
      </c>
      <c r="C11" s="138" t="s">
        <v>343</v>
      </c>
      <c r="D11" s="138" t="s">
        <v>344</v>
      </c>
      <c r="E11" s="138" t="s">
        <v>345</v>
      </c>
      <c r="F11" s="138" t="s">
        <v>346</v>
      </c>
      <c r="G11" s="138" t="s">
        <v>347</v>
      </c>
      <c r="H11" s="138" t="s">
        <v>348</v>
      </c>
      <c r="K11" s="76" t="s">
        <v>349</v>
      </c>
      <c r="L11" s="77" t="s">
        <v>350</v>
      </c>
      <c r="M11" s="77" t="s">
        <v>351</v>
      </c>
      <c r="O11" s="78">
        <f t="shared" ref="O11:R14" si="4">B915</f>
        <v>-448.29756229610331</v>
      </c>
      <c r="P11" s="78">
        <f t="shared" si="4"/>
        <v>0.95654434687109013</v>
      </c>
      <c r="Q11" s="78">
        <f t="shared" si="4"/>
        <v>0.95654434687108225</v>
      </c>
      <c r="R11" s="78">
        <f t="shared" si="4"/>
        <v>0.95654434687106371</v>
      </c>
    </row>
    <row r="12" spans="1:89" ht="13.15" thickTop="1" x14ac:dyDescent="0.35">
      <c r="A12" s="139">
        <v>1</v>
      </c>
      <c r="B12" s="140">
        <f>INDEX(B:B,ROW($B$34)+(MaxLikelihoodSolver!$A12-1)*(94-36))</f>
        <v>0</v>
      </c>
      <c r="C12" s="140">
        <f>INDEX(B:B,ROW($B$35)+(MaxLikelihoodSolver!$A12-1)*(94-36))</f>
        <v>0</v>
      </c>
      <c r="D12" s="140">
        <f>INDEX(B:B,ROW($B$36)+(MaxLikelihoodSolver!$A12-1)*(94-36))</f>
        <v>0</v>
      </c>
      <c r="E12" s="140">
        <f>INDEX(B:B,ROW($B$37)+(MaxLikelihoodSolver!$A12-1)*(94-36))</f>
        <v>0</v>
      </c>
      <c r="F12" s="140">
        <f>INDEX(F:F,ROW($F$36)+(MaxLikelihoodSolver!$A12-1)*(94-36))</f>
        <v>-3339.7813575510554</v>
      </c>
      <c r="G12" s="140">
        <f>INDEX(H:H,ROW($H$85)+(MaxLikelihoodSolver!$A12-1)*(94-36))</f>
        <v>0.48828125</v>
      </c>
      <c r="H12" s="141">
        <f>INDEX(F:F,ROW($F$34)+(MaxLikelihoodSolver!$A12-1)*(94-36))</f>
        <v>159613.03628117914</v>
      </c>
      <c r="K12" s="78">
        <f>K897/$CJ3</f>
        <v>-1.5294210321427789E-3</v>
      </c>
      <c r="L12" s="79">
        <f>L897*$CJ3</f>
        <v>0</v>
      </c>
      <c r="M12" s="80">
        <f>SQRT(O17)/$CJ3</f>
        <v>1.4532303400765229E-4</v>
      </c>
      <c r="O12" s="81">
        <f t="shared" si="4"/>
        <v>-0.52175146192963273</v>
      </c>
      <c r="P12" s="81">
        <f t="shared" si="4"/>
        <v>-505.66190116424957</v>
      </c>
      <c r="Q12" s="81">
        <f t="shared" si="4"/>
        <v>-0.52175146192968347</v>
      </c>
      <c r="R12" s="81">
        <f t="shared" si="4"/>
        <v>-0.52175146192966171</v>
      </c>
    </row>
    <row r="13" spans="1:89" x14ac:dyDescent="0.35">
      <c r="A13" s="142">
        <v>2</v>
      </c>
      <c r="B13" s="143">
        <f>INDEX(B:B,ROW($B$34)+(MaxLikelihoodSolver!$A13-1)*(94-36))</f>
        <v>-0.48828125</v>
      </c>
      <c r="C13" s="143">
        <f>INDEX(B:B,ROW($B$35)+(MaxLikelihoodSolver!$A13-1)*(94-36))</f>
        <v>0.33935642955529322</v>
      </c>
      <c r="D13" s="143">
        <f>INDEX(B:B,ROW($B$36)+(MaxLikelihoodSolver!$A13-1)*(94-36))</f>
        <v>-0.40353822314049587</v>
      </c>
      <c r="E13" s="143">
        <f>INDEX(B:B,ROW($B$37)+(MaxLikelihoodSolver!$A13-1)*(94-36))</f>
        <v>-0.36520209194214875</v>
      </c>
      <c r="F13" s="143">
        <f>INDEX(F:F,ROW($F$36)+(MaxLikelihoodSolver!$A13-1)*(94-36))</f>
        <v>-3180.6473525940537</v>
      </c>
      <c r="G13" s="143">
        <f>INDEX(H:H,ROW($H$85)+(MaxLikelihoodSolver!$A13-1)*(94-36))</f>
        <v>1.33514404296875E-2</v>
      </c>
      <c r="H13" s="144">
        <f>INDEX(F:F,ROW($F$34)+(MaxLikelihoodSolver!$A13-1)*(94-36))</f>
        <v>48.012364607785216</v>
      </c>
      <c r="K13" s="81">
        <f>K898/$CJ4</f>
        <v>3.751083665377017E-3</v>
      </c>
      <c r="L13" s="82">
        <f>L898*$CJ4</f>
        <v>0</v>
      </c>
      <c r="M13" s="42">
        <f>SQRT(P18)/$CJ4</f>
        <v>5.0823038960672376E-4</v>
      </c>
      <c r="O13" s="83">
        <f t="shared" si="4"/>
        <v>0.79053251807525782</v>
      </c>
      <c r="P13" s="83">
        <f t="shared" si="4"/>
        <v>0.7905325180752597</v>
      </c>
      <c r="Q13" s="83">
        <f t="shared" si="4"/>
        <v>-466.57788853455605</v>
      </c>
      <c r="R13" s="83">
        <f t="shared" si="4"/>
        <v>0.79053251807526037</v>
      </c>
    </row>
    <row r="14" spans="1:89" x14ac:dyDescent="0.35">
      <c r="A14" s="145">
        <v>3</v>
      </c>
      <c r="B14" s="41">
        <f>INDEX(B:B,ROW($B$34)+(MaxLikelihoodSolver!$A14-1)*(94-36))</f>
        <v>-0.49695540043249664</v>
      </c>
      <c r="C14" s="41">
        <f>INDEX(B:B,ROW($B$35)+(MaxLikelihoodSolver!$A14-1)*(94-36))</f>
        <v>0.32600498912560572</v>
      </c>
      <c r="D14" s="41">
        <f>INDEX(B:B,ROW($B$36)+(MaxLikelihoodSolver!$A14-1)*(94-36))</f>
        <v>-0.40522649427861196</v>
      </c>
      <c r="E14" s="41">
        <f>INDEX(B:B,ROW($B$37)+(MaxLikelihoodSolver!$A14-1)*(94-36))</f>
        <v>-0.36475332081308326</v>
      </c>
      <c r="F14" s="41">
        <f>INDEX(F:F,ROW($F$36)+(MaxLikelihoodSolver!$A14-1)*(94-36))</f>
        <v>-3180.5991272542824</v>
      </c>
      <c r="G14" s="41">
        <f>INDEX(H:H,ROW($H$85)+(MaxLikelihoodSolver!$A14-1)*(94-36))</f>
        <v>2.6077032089233398E-4</v>
      </c>
      <c r="H14" s="65">
        <f>INDEX(F:F,ROW($F$34)+(MaxLikelihoodSolver!$A14-1)*(94-36))</f>
        <v>1.2975967864838838</v>
      </c>
      <c r="K14" s="83">
        <f>K899/$CJ5</f>
        <v>-0.13515503603605494</v>
      </c>
      <c r="L14" s="84">
        <f>L899*$CJ5</f>
        <v>0</v>
      </c>
      <c r="M14" s="85">
        <f>SQRT(Q19)/$CJ5</f>
        <v>1.5431837064609932E-2</v>
      </c>
      <c r="O14" s="81">
        <f t="shared" si="4"/>
        <v>0.71543192885811269</v>
      </c>
      <c r="P14" s="81">
        <f t="shared" si="4"/>
        <v>0.7154319288581068</v>
      </c>
      <c r="Q14" s="81">
        <f t="shared" si="4"/>
        <v>0.71543192885812257</v>
      </c>
      <c r="R14" s="81">
        <f t="shared" si="4"/>
        <v>-473.7384129735633</v>
      </c>
    </row>
    <row r="15" spans="1:89" x14ac:dyDescent="0.35">
      <c r="A15" s="142">
        <v>4</v>
      </c>
      <c r="B15" s="143">
        <f>INDEX(B:B,ROW($B$34)+(MaxLikelihoodSolver!$A15-1)*(94-36))</f>
        <v>-0.49721617075338898</v>
      </c>
      <c r="C15" s="143">
        <f>INDEX(B:B,ROW($B$35)+(MaxLikelihoodSolver!$A15-1)*(94-36))</f>
        <v>0.32613618827668406</v>
      </c>
      <c r="D15" s="143">
        <f>INDEX(B:B,ROW($B$36)+(MaxLikelihoodSolver!$A15-1)*(94-36))</f>
        <v>-0.40502401267125288</v>
      </c>
      <c r="E15" s="143">
        <f>INDEX(B:B,ROW($B$37)+(MaxLikelihoodSolver!$A15-1)*(94-36))</f>
        <v>-0.364501830365698</v>
      </c>
      <c r="F15" s="143">
        <f>INDEX(F:F,ROW($F$36)+(MaxLikelihoodSolver!$A15-1)*(94-36))</f>
        <v>-3180.5990787540168</v>
      </c>
      <c r="G15" s="143">
        <f>INDEX(H:H,ROW($H$85)+(MaxLikelihoodSolver!$A15-1)*(94-36))</f>
        <v>1.1408701539039612E-3</v>
      </c>
      <c r="H15" s="144">
        <f>INDEX(F:F,ROW($F$34)+(MaxLikelihoodSolver!$A15-1)*(94-36))</f>
        <v>1.2421852727607363</v>
      </c>
      <c r="K15" s="81">
        <f>K900/$CJ6</f>
        <v>-9.1280497683626699E-2</v>
      </c>
      <c r="L15" s="82">
        <f>L900*$CJ6</f>
        <v>0</v>
      </c>
      <c r="M15" s="42">
        <f>SQRT(R20)/$CJ6</f>
        <v>1.1486074398758652E-2</v>
      </c>
    </row>
    <row r="16" spans="1:89" ht="13.5" thickBot="1" x14ac:dyDescent="0.45">
      <c r="A16" s="145">
        <v>5</v>
      </c>
      <c r="B16" s="41">
        <f>INDEX(B:B,ROW($B$34)+(MaxLikelihoodSolver!$A16-1)*(94-36))</f>
        <v>-0.49697094660009888</v>
      </c>
      <c r="C16" s="41">
        <f>INDEX(B:B,ROW($B$35)+(MaxLikelihoodSolver!$A16-1)*(94-36))</f>
        <v>0.32727705843058802</v>
      </c>
      <c r="D16" s="41">
        <f>INDEX(B:B,ROW($B$36)+(MaxLikelihoodSolver!$A16-1)*(94-36))</f>
        <v>-0.40608030820148794</v>
      </c>
      <c r="E16" s="41">
        <f>INDEX(B:B,ROW($B$37)+(MaxLikelihoodSolver!$A16-1)*(94-36))</f>
        <v>-0.36403706385534895</v>
      </c>
      <c r="F16" s="41">
        <f>INDEX(F:F,ROW($F$36)+(MaxLikelihoodSolver!$A16-1)*(94-36))</f>
        <v>-3180.5984340553705</v>
      </c>
      <c r="G16" s="41">
        <f>INDEX(H:H,ROW($H$85)+(MaxLikelihoodSolver!$A16-1)*(94-36))</f>
        <v>1.0561961971689016E-3</v>
      </c>
      <c r="H16" s="65">
        <f>INDEX(F:F,ROW($F$34)+(MaxLikelihoodSolver!$A16-1)*(94-36))</f>
        <v>0.5762205794453048</v>
      </c>
      <c r="O16" s="76" t="s">
        <v>352</v>
      </c>
      <c r="P16" s="76"/>
      <c r="Q16" s="76"/>
      <c r="R16" s="76"/>
    </row>
    <row r="17" spans="1:18" ht="13.15" thickTop="1" x14ac:dyDescent="0.35">
      <c r="A17" s="142">
        <v>6</v>
      </c>
      <c r="B17" s="143">
        <f>INDEX(B:B,ROW($B$34)+(MaxLikelihoodSolver!$A17-1)*(94-36))</f>
        <v>-0.49701348766996445</v>
      </c>
      <c r="C17" s="143">
        <f>INDEX(B:B,ROW($B$35)+(MaxLikelihoodSolver!$A17-1)*(94-36))</f>
        <v>0.32823177650272478</v>
      </c>
      <c r="D17" s="143">
        <f>INDEX(B:B,ROW($B$36)+(MaxLikelihoodSolver!$A17-1)*(94-36))</f>
        <v>-0.40544693421658068</v>
      </c>
      <c r="E17" s="143">
        <f>INDEX(B:B,ROW($B$37)+(MaxLikelihoodSolver!$A17-1)*(94-36))</f>
        <v>-0.36509326005251785</v>
      </c>
      <c r="F17" s="143">
        <f>INDEX(F:F,ROW($F$36)+(MaxLikelihoodSolver!$A17-1)*(94-36))</f>
        <v>-3180.5978408319756</v>
      </c>
      <c r="G17" s="143">
        <f>INDEX(H:H,ROW($H$85)+(MaxLikelihoodSolver!$A17-1)*(94-36))</f>
        <v>4.5383430347101239E-5</v>
      </c>
      <c r="H17" s="144">
        <f>INDEX(F:F,ROW($F$34)+(MaxLikelihoodSolver!$A17-1)*(94-36))</f>
        <v>7.662251279832112E-4</v>
      </c>
      <c r="O17" s="78">
        <f t="array" ref="O17:R20">-MINVERSE(O11:R14)</f>
        <v>2.2306715825181163E-3</v>
      </c>
      <c r="P17" s="78">
        <v>4.2332192745047823E-6</v>
      </c>
      <c r="Q17" s="78">
        <v>4.5753391151886746E-6</v>
      </c>
      <c r="R17" s="78">
        <v>4.507011674625212E-6</v>
      </c>
    </row>
    <row r="18" spans="1:18" x14ac:dyDescent="0.35">
      <c r="A18" s="145">
        <v>7</v>
      </c>
      <c r="B18" s="41">
        <f>INDEX(B:B,ROW($B$34)+(MaxLikelihoodSolver!$A18-1)*(94-36))</f>
        <v>-0.49705887110031155</v>
      </c>
      <c r="C18" s="41">
        <f>INDEX(B:B,ROW($B$35)+(MaxLikelihoodSolver!$A18-1)*(94-36))</f>
        <v>0.32822037629215206</v>
      </c>
      <c r="D18" s="41">
        <f>INDEX(B:B,ROW($B$36)+(MaxLikelihoodSolver!$A18-1)*(94-36))</f>
        <v>-0.40546362143623332</v>
      </c>
      <c r="E18" s="41">
        <f>INDEX(B:B,ROW($B$37)+(MaxLikelihoodSolver!$A18-1)*(94-36))</f>
        <v>-0.36512047414100368</v>
      </c>
      <c r="F18" s="41">
        <f>INDEX(F:F,ROW($F$36)+(MaxLikelihoodSolver!$A18-1)*(94-36))</f>
        <v>-3180.5978400009117</v>
      </c>
      <c r="G18" s="41">
        <f>INDEX(H:H,ROW($H$85)+(MaxLikelihoodSolver!$A18-1)*(94-36))</f>
        <v>3.0137434214871917E-6</v>
      </c>
      <c r="H18" s="65">
        <f>INDEX(F:F,ROW($F$34)+(MaxLikelihoodSolver!$A18-1)*(94-36))</f>
        <v>2.8528436593918896E-6</v>
      </c>
      <c r="O18" s="81">
        <v>-2.3090286951841939E-6</v>
      </c>
      <c r="P18" s="81">
        <v>1.9775950495422362E-3</v>
      </c>
      <c r="Q18" s="81">
        <v>-2.2195351182087057E-6</v>
      </c>
      <c r="R18" s="81">
        <v>-2.1863889076109598E-6</v>
      </c>
    </row>
    <row r="19" spans="1:18" x14ac:dyDescent="0.35">
      <c r="A19" s="142">
        <v>8</v>
      </c>
      <c r="B19" s="143">
        <f>INDEX(B:B,ROW($B$34)+(MaxLikelihoodSolver!$A19-1)*(94-36))</f>
        <v>-0.49706188484373304</v>
      </c>
      <c r="C19" s="143">
        <f>INDEX(B:B,ROW($B$35)+(MaxLikelihoodSolver!$A19-1)*(94-36))</f>
        <v>0.32821981099168146</v>
      </c>
      <c r="D19" s="143">
        <f>INDEX(B:B,ROW($B$36)+(MaxLikelihoodSolver!$A19-1)*(94-36))</f>
        <v>-0.40546513209144641</v>
      </c>
      <c r="E19" s="143">
        <f>INDEX(B:B,ROW($B$37)+(MaxLikelihoodSolver!$A19-1)*(94-36))</f>
        <v>-0.36512201664346711</v>
      </c>
      <c r="F19" s="143">
        <f>INDEX(F:F,ROW($F$36)+(MaxLikelihoodSolver!$A19-1)*(94-36))</f>
        <v>-3180.5978399977976</v>
      </c>
      <c r="G19" s="143">
        <f>INDEX(H:H,ROW($H$85)+(MaxLikelihoodSolver!$A19-1)*(94-36))</f>
        <v>5.8862176200921712E-8</v>
      </c>
      <c r="H19" s="144">
        <f>INDEX(F:F,ROW($F$34)+(MaxLikelihoodSolver!$A19-1)*(94-36))</f>
        <v>7.9338470825098729E-10</v>
      </c>
      <c r="O19" s="83">
        <v>3.7812719960236184E-6</v>
      </c>
      <c r="P19" s="83">
        <v>3.362931997285841E-6</v>
      </c>
      <c r="Q19" s="83">
        <v>2.1432743566980198E-3</v>
      </c>
      <c r="R19" s="83">
        <v>3.5804367290923031E-6</v>
      </c>
    </row>
    <row r="20" spans="1:18" x14ac:dyDescent="0.35">
      <c r="A20" s="145">
        <v>9</v>
      </c>
      <c r="B20" s="41">
        <f>INDEX(B:B,ROW($B$34)+(MaxLikelihoodSolver!$A20-1)*(94-36))</f>
        <v>-0.49706182598155685</v>
      </c>
      <c r="C20" s="41">
        <f>INDEX(B:B,ROW($B$35)+(MaxLikelihoodSolver!$A20-1)*(94-36))</f>
        <v>0.32821982258342536</v>
      </c>
      <c r="D20" s="41">
        <f>INDEX(B:B,ROW($B$36)+(MaxLikelihoodSolver!$A20-1)*(94-36))</f>
        <v>-0.40546510351078185</v>
      </c>
      <c r="E20" s="41">
        <f>INDEX(B:B,ROW($B$37)+(MaxLikelihoodSolver!$A20-1)*(94-36))</f>
        <v>-0.36512198577176308</v>
      </c>
      <c r="F20" s="41">
        <f>INDEX(F:F,ROW($F$36)+(MaxLikelihoodSolver!$A20-1)*(94-36))</f>
        <v>-3180.5978399977967</v>
      </c>
      <c r="G20" s="41">
        <f>INDEX(H:H,ROW($H$85)+(MaxLikelihoodSolver!$A20-1)*(94-36))</f>
        <v>9.4271454071788679E-9</v>
      </c>
      <c r="H20" s="65">
        <f>INDEX(F:F,ROW($F$34)+(MaxLikelihoodSolver!$A20-1)*(94-36))</f>
        <v>2.9126990699500304E-11</v>
      </c>
      <c r="O20" s="81">
        <v>3.3709467483767229E-6</v>
      </c>
      <c r="P20" s="81">
        <v>2.9980029717999199E-6</v>
      </c>
      <c r="Q20" s="81">
        <v>3.2402952398285883E-6</v>
      </c>
      <c r="R20" s="81">
        <v>2.1108784815011025E-3</v>
      </c>
    </row>
    <row r="21" spans="1:18" x14ac:dyDescent="0.35">
      <c r="A21" s="142">
        <v>10</v>
      </c>
      <c r="B21" s="143">
        <f>INDEX(B:B,ROW($B$34)+(MaxLikelihoodSolver!$A21-1)*(94-36))</f>
        <v>-0.49706183540870225</v>
      </c>
      <c r="C21" s="143">
        <f>INDEX(B:B,ROW($B$35)+(MaxLikelihoodSolver!$A21-1)*(94-36))</f>
        <v>0.32821982072790756</v>
      </c>
      <c r="D21" s="143">
        <f>INDEX(B:B,ROW($B$36)+(MaxLikelihoodSolver!$A21-1)*(94-36))</f>
        <v>-0.40546510808984815</v>
      </c>
      <c r="E21" s="143">
        <f>INDEX(B:B,ROW($B$37)+(MaxLikelihoodSolver!$A21-1)*(94-36))</f>
        <v>-0.36512199071474144</v>
      </c>
      <c r="F21" s="143">
        <f>INDEX(F:F,ROW($F$36)+(MaxLikelihoodSolver!$A21-1)*(94-36))</f>
        <v>-3180.5978399977985</v>
      </c>
      <c r="G21" s="143">
        <f>INDEX(H:H,ROW($H$85)+(MaxLikelihoodSolver!$A21-1)*(94-36))</f>
        <v>3.6824786746792453E-11</v>
      </c>
      <c r="H21" s="144">
        <f>INDEX(F:F,ROW($F$34)+(MaxLikelihoodSolver!$A21-1)*(94-36))</f>
        <v>4.6213767225531593E-16</v>
      </c>
    </row>
    <row r="22" spans="1:18" x14ac:dyDescent="0.35">
      <c r="A22" s="145">
        <v>11</v>
      </c>
      <c r="B22" s="41">
        <f>INDEX(B:B,ROW($B$34)+(MaxLikelihoodSolver!$A22-1)*(94-36))</f>
        <v>-0.49706183544552701</v>
      </c>
      <c r="C22" s="41">
        <f>INDEX(B:B,ROW($B$35)+(MaxLikelihoodSolver!$A22-1)*(94-36))</f>
        <v>0.3282198207206618</v>
      </c>
      <c r="D22" s="41">
        <f>INDEX(B:B,ROW($B$36)+(MaxLikelihoodSolver!$A22-1)*(94-36))</f>
        <v>-0.40546510810773873</v>
      </c>
      <c r="E22" s="41">
        <f>INDEX(B:B,ROW($B$37)+(MaxLikelihoodSolver!$A22-1)*(94-36))</f>
        <v>-0.36512199073404705</v>
      </c>
      <c r="F22" s="41">
        <f>INDEX(F:F,ROW($F$36)+(MaxLikelihoodSolver!$A22-1)*(94-36))</f>
        <v>-3180.597839997798</v>
      </c>
      <c r="G22" s="41">
        <f>INDEX(H:H,ROW($H$85)+(MaxLikelihoodSolver!$A22-1)*(94-36))</f>
        <v>1.0069277626076061E-12</v>
      </c>
      <c r="H22" s="65">
        <f>INDEX(F:F,ROW($F$34)+(MaxLikelihoodSolver!$A22-1)*(94-36))</f>
        <v>2.4957941434575004E-19</v>
      </c>
    </row>
    <row r="23" spans="1:18" x14ac:dyDescent="0.35">
      <c r="A23" s="142">
        <v>12</v>
      </c>
      <c r="B23" s="143">
        <f>INDEX(B:B,ROW($B$34)+(MaxLikelihoodSolver!$A23-1)*(94-36))</f>
        <v>-0.49706183544653393</v>
      </c>
      <c r="C23" s="143">
        <f>INDEX(B:B,ROW($B$35)+(MaxLikelihoodSolver!$A23-1)*(94-36))</f>
        <v>0.32821982072046352</v>
      </c>
      <c r="D23" s="143">
        <f>INDEX(B:B,ROW($B$36)+(MaxLikelihoodSolver!$A23-1)*(94-36))</f>
        <v>-0.40546510810822806</v>
      </c>
      <c r="E23" s="143">
        <f>INDEX(B:B,ROW($B$37)+(MaxLikelihoodSolver!$A23-1)*(94-36))</f>
        <v>-0.36512199073457491</v>
      </c>
      <c r="F23" s="143">
        <f>INDEX(F:F,ROW($F$36)+(MaxLikelihoodSolver!$A23-1)*(94-36))</f>
        <v>-3180.5978399977976</v>
      </c>
      <c r="G23" s="143">
        <f>INDEX(H:H,ROW($H$85)+(MaxLikelihoodSolver!$A23-1)*(94-36))</f>
        <v>1.2979928189863673E-13</v>
      </c>
      <c r="H23" s="144">
        <f>INDEX(F:F,ROW($F$34)+(MaxLikelihoodSolver!$A23-1)*(94-36))</f>
        <v>5.5618024956803027E-21</v>
      </c>
    </row>
    <row r="24" spans="1:18" x14ac:dyDescent="0.35">
      <c r="A24" s="145">
        <v>13</v>
      </c>
      <c r="B24" s="41">
        <f>INDEX(B:B,ROW($B$34)+(MaxLikelihoodSolver!$A24-1)*(94-36))</f>
        <v>-0.49706183544640414</v>
      </c>
      <c r="C24" s="41">
        <f>INDEX(B:B,ROW($B$35)+(MaxLikelihoodSolver!$A24-1)*(94-36))</f>
        <v>0.328219820720489</v>
      </c>
      <c r="D24" s="41">
        <f>INDEX(B:B,ROW($B$36)+(MaxLikelihoodSolver!$A24-1)*(94-36))</f>
        <v>-0.40546510810816483</v>
      </c>
      <c r="E24" s="41">
        <f>INDEX(B:B,ROW($B$37)+(MaxLikelihoodSolver!$A24-1)*(94-36))</f>
        <v>-0.36512199073450691</v>
      </c>
      <c r="F24" s="41">
        <f>INDEX(F:F,ROW($F$36)+(MaxLikelihoodSolver!$A24-1)*(94-36))</f>
        <v>-3180.5978399977985</v>
      </c>
      <c r="G24" s="41">
        <f>INDEX(H:H,ROW($H$85)+(MaxLikelihoodSolver!$A24-1)*(94-36))</f>
        <v>5.0702844491654972E-16</v>
      </c>
      <c r="H24" s="65">
        <f>INDEX(F:F,ROW($F$34)+(MaxLikelihoodSolver!$A24-1)*(94-36))</f>
        <v>1.1632227364026952E-25</v>
      </c>
    </row>
    <row r="25" spans="1:18" x14ac:dyDescent="0.35">
      <c r="A25" s="142">
        <v>14</v>
      </c>
      <c r="B25" s="143">
        <f>INDEX(B:B,ROW($B$34)+(MaxLikelihoodSolver!$A25-1)*(94-36))</f>
        <v>-0.49706183544640364</v>
      </c>
      <c r="C25" s="143">
        <f>INDEX(B:B,ROW($B$35)+(MaxLikelihoodSolver!$A25-1)*(94-36))</f>
        <v>0.328219820720489</v>
      </c>
      <c r="D25" s="143">
        <f>INDEX(B:B,ROW($B$36)+(MaxLikelihoodSolver!$A25-1)*(94-36))</f>
        <v>-0.40546510810816483</v>
      </c>
      <c r="E25" s="143">
        <f>INDEX(B:B,ROW($B$37)+(MaxLikelihoodSolver!$A25-1)*(94-36))</f>
        <v>-0.36512199073450691</v>
      </c>
      <c r="F25" s="143">
        <f>INDEX(F:F,ROW($F$36)+(MaxLikelihoodSolver!$A25-1)*(94-36))</f>
        <v>-3180.5978399977985</v>
      </c>
      <c r="G25" s="143">
        <f>INDEX(H:H,ROW($H$85)+(MaxLikelihoodSolver!$A25-1)*(94-36))</f>
        <v>4.8128090669813121E-16</v>
      </c>
      <c r="H25" s="144">
        <f>INDEX(F:F,ROW($F$34)+(MaxLikelihoodSolver!$A25-1)*(94-36))</f>
        <v>1.1713006720721583E-25</v>
      </c>
    </row>
    <row r="26" spans="1:18" x14ac:dyDescent="0.35">
      <c r="A26" s="145">
        <v>15</v>
      </c>
      <c r="B26" s="41">
        <f>INDEX(B:B,ROW($B$34)+(MaxLikelihoodSolver!$A26-1)*(94-36))</f>
        <v>-0.49706183544640314</v>
      </c>
      <c r="C26" s="41">
        <f>INDEX(B:B,ROW($B$35)+(MaxLikelihoodSolver!$A26-1)*(94-36))</f>
        <v>0.328219820720489</v>
      </c>
      <c r="D26" s="41">
        <f>INDEX(B:B,ROW($B$36)+(MaxLikelihoodSolver!$A26-1)*(94-36))</f>
        <v>-0.40546510810816483</v>
      </c>
      <c r="E26" s="41">
        <f>INDEX(B:B,ROW($B$37)+(MaxLikelihoodSolver!$A26-1)*(94-36))</f>
        <v>-0.3651219907345068</v>
      </c>
      <c r="F26" s="41">
        <f>INDEX(F:F,ROW($F$36)+(MaxLikelihoodSolver!$A26-1)*(94-36))</f>
        <v>-3180.5978399977985</v>
      </c>
      <c r="G26" s="41">
        <f>INDEX(H:H,ROW($H$85)+(MaxLikelihoodSolver!$A26-1)*(94-36))</f>
        <v>4.7940090315634164E-16</v>
      </c>
      <c r="H26" s="65">
        <f>INDEX(F:F,ROW($F$34)+(MaxLikelihoodSolver!$A26-1)*(94-36))</f>
        <v>0</v>
      </c>
    </row>
    <row r="27" spans="1:18" x14ac:dyDescent="0.35">
      <c r="B27" s="3"/>
      <c r="C27" s="3"/>
      <c r="D27" s="3"/>
      <c r="E27" s="3"/>
      <c r="F27" s="3"/>
      <c r="H27" s="29"/>
    </row>
    <row r="30" spans="1:18" ht="45.75" customHeight="1" x14ac:dyDescent="0.35">
      <c r="A30" s="230" t="s">
        <v>353</v>
      </c>
      <c r="B30" s="230"/>
      <c r="C30" s="230"/>
      <c r="D30" s="230"/>
      <c r="E30" s="230"/>
      <c r="F30" s="230"/>
      <c r="G30" s="230"/>
      <c r="H30" s="230"/>
      <c r="I30" s="230"/>
      <c r="J30" s="230"/>
    </row>
    <row r="32" spans="1:18" ht="27.75" customHeight="1" x14ac:dyDescent="0.35">
      <c r="A32" s="40" t="s">
        <v>354</v>
      </c>
      <c r="B32" s="40"/>
      <c r="C32" s="40">
        <v>1</v>
      </c>
      <c r="D32" s="40"/>
    </row>
    <row r="33" spans="2:111" ht="13.15" x14ac:dyDescent="0.35">
      <c r="B33" s="37" t="s">
        <v>349</v>
      </c>
      <c r="D33" s="37" t="s">
        <v>350</v>
      </c>
      <c r="F33" s="37" t="s">
        <v>348</v>
      </c>
      <c r="H33" s="37" t="s">
        <v>355</v>
      </c>
      <c r="I33" s="37"/>
      <c r="J33" s="37"/>
      <c r="K33" s="37"/>
      <c r="M33" s="37" t="s">
        <v>356</v>
      </c>
      <c r="N33" s="37" t="s">
        <v>357</v>
      </c>
      <c r="P33" s="37" t="s">
        <v>358</v>
      </c>
      <c r="R33" s="37" t="s">
        <v>359</v>
      </c>
      <c r="T33" s="37" t="s">
        <v>360</v>
      </c>
      <c r="V33" s="37" t="s">
        <v>361</v>
      </c>
      <c r="X33" s="37" t="s">
        <v>362</v>
      </c>
      <c r="Y33" s="37"/>
      <c r="Z33" s="37"/>
      <c r="AA33" s="37"/>
      <c r="AC33" s="37" t="s">
        <v>336</v>
      </c>
    </row>
    <row r="34" spans="2:111" ht="13.15" x14ac:dyDescent="0.35">
      <c r="B34" s="36">
        <v>0</v>
      </c>
      <c r="D34" s="36">
        <f>$CE$3-$CE$7*SUMPRODUCT($B$3:$CD$3,AE36:DG36)</f>
        <v>-242</v>
      </c>
      <c r="F34" s="36">
        <f>SUMPRODUCT(D34:D37,D34:D37)</f>
        <v>159613.03628117914</v>
      </c>
      <c r="H34" s="36">
        <v>1</v>
      </c>
      <c r="I34" s="36">
        <v>0</v>
      </c>
      <c r="J34" s="36">
        <v>0</v>
      </c>
      <c r="K34" s="36">
        <v>0</v>
      </c>
      <c r="M34" s="36">
        <f t="array" ref="M34:M37">MMULT(H34:K37,D34:D37)</f>
        <v>-242</v>
      </c>
      <c r="N34" s="36">
        <f>IFERROR(M34/(MAX(ABS(M34),ABS(M35),ABS(M36),ABS(M37))),0)</f>
        <v>-1</v>
      </c>
      <c r="P34" s="36">
        <f>L85</f>
        <v>-3.9528427001427531</v>
      </c>
      <c r="R34" s="36">
        <f>H85*J85</f>
        <v>-0.48828125</v>
      </c>
      <c r="T34" s="36">
        <f>P34-D34</f>
        <v>238.04715729985725</v>
      </c>
      <c r="V34" s="36">
        <f t="array" ref="V34:V37">MMULT(H34:K37,T34:T37)</f>
        <v>238.04715729985725</v>
      </c>
      <c r="X34" s="36">
        <f t="array" ref="X34:AA37">H34:K37+MMULT(R34:R37,TRANSPOSE(R34:R37))*((SUMPRODUCT(R34:R37,T34:T37)+SUMPRODUCT(V34:V37,T34:T37))/SUMPRODUCT(R34:R37,T34:T37)^2)-(MMULT(V34:V37,TRANSPOSE(R34:R37))+MMULT(R34:R37,TRANSPOSE(V34:V37)))/SUMPRODUCT(R34:R37,T34:T37)</f>
        <v>0.64360614988119036</v>
      </c>
      <c r="Y34" s="36">
        <v>0.26039389475497976</v>
      </c>
      <c r="Z34" s="36">
        <v>-0.29813164152694965</v>
      </c>
      <c r="AA34" s="36">
        <v>-0.27110441399587959</v>
      </c>
      <c r="AC34" s="43">
        <f>SUM(AE34:DG34)</f>
        <v>0</v>
      </c>
      <c r="AD34" s="37" t="s">
        <v>363</v>
      </c>
      <c r="AE34" s="36">
        <f t="shared" ref="AE34:BJ34" si="5">SUMPRODUCT(B$3:B$6,$B34:$B37)</f>
        <v>0</v>
      </c>
      <c r="AF34" s="36">
        <f t="shared" si="5"/>
        <v>0</v>
      </c>
      <c r="AG34" s="36">
        <f t="shared" si="5"/>
        <v>0</v>
      </c>
      <c r="AH34" s="36">
        <f t="shared" si="5"/>
        <v>0</v>
      </c>
      <c r="AI34" s="36">
        <f t="shared" si="5"/>
        <v>0</v>
      </c>
      <c r="AJ34" s="36">
        <f t="shared" si="5"/>
        <v>0</v>
      </c>
      <c r="AK34" s="36">
        <f t="shared" si="5"/>
        <v>0</v>
      </c>
      <c r="AL34" s="36">
        <f t="shared" si="5"/>
        <v>0</v>
      </c>
      <c r="AM34" s="36">
        <f t="shared" si="5"/>
        <v>0</v>
      </c>
      <c r="AN34" s="36">
        <f t="shared" si="5"/>
        <v>0</v>
      </c>
      <c r="AO34" s="36">
        <f t="shared" si="5"/>
        <v>0</v>
      </c>
      <c r="AP34" s="36">
        <f t="shared" si="5"/>
        <v>0</v>
      </c>
      <c r="AQ34" s="36">
        <f t="shared" si="5"/>
        <v>0</v>
      </c>
      <c r="AR34" s="36">
        <f t="shared" si="5"/>
        <v>0</v>
      </c>
      <c r="AS34" s="36">
        <f t="shared" si="5"/>
        <v>0</v>
      </c>
      <c r="AT34" s="36">
        <f t="shared" si="5"/>
        <v>0</v>
      </c>
      <c r="AU34" s="36">
        <f t="shared" si="5"/>
        <v>0</v>
      </c>
      <c r="AV34" s="36">
        <f t="shared" si="5"/>
        <v>0</v>
      </c>
      <c r="AW34" s="36">
        <f t="shared" si="5"/>
        <v>0</v>
      </c>
      <c r="AX34" s="36">
        <f t="shared" si="5"/>
        <v>0</v>
      </c>
      <c r="AY34" s="36">
        <f t="shared" si="5"/>
        <v>0</v>
      </c>
      <c r="AZ34" s="36">
        <f t="shared" si="5"/>
        <v>0</v>
      </c>
      <c r="BA34" s="36">
        <f t="shared" si="5"/>
        <v>0</v>
      </c>
      <c r="BB34" s="36">
        <f t="shared" si="5"/>
        <v>0</v>
      </c>
      <c r="BC34" s="36">
        <f t="shared" si="5"/>
        <v>0</v>
      </c>
      <c r="BD34" s="36">
        <f t="shared" si="5"/>
        <v>0</v>
      </c>
      <c r="BE34" s="36">
        <f t="shared" si="5"/>
        <v>0</v>
      </c>
      <c r="BF34" s="36">
        <f t="shared" si="5"/>
        <v>0</v>
      </c>
      <c r="BG34" s="36">
        <f t="shared" si="5"/>
        <v>0</v>
      </c>
      <c r="BH34" s="36">
        <f t="shared" si="5"/>
        <v>0</v>
      </c>
      <c r="BI34" s="36">
        <f t="shared" si="5"/>
        <v>0</v>
      </c>
      <c r="BJ34" s="36">
        <f t="shared" si="5"/>
        <v>0</v>
      </c>
      <c r="BK34" s="36">
        <f t="shared" ref="BK34:CP34" si="6">SUMPRODUCT(AH$3:AH$6,$B34:$B37)</f>
        <v>0</v>
      </c>
      <c r="BL34" s="36">
        <f t="shared" si="6"/>
        <v>0</v>
      </c>
      <c r="BM34" s="36">
        <f t="shared" si="6"/>
        <v>0</v>
      </c>
      <c r="BN34" s="36">
        <f t="shared" si="6"/>
        <v>0</v>
      </c>
      <c r="BO34" s="36">
        <f t="shared" si="6"/>
        <v>0</v>
      </c>
      <c r="BP34" s="36">
        <f t="shared" si="6"/>
        <v>0</v>
      </c>
      <c r="BQ34" s="36">
        <f t="shared" si="6"/>
        <v>0</v>
      </c>
      <c r="BR34" s="36">
        <f t="shared" si="6"/>
        <v>0</v>
      </c>
      <c r="BS34" s="36">
        <f t="shared" si="6"/>
        <v>0</v>
      </c>
      <c r="BT34" s="36">
        <f t="shared" si="6"/>
        <v>0</v>
      </c>
      <c r="BU34" s="36">
        <f t="shared" si="6"/>
        <v>0</v>
      </c>
      <c r="BV34" s="36">
        <f t="shared" si="6"/>
        <v>0</v>
      </c>
      <c r="BW34" s="36">
        <f t="shared" si="6"/>
        <v>0</v>
      </c>
      <c r="BX34" s="36">
        <f t="shared" si="6"/>
        <v>0</v>
      </c>
      <c r="BY34" s="36">
        <f t="shared" si="6"/>
        <v>0</v>
      </c>
      <c r="BZ34" s="36">
        <f t="shared" si="6"/>
        <v>0</v>
      </c>
      <c r="CA34" s="36">
        <f t="shared" si="6"/>
        <v>0</v>
      </c>
      <c r="CB34" s="36">
        <f t="shared" si="6"/>
        <v>0</v>
      </c>
      <c r="CC34" s="36">
        <f t="shared" si="6"/>
        <v>0</v>
      </c>
      <c r="CD34" s="36">
        <f t="shared" si="6"/>
        <v>0</v>
      </c>
      <c r="CE34" s="36">
        <f t="shared" si="6"/>
        <v>0</v>
      </c>
      <c r="CF34" s="36">
        <f t="shared" si="6"/>
        <v>0</v>
      </c>
      <c r="CG34" s="36">
        <f t="shared" si="6"/>
        <v>0</v>
      </c>
      <c r="CH34" s="36">
        <f t="shared" si="6"/>
        <v>0</v>
      </c>
      <c r="CI34" s="36">
        <f t="shared" si="6"/>
        <v>0</v>
      </c>
      <c r="CJ34" s="36">
        <f t="shared" si="6"/>
        <v>0</v>
      </c>
      <c r="CK34" s="36">
        <f t="shared" si="6"/>
        <v>0</v>
      </c>
      <c r="CL34" s="36">
        <f t="shared" si="6"/>
        <v>0</v>
      </c>
      <c r="CM34" s="36">
        <f t="shared" si="6"/>
        <v>0</v>
      </c>
      <c r="CN34" s="36">
        <f t="shared" si="6"/>
        <v>0</v>
      </c>
      <c r="CO34" s="36">
        <f t="shared" si="6"/>
        <v>0</v>
      </c>
      <c r="CP34" s="36">
        <f t="shared" si="6"/>
        <v>0</v>
      </c>
      <c r="CQ34" s="36">
        <f t="shared" ref="CQ34:DG34" si="7">SUMPRODUCT(BN$3:BN$6,$B34:$B37)</f>
        <v>0</v>
      </c>
      <c r="CR34" s="36">
        <f t="shared" si="7"/>
        <v>0</v>
      </c>
      <c r="CS34" s="36">
        <f t="shared" si="7"/>
        <v>0</v>
      </c>
      <c r="CT34" s="36">
        <f t="shared" si="7"/>
        <v>0</v>
      </c>
      <c r="CU34" s="36">
        <f t="shared" si="7"/>
        <v>0</v>
      </c>
      <c r="CV34" s="36">
        <f t="shared" si="7"/>
        <v>0</v>
      </c>
      <c r="CW34" s="36">
        <f t="shared" si="7"/>
        <v>0</v>
      </c>
      <c r="CX34" s="36">
        <f t="shared" si="7"/>
        <v>0</v>
      </c>
      <c r="CY34" s="36">
        <f t="shared" si="7"/>
        <v>0</v>
      </c>
      <c r="CZ34" s="36">
        <f t="shared" si="7"/>
        <v>0</v>
      </c>
      <c r="DA34" s="36">
        <f t="shared" si="7"/>
        <v>0</v>
      </c>
      <c r="DB34" s="36">
        <f t="shared" si="7"/>
        <v>0</v>
      </c>
      <c r="DC34" s="36">
        <f t="shared" si="7"/>
        <v>0</v>
      </c>
      <c r="DD34" s="36">
        <f t="shared" si="7"/>
        <v>0</v>
      </c>
      <c r="DE34" s="36">
        <f t="shared" si="7"/>
        <v>0</v>
      </c>
      <c r="DF34" s="36">
        <f t="shared" si="7"/>
        <v>0</v>
      </c>
      <c r="DG34" s="36">
        <f t="shared" si="7"/>
        <v>0</v>
      </c>
    </row>
    <row r="35" spans="2:111" ht="13.15" x14ac:dyDescent="0.35">
      <c r="B35" s="35">
        <v>0</v>
      </c>
      <c r="D35" s="35">
        <f>$CE$4-$CE$7*SUMPRODUCT($B$4:$CD$4,AE36:DG36)</f>
        <v>168.1904761904762</v>
      </c>
      <c r="F35" s="37" t="s">
        <v>364</v>
      </c>
      <c r="H35" s="35">
        <v>0</v>
      </c>
      <c r="I35" s="35">
        <v>1</v>
      </c>
      <c r="J35" s="35">
        <v>0</v>
      </c>
      <c r="K35" s="35">
        <v>0</v>
      </c>
      <c r="M35" s="35">
        <v>168.1904761904762</v>
      </c>
      <c r="N35" s="35">
        <f>IFERROR(M35/(MAX(ABS(M34),ABS(M35),ABS(M36),ABS(M37))),0)</f>
        <v>0.6950019677292405</v>
      </c>
      <c r="P35" s="35">
        <f>L86</f>
        <v>-5.6191037163710007</v>
      </c>
      <c r="R35" s="35">
        <f>H86*J86</f>
        <v>0.33935642955529322</v>
      </c>
      <c r="T35" s="35">
        <f>P35-D35</f>
        <v>-173.8095799068472</v>
      </c>
      <c r="V35" s="35">
        <v>-173.8095799068472</v>
      </c>
      <c r="X35" s="35">
        <v>0.26039389475497976</v>
      </c>
      <c r="Y35" s="35">
        <v>0.81019957576460866</v>
      </c>
      <c r="Z35" s="35">
        <v>0.2176975053017661</v>
      </c>
      <c r="AA35" s="35">
        <v>0.19791646334457874</v>
      </c>
      <c r="AC35" s="43">
        <f t="shared" ref="AC35:AC36" si="8">SUM(AE35:DG35)</f>
        <v>81</v>
      </c>
      <c r="AD35" s="37" t="s">
        <v>365</v>
      </c>
      <c r="AE35" s="35">
        <f>EXP(AE34)</f>
        <v>1</v>
      </c>
      <c r="AF35" s="35">
        <f t="shared" ref="AF35:CQ35" si="9">EXP(AF34)</f>
        <v>1</v>
      </c>
      <c r="AG35" s="35">
        <f t="shared" si="9"/>
        <v>1</v>
      </c>
      <c r="AH35" s="35">
        <f t="shared" si="9"/>
        <v>1</v>
      </c>
      <c r="AI35" s="35">
        <f t="shared" si="9"/>
        <v>1</v>
      </c>
      <c r="AJ35" s="35">
        <f t="shared" si="9"/>
        <v>1</v>
      </c>
      <c r="AK35" s="35">
        <f t="shared" si="9"/>
        <v>1</v>
      </c>
      <c r="AL35" s="35">
        <f t="shared" si="9"/>
        <v>1</v>
      </c>
      <c r="AM35" s="35">
        <f t="shared" si="9"/>
        <v>1</v>
      </c>
      <c r="AN35" s="35">
        <f t="shared" si="9"/>
        <v>1</v>
      </c>
      <c r="AO35" s="35">
        <f t="shared" si="9"/>
        <v>1</v>
      </c>
      <c r="AP35" s="35">
        <f t="shared" si="9"/>
        <v>1</v>
      </c>
      <c r="AQ35" s="35">
        <f t="shared" si="9"/>
        <v>1</v>
      </c>
      <c r="AR35" s="35">
        <f t="shared" si="9"/>
        <v>1</v>
      </c>
      <c r="AS35" s="35">
        <f t="shared" si="9"/>
        <v>1</v>
      </c>
      <c r="AT35" s="35">
        <f t="shared" si="9"/>
        <v>1</v>
      </c>
      <c r="AU35" s="35">
        <f t="shared" si="9"/>
        <v>1</v>
      </c>
      <c r="AV35" s="35">
        <f t="shared" si="9"/>
        <v>1</v>
      </c>
      <c r="AW35" s="35">
        <f t="shared" si="9"/>
        <v>1</v>
      </c>
      <c r="AX35" s="35">
        <f t="shared" si="9"/>
        <v>1</v>
      </c>
      <c r="AY35" s="35">
        <f t="shared" si="9"/>
        <v>1</v>
      </c>
      <c r="AZ35" s="35">
        <f t="shared" si="9"/>
        <v>1</v>
      </c>
      <c r="BA35" s="35">
        <f t="shared" si="9"/>
        <v>1</v>
      </c>
      <c r="BB35" s="35">
        <f t="shared" si="9"/>
        <v>1</v>
      </c>
      <c r="BC35" s="35">
        <f t="shared" si="9"/>
        <v>1</v>
      </c>
      <c r="BD35" s="35">
        <f t="shared" si="9"/>
        <v>1</v>
      </c>
      <c r="BE35" s="35">
        <f t="shared" si="9"/>
        <v>1</v>
      </c>
      <c r="BF35" s="35">
        <f t="shared" si="9"/>
        <v>1</v>
      </c>
      <c r="BG35" s="35">
        <f t="shared" si="9"/>
        <v>1</v>
      </c>
      <c r="BH35" s="35">
        <f t="shared" si="9"/>
        <v>1</v>
      </c>
      <c r="BI35" s="35">
        <f t="shared" si="9"/>
        <v>1</v>
      </c>
      <c r="BJ35" s="35">
        <f t="shared" si="9"/>
        <v>1</v>
      </c>
      <c r="BK35" s="35">
        <f t="shared" si="9"/>
        <v>1</v>
      </c>
      <c r="BL35" s="35">
        <f t="shared" si="9"/>
        <v>1</v>
      </c>
      <c r="BM35" s="35">
        <f t="shared" si="9"/>
        <v>1</v>
      </c>
      <c r="BN35" s="35">
        <f t="shared" si="9"/>
        <v>1</v>
      </c>
      <c r="BO35" s="35">
        <f t="shared" si="9"/>
        <v>1</v>
      </c>
      <c r="BP35" s="35">
        <f t="shared" si="9"/>
        <v>1</v>
      </c>
      <c r="BQ35" s="35">
        <f t="shared" si="9"/>
        <v>1</v>
      </c>
      <c r="BR35" s="35">
        <f t="shared" si="9"/>
        <v>1</v>
      </c>
      <c r="BS35" s="35">
        <f t="shared" si="9"/>
        <v>1</v>
      </c>
      <c r="BT35" s="35">
        <f t="shared" si="9"/>
        <v>1</v>
      </c>
      <c r="BU35" s="35">
        <f t="shared" si="9"/>
        <v>1</v>
      </c>
      <c r="BV35" s="35">
        <f t="shared" si="9"/>
        <v>1</v>
      </c>
      <c r="BW35" s="35">
        <f t="shared" si="9"/>
        <v>1</v>
      </c>
      <c r="BX35" s="35">
        <f t="shared" si="9"/>
        <v>1</v>
      </c>
      <c r="BY35" s="35">
        <f t="shared" si="9"/>
        <v>1</v>
      </c>
      <c r="BZ35" s="35">
        <f t="shared" si="9"/>
        <v>1</v>
      </c>
      <c r="CA35" s="35">
        <f t="shared" si="9"/>
        <v>1</v>
      </c>
      <c r="CB35" s="35">
        <f t="shared" si="9"/>
        <v>1</v>
      </c>
      <c r="CC35" s="35">
        <f t="shared" si="9"/>
        <v>1</v>
      </c>
      <c r="CD35" s="35">
        <f t="shared" si="9"/>
        <v>1</v>
      </c>
      <c r="CE35" s="35">
        <f t="shared" si="9"/>
        <v>1</v>
      </c>
      <c r="CF35" s="35">
        <f t="shared" si="9"/>
        <v>1</v>
      </c>
      <c r="CG35" s="35">
        <f t="shared" si="9"/>
        <v>1</v>
      </c>
      <c r="CH35" s="35">
        <f t="shared" si="9"/>
        <v>1</v>
      </c>
      <c r="CI35" s="35">
        <f t="shared" si="9"/>
        <v>1</v>
      </c>
      <c r="CJ35" s="35">
        <f t="shared" si="9"/>
        <v>1</v>
      </c>
      <c r="CK35" s="35">
        <f t="shared" si="9"/>
        <v>1</v>
      </c>
      <c r="CL35" s="35">
        <f t="shared" si="9"/>
        <v>1</v>
      </c>
      <c r="CM35" s="35">
        <f t="shared" si="9"/>
        <v>1</v>
      </c>
      <c r="CN35" s="35">
        <f t="shared" si="9"/>
        <v>1</v>
      </c>
      <c r="CO35" s="35">
        <f t="shared" si="9"/>
        <v>1</v>
      </c>
      <c r="CP35" s="35">
        <f t="shared" si="9"/>
        <v>1</v>
      </c>
      <c r="CQ35" s="35">
        <f t="shared" si="9"/>
        <v>1</v>
      </c>
      <c r="CR35" s="35">
        <f t="shared" ref="CR35:DG35" si="10">EXP(CR34)</f>
        <v>1</v>
      </c>
      <c r="CS35" s="35">
        <f t="shared" si="10"/>
        <v>1</v>
      </c>
      <c r="CT35" s="35">
        <f t="shared" si="10"/>
        <v>1</v>
      </c>
      <c r="CU35" s="35">
        <f t="shared" si="10"/>
        <v>1</v>
      </c>
      <c r="CV35" s="35">
        <f t="shared" si="10"/>
        <v>1</v>
      </c>
      <c r="CW35" s="35">
        <f t="shared" si="10"/>
        <v>1</v>
      </c>
      <c r="CX35" s="35">
        <f t="shared" si="10"/>
        <v>1</v>
      </c>
      <c r="CY35" s="35">
        <f t="shared" si="10"/>
        <v>1</v>
      </c>
      <c r="CZ35" s="35">
        <f t="shared" si="10"/>
        <v>1</v>
      </c>
      <c r="DA35" s="35">
        <f t="shared" si="10"/>
        <v>1</v>
      </c>
      <c r="DB35" s="35">
        <f t="shared" si="10"/>
        <v>1</v>
      </c>
      <c r="DC35" s="35">
        <f t="shared" si="10"/>
        <v>1</v>
      </c>
      <c r="DD35" s="35">
        <f t="shared" si="10"/>
        <v>1</v>
      </c>
      <c r="DE35" s="35">
        <f t="shared" si="10"/>
        <v>1</v>
      </c>
      <c r="DF35" s="35">
        <f t="shared" si="10"/>
        <v>1</v>
      </c>
      <c r="DG35" s="35">
        <f t="shared" si="10"/>
        <v>1</v>
      </c>
    </row>
    <row r="36" spans="2:111" ht="13.15" x14ac:dyDescent="0.35">
      <c r="B36" s="36">
        <v>0</v>
      </c>
      <c r="D36" s="36">
        <f>$CE$5-$CE$7*SUMPRODUCT($B$5:$CD$5,AE36:DG36)</f>
        <v>-200</v>
      </c>
      <c r="F36" s="36">
        <f>SUMPRODUCT($B$7:$CD$7, LN(AE36:DG36))</f>
        <v>-3339.7813575510554</v>
      </c>
      <c r="H36" s="36">
        <v>0</v>
      </c>
      <c r="I36" s="36">
        <v>0</v>
      </c>
      <c r="J36" s="36">
        <v>1</v>
      </c>
      <c r="K36" s="36">
        <v>0</v>
      </c>
      <c r="M36" s="36">
        <v>-200</v>
      </c>
      <c r="N36" s="36">
        <f>IFERROR(M36/(MAX(ABS(M34),ABS(M35),ABS(M36),ABS(M37))),0)</f>
        <v>-0.82644628099173556</v>
      </c>
      <c r="P36" s="36">
        <f>L87</f>
        <v>-0.90090417504711695</v>
      </c>
      <c r="R36" s="36">
        <f>H87*J87</f>
        <v>-0.40353822314049587</v>
      </c>
      <c r="T36" s="36">
        <f>P36-D36</f>
        <v>199.09909582495288</v>
      </c>
      <c r="V36" s="36">
        <v>199.09909582495288</v>
      </c>
      <c r="X36" s="36">
        <v>-0.29813164152694965</v>
      </c>
      <c r="Y36" s="36">
        <v>0.2176975053017661</v>
      </c>
      <c r="Z36" s="36">
        <v>0.75064222226869193</v>
      </c>
      <c r="AA36" s="36">
        <v>-0.22673926687492504</v>
      </c>
      <c r="AC36" s="44">
        <f t="shared" si="8"/>
        <v>1.0000000000000022</v>
      </c>
      <c r="AD36" s="37" t="s">
        <v>366</v>
      </c>
      <c r="AE36" s="36">
        <f t="shared" ref="AE36:BJ36" si="11">AE35/$AC35</f>
        <v>1.2345679012345678E-2</v>
      </c>
      <c r="AF36" s="36">
        <f t="shared" si="11"/>
        <v>1.2345679012345678E-2</v>
      </c>
      <c r="AG36" s="36">
        <f t="shared" si="11"/>
        <v>1.2345679012345678E-2</v>
      </c>
      <c r="AH36" s="36">
        <f t="shared" si="11"/>
        <v>1.2345679012345678E-2</v>
      </c>
      <c r="AI36" s="36">
        <f t="shared" si="11"/>
        <v>1.2345679012345678E-2</v>
      </c>
      <c r="AJ36" s="36">
        <f t="shared" si="11"/>
        <v>1.2345679012345678E-2</v>
      </c>
      <c r="AK36" s="36">
        <f t="shared" si="11"/>
        <v>1.2345679012345678E-2</v>
      </c>
      <c r="AL36" s="36">
        <f t="shared" si="11"/>
        <v>1.2345679012345678E-2</v>
      </c>
      <c r="AM36" s="36">
        <f t="shared" si="11"/>
        <v>1.2345679012345678E-2</v>
      </c>
      <c r="AN36" s="36">
        <f t="shared" si="11"/>
        <v>1.2345679012345678E-2</v>
      </c>
      <c r="AO36" s="36">
        <f t="shared" si="11"/>
        <v>1.2345679012345678E-2</v>
      </c>
      <c r="AP36" s="36">
        <f t="shared" si="11"/>
        <v>1.2345679012345678E-2</v>
      </c>
      <c r="AQ36" s="36">
        <f t="shared" si="11"/>
        <v>1.2345679012345678E-2</v>
      </c>
      <c r="AR36" s="36">
        <f t="shared" si="11"/>
        <v>1.2345679012345678E-2</v>
      </c>
      <c r="AS36" s="36">
        <f t="shared" si="11"/>
        <v>1.2345679012345678E-2</v>
      </c>
      <c r="AT36" s="36">
        <f t="shared" si="11"/>
        <v>1.2345679012345678E-2</v>
      </c>
      <c r="AU36" s="36">
        <f t="shared" si="11"/>
        <v>1.2345679012345678E-2</v>
      </c>
      <c r="AV36" s="36">
        <f t="shared" si="11"/>
        <v>1.2345679012345678E-2</v>
      </c>
      <c r="AW36" s="36">
        <f t="shared" si="11"/>
        <v>1.2345679012345678E-2</v>
      </c>
      <c r="AX36" s="36">
        <f t="shared" si="11"/>
        <v>1.2345679012345678E-2</v>
      </c>
      <c r="AY36" s="36">
        <f t="shared" si="11"/>
        <v>1.2345679012345678E-2</v>
      </c>
      <c r="AZ36" s="36">
        <f t="shared" si="11"/>
        <v>1.2345679012345678E-2</v>
      </c>
      <c r="BA36" s="36">
        <f t="shared" si="11"/>
        <v>1.2345679012345678E-2</v>
      </c>
      <c r="BB36" s="36">
        <f t="shared" si="11"/>
        <v>1.2345679012345678E-2</v>
      </c>
      <c r="BC36" s="36">
        <f t="shared" si="11"/>
        <v>1.2345679012345678E-2</v>
      </c>
      <c r="BD36" s="36">
        <f t="shared" si="11"/>
        <v>1.2345679012345678E-2</v>
      </c>
      <c r="BE36" s="36">
        <f t="shared" si="11"/>
        <v>1.2345679012345678E-2</v>
      </c>
      <c r="BF36" s="36">
        <f t="shared" si="11"/>
        <v>1.2345679012345678E-2</v>
      </c>
      <c r="BG36" s="36">
        <f t="shared" si="11"/>
        <v>1.2345679012345678E-2</v>
      </c>
      <c r="BH36" s="36">
        <f t="shared" si="11"/>
        <v>1.2345679012345678E-2</v>
      </c>
      <c r="BI36" s="36">
        <f t="shared" si="11"/>
        <v>1.2345679012345678E-2</v>
      </c>
      <c r="BJ36" s="36">
        <f t="shared" si="11"/>
        <v>1.2345679012345678E-2</v>
      </c>
      <c r="BK36" s="36">
        <f t="shared" ref="BK36:CP36" si="12">BK35/$AC35</f>
        <v>1.2345679012345678E-2</v>
      </c>
      <c r="BL36" s="36">
        <f t="shared" si="12"/>
        <v>1.2345679012345678E-2</v>
      </c>
      <c r="BM36" s="36">
        <f t="shared" si="12"/>
        <v>1.2345679012345678E-2</v>
      </c>
      <c r="BN36" s="36">
        <f t="shared" si="12"/>
        <v>1.2345679012345678E-2</v>
      </c>
      <c r="BO36" s="36">
        <f t="shared" si="12"/>
        <v>1.2345679012345678E-2</v>
      </c>
      <c r="BP36" s="36">
        <f t="shared" si="12"/>
        <v>1.2345679012345678E-2</v>
      </c>
      <c r="BQ36" s="36">
        <f t="shared" si="12"/>
        <v>1.2345679012345678E-2</v>
      </c>
      <c r="BR36" s="36">
        <f t="shared" si="12"/>
        <v>1.2345679012345678E-2</v>
      </c>
      <c r="BS36" s="36">
        <f t="shared" si="12"/>
        <v>1.2345679012345678E-2</v>
      </c>
      <c r="BT36" s="36">
        <f t="shared" si="12"/>
        <v>1.2345679012345678E-2</v>
      </c>
      <c r="BU36" s="36">
        <f t="shared" si="12"/>
        <v>1.2345679012345678E-2</v>
      </c>
      <c r="BV36" s="36">
        <f t="shared" si="12"/>
        <v>1.2345679012345678E-2</v>
      </c>
      <c r="BW36" s="36">
        <f t="shared" si="12"/>
        <v>1.2345679012345678E-2</v>
      </c>
      <c r="BX36" s="36">
        <f t="shared" si="12"/>
        <v>1.2345679012345678E-2</v>
      </c>
      <c r="BY36" s="36">
        <f t="shared" si="12"/>
        <v>1.2345679012345678E-2</v>
      </c>
      <c r="BZ36" s="36">
        <f t="shared" si="12"/>
        <v>1.2345679012345678E-2</v>
      </c>
      <c r="CA36" s="36">
        <f t="shared" si="12"/>
        <v>1.2345679012345678E-2</v>
      </c>
      <c r="CB36" s="36">
        <f t="shared" si="12"/>
        <v>1.2345679012345678E-2</v>
      </c>
      <c r="CC36" s="36">
        <f t="shared" si="12"/>
        <v>1.2345679012345678E-2</v>
      </c>
      <c r="CD36" s="36">
        <f t="shared" si="12"/>
        <v>1.2345679012345678E-2</v>
      </c>
      <c r="CE36" s="36">
        <f t="shared" si="12"/>
        <v>1.2345679012345678E-2</v>
      </c>
      <c r="CF36" s="36">
        <f t="shared" si="12"/>
        <v>1.2345679012345678E-2</v>
      </c>
      <c r="CG36" s="36">
        <f t="shared" si="12"/>
        <v>1.2345679012345678E-2</v>
      </c>
      <c r="CH36" s="36">
        <f t="shared" si="12"/>
        <v>1.2345679012345678E-2</v>
      </c>
      <c r="CI36" s="36">
        <f t="shared" si="12"/>
        <v>1.2345679012345678E-2</v>
      </c>
      <c r="CJ36" s="36">
        <f t="shared" si="12"/>
        <v>1.2345679012345678E-2</v>
      </c>
      <c r="CK36" s="36">
        <f t="shared" si="12"/>
        <v>1.2345679012345678E-2</v>
      </c>
      <c r="CL36" s="36">
        <f t="shared" si="12"/>
        <v>1.2345679012345678E-2</v>
      </c>
      <c r="CM36" s="36">
        <f t="shared" si="12"/>
        <v>1.2345679012345678E-2</v>
      </c>
      <c r="CN36" s="36">
        <f t="shared" si="12"/>
        <v>1.2345679012345678E-2</v>
      </c>
      <c r="CO36" s="36">
        <f t="shared" si="12"/>
        <v>1.2345679012345678E-2</v>
      </c>
      <c r="CP36" s="36">
        <f t="shared" si="12"/>
        <v>1.2345679012345678E-2</v>
      </c>
      <c r="CQ36" s="36">
        <f t="shared" ref="CQ36:DG36" si="13">CQ35/$AC35</f>
        <v>1.2345679012345678E-2</v>
      </c>
      <c r="CR36" s="36">
        <f t="shared" si="13"/>
        <v>1.2345679012345678E-2</v>
      </c>
      <c r="CS36" s="36">
        <f t="shared" si="13"/>
        <v>1.2345679012345678E-2</v>
      </c>
      <c r="CT36" s="36">
        <f t="shared" si="13"/>
        <v>1.2345679012345678E-2</v>
      </c>
      <c r="CU36" s="36">
        <f t="shared" si="13"/>
        <v>1.2345679012345678E-2</v>
      </c>
      <c r="CV36" s="36">
        <f t="shared" si="13"/>
        <v>1.2345679012345678E-2</v>
      </c>
      <c r="CW36" s="36">
        <f t="shared" si="13"/>
        <v>1.2345679012345678E-2</v>
      </c>
      <c r="CX36" s="36">
        <f t="shared" si="13"/>
        <v>1.2345679012345678E-2</v>
      </c>
      <c r="CY36" s="36">
        <f t="shared" si="13"/>
        <v>1.2345679012345678E-2</v>
      </c>
      <c r="CZ36" s="36">
        <f t="shared" si="13"/>
        <v>1.2345679012345678E-2</v>
      </c>
      <c r="DA36" s="36">
        <f t="shared" si="13"/>
        <v>1.2345679012345678E-2</v>
      </c>
      <c r="DB36" s="36">
        <f t="shared" si="13"/>
        <v>1.2345679012345678E-2</v>
      </c>
      <c r="DC36" s="36">
        <f t="shared" si="13"/>
        <v>1.2345679012345678E-2</v>
      </c>
      <c r="DD36" s="36">
        <f t="shared" si="13"/>
        <v>1.2345679012345678E-2</v>
      </c>
      <c r="DE36" s="36">
        <f t="shared" si="13"/>
        <v>1.2345679012345678E-2</v>
      </c>
      <c r="DF36" s="36">
        <f t="shared" si="13"/>
        <v>1.2345679012345678E-2</v>
      </c>
      <c r="DG36" s="36">
        <f t="shared" si="13"/>
        <v>1.2345679012345678E-2</v>
      </c>
    </row>
    <row r="37" spans="2:111" x14ac:dyDescent="0.35">
      <c r="B37" s="35">
        <v>0</v>
      </c>
      <c r="D37" s="35">
        <f>$CE$6-$CE$7*SUMPRODUCT($B$6:$CD$6,AE36:DG36)</f>
        <v>-181</v>
      </c>
      <c r="H37" s="35">
        <v>0</v>
      </c>
      <c r="I37" s="35">
        <v>0</v>
      </c>
      <c r="J37" s="35">
        <v>0</v>
      </c>
      <c r="K37" s="35">
        <v>1</v>
      </c>
      <c r="M37" s="35">
        <v>-181</v>
      </c>
      <c r="N37" s="35">
        <f>IFERROR(M37/(MAX(ABS(M34),ABS(M35),ABS(M36),ABS(M37))),0)</f>
        <v>-0.74793388429752061</v>
      </c>
      <c r="P37" s="35">
        <f>L88</f>
        <v>3.800378614889155E-2</v>
      </c>
      <c r="R37" s="35">
        <f>H88*J88</f>
        <v>-0.36520209194214875</v>
      </c>
      <c r="T37" s="35">
        <f>P37-D37</f>
        <v>181.03800378614889</v>
      </c>
      <c r="V37" s="35">
        <v>181.03800378614889</v>
      </c>
      <c r="X37" s="35">
        <v>-0.27110441399587959</v>
      </c>
      <c r="Y37" s="35">
        <v>0.19791646334457874</v>
      </c>
      <c r="Z37" s="35">
        <v>-0.22673926687492504</v>
      </c>
      <c r="AA37" s="35">
        <v>0.79383218086277052</v>
      </c>
    </row>
    <row r="38" spans="2:111" x14ac:dyDescent="0.35">
      <c r="B38" s="3"/>
    </row>
    <row r="39" spans="2:111" ht="13.5" thickBot="1" x14ac:dyDescent="0.4">
      <c r="B39" s="39" t="s">
        <v>367</v>
      </c>
      <c r="D39" s="39" t="s">
        <v>368</v>
      </c>
      <c r="E39" s="39" t="s">
        <v>369</v>
      </c>
      <c r="F39" s="39" t="s">
        <v>370</v>
      </c>
      <c r="H39" s="39" t="s">
        <v>347</v>
      </c>
      <c r="I39" s="39" t="s">
        <v>371</v>
      </c>
      <c r="J39" s="39" t="s">
        <v>372</v>
      </c>
      <c r="K39" s="39" t="s">
        <v>349</v>
      </c>
      <c r="L39" s="39" t="s">
        <v>373</v>
      </c>
      <c r="M39" s="39" t="s">
        <v>374</v>
      </c>
    </row>
    <row r="40" spans="2:111" ht="13.15" thickTop="1" x14ac:dyDescent="0.35">
      <c r="B40" s="32">
        <v>1</v>
      </c>
      <c r="D40" s="32">
        <v>0</v>
      </c>
      <c r="E40" s="32"/>
      <c r="F40" s="32" t="b">
        <v>0</v>
      </c>
      <c r="H40" s="32">
        <v>0</v>
      </c>
      <c r="I40" s="32">
        <f>B34</f>
        <v>0</v>
      </c>
      <c r="J40" s="32">
        <f>IF(SUMPRODUCT(L40:L43,N34:N37)&gt;0,N34,-N34)</f>
        <v>-1</v>
      </c>
      <c r="K40" s="32">
        <f>I40+J40*H40</f>
        <v>0</v>
      </c>
      <c r="L40" s="32">
        <f>D34</f>
        <v>-242</v>
      </c>
      <c r="M40" s="32">
        <f>SUMPRODUCT(L40:L43,J40:J43)</f>
        <v>659.55800116189732</v>
      </c>
    </row>
    <row r="41" spans="2:111" ht="13.5" thickBot="1" x14ac:dyDescent="0.4">
      <c r="H41" s="33">
        <f>H40</f>
        <v>0</v>
      </c>
      <c r="I41" s="33">
        <f>B35</f>
        <v>0</v>
      </c>
      <c r="J41" s="32">
        <f>IF(SUMPRODUCT(L40:L43,N34:N37)&gt;0,N35,-N35)</f>
        <v>0.6950019677292405</v>
      </c>
      <c r="K41" s="33">
        <f t="shared" ref="K41:K43" si="14">I41+J41*H41</f>
        <v>0</v>
      </c>
      <c r="L41" s="32">
        <f>D35</f>
        <v>168.1904761904762</v>
      </c>
      <c r="M41" s="39" t="s">
        <v>375</v>
      </c>
    </row>
    <row r="42" spans="2:111" ht="13.15" thickTop="1" x14ac:dyDescent="0.35">
      <c r="H42" s="33">
        <f t="shared" ref="H42:H43" si="15">H41</f>
        <v>0</v>
      </c>
      <c r="I42" s="32">
        <f>B36</f>
        <v>0</v>
      </c>
      <c r="J42" s="32">
        <f>IF(SUMPRODUCT(L40:L43,N34:N37)&gt;0,N36,-N36)</f>
        <v>-0.82644628099173556</v>
      </c>
      <c r="K42" s="32">
        <f t="shared" si="14"/>
        <v>0</v>
      </c>
      <c r="L42" s="32">
        <f>D36</f>
        <v>-200</v>
      </c>
      <c r="M42" s="32">
        <f>F36</f>
        <v>-3339.7813575510554</v>
      </c>
    </row>
    <row r="43" spans="2:111" x14ac:dyDescent="0.35">
      <c r="H43" s="33">
        <f t="shared" si="15"/>
        <v>0</v>
      </c>
      <c r="I43" s="34">
        <f>B37</f>
        <v>0</v>
      </c>
      <c r="J43" s="32">
        <f>IF(SUMPRODUCT(L40:L43,N34:N37)&gt;0,N37,-N37)</f>
        <v>-0.74793388429752061</v>
      </c>
      <c r="K43" s="34">
        <f t="shared" si="14"/>
        <v>0</v>
      </c>
      <c r="L43" s="32">
        <f>D37</f>
        <v>-181</v>
      </c>
    </row>
    <row r="44" spans="2:111" ht="13.5" thickBot="1" x14ac:dyDescent="0.4">
      <c r="B44" s="39" t="s">
        <v>367</v>
      </c>
      <c r="D44" s="39" t="s">
        <v>368</v>
      </c>
      <c r="E44" s="39" t="s">
        <v>369</v>
      </c>
      <c r="F44" s="39" t="s">
        <v>370</v>
      </c>
      <c r="H44" s="39" t="s">
        <v>347</v>
      </c>
      <c r="I44" s="39" t="s">
        <v>371</v>
      </c>
      <c r="J44" s="39" t="s">
        <v>372</v>
      </c>
      <c r="K44" s="39" t="s">
        <v>349</v>
      </c>
      <c r="L44" s="39" t="s">
        <v>373</v>
      </c>
      <c r="M44" s="39" t="s">
        <v>374</v>
      </c>
      <c r="O44" s="45" t="s">
        <v>336</v>
      </c>
    </row>
    <row r="45" spans="2:111" ht="13.9" thickTop="1" thickBot="1" x14ac:dyDescent="0.4">
      <c r="B45" s="32">
        <f>1+B40</f>
        <v>2</v>
      </c>
      <c r="D45" s="32">
        <v>0</v>
      </c>
      <c r="E45" s="32">
        <f>H45</f>
        <v>1</v>
      </c>
      <c r="F45" s="32" t="b">
        <f>OR(F40,M45*M40&lt;=0)</f>
        <v>1</v>
      </c>
      <c r="H45" s="32">
        <v>1</v>
      </c>
      <c r="I45" s="32">
        <f>I40</f>
        <v>0</v>
      </c>
      <c r="J45" s="32">
        <f>J40</f>
        <v>-1</v>
      </c>
      <c r="K45" s="32">
        <f>I45+J45*H45</f>
        <v>-1</v>
      </c>
      <c r="L45" s="32">
        <f>$CE$3-$CE$7*SUMPRODUCT($B$3:$CD$3,Q47:CS47)</f>
        <v>195.15989077937542</v>
      </c>
      <c r="M45" s="32">
        <f>SUMPRODUCT(L45:L48,J45:J48)</f>
        <v>-587.46166800153753</v>
      </c>
      <c r="O45" s="46">
        <f>SUM(Q45:CS45)</f>
        <v>-2.6807218755270688</v>
      </c>
      <c r="P45" s="39" t="s">
        <v>363</v>
      </c>
      <c r="Q45" s="32">
        <f t="shared" ref="Q45:AV45" si="16">SUMPRODUCT(B$3:B$6,$K45:$K48)</f>
        <v>1.8793781975600159</v>
      </c>
      <c r="R45" s="32">
        <f t="shared" si="16"/>
        <v>1.1314443132624952</v>
      </c>
      <c r="S45" s="32">
        <f t="shared" si="16"/>
        <v>0.38351042896497456</v>
      </c>
      <c r="T45" s="32">
        <f t="shared" si="16"/>
        <v>1.05293191656828</v>
      </c>
      <c r="U45" s="32">
        <f t="shared" si="16"/>
        <v>0.3049980322707595</v>
      </c>
      <c r="V45" s="32">
        <f t="shared" si="16"/>
        <v>-0.44293585202676111</v>
      </c>
      <c r="W45" s="32">
        <f t="shared" si="16"/>
        <v>0.22648563557654455</v>
      </c>
      <c r="X45" s="32">
        <f t="shared" si="16"/>
        <v>-0.52144824872097606</v>
      </c>
      <c r="Y45" s="32">
        <f t="shared" si="16"/>
        <v>-1.2693821330184967</v>
      </c>
      <c r="Z45" s="32">
        <f t="shared" si="16"/>
        <v>2.4750941698993647</v>
      </c>
      <c r="AA45" s="32">
        <f t="shared" si="16"/>
        <v>1.727160285601844</v>
      </c>
      <c r="AB45" s="32">
        <f t="shared" si="16"/>
        <v>0.97922640130432337</v>
      </c>
      <c r="AC45" s="32">
        <f t="shared" si="16"/>
        <v>1.6486478889076293</v>
      </c>
      <c r="AD45" s="32">
        <f t="shared" si="16"/>
        <v>0.90071400461010853</v>
      </c>
      <c r="AE45" s="32">
        <f t="shared" si="16"/>
        <v>0.15278012031258792</v>
      </c>
      <c r="AF45" s="32">
        <f t="shared" si="16"/>
        <v>0.82220160791589358</v>
      </c>
      <c r="AG45" s="32">
        <f t="shared" si="16"/>
        <v>7.4267723618372972E-2</v>
      </c>
      <c r="AH45" s="32">
        <f t="shared" si="16"/>
        <v>-0.67366616067914764</v>
      </c>
      <c r="AI45" s="32">
        <f t="shared" si="16"/>
        <v>3.2693821330184969</v>
      </c>
      <c r="AJ45" s="32">
        <f t="shared" si="16"/>
        <v>2.5214482487209762</v>
      </c>
      <c r="AK45" s="32">
        <f t="shared" si="16"/>
        <v>1.7735143644234554</v>
      </c>
      <c r="AL45" s="32">
        <f t="shared" si="16"/>
        <v>2.442935852026761</v>
      </c>
      <c r="AM45" s="32">
        <f t="shared" si="16"/>
        <v>1.6950019677292405</v>
      </c>
      <c r="AN45" s="32">
        <f t="shared" si="16"/>
        <v>0.94706808343171989</v>
      </c>
      <c r="AO45" s="32">
        <f t="shared" si="16"/>
        <v>1.6164895710350256</v>
      </c>
      <c r="AP45" s="32">
        <f t="shared" si="16"/>
        <v>0.86855568673750494</v>
      </c>
      <c r="AQ45" s="32">
        <f t="shared" si="16"/>
        <v>0.12062180243998433</v>
      </c>
      <c r="AR45" s="32">
        <f t="shared" si="16"/>
        <v>0.87937819756001567</v>
      </c>
      <c r="AS45" s="32">
        <f t="shared" si="16"/>
        <v>0.13144431326249506</v>
      </c>
      <c r="AT45" s="32">
        <f t="shared" si="16"/>
        <v>-0.61648957103502555</v>
      </c>
      <c r="AU45" s="32">
        <f t="shared" si="16"/>
        <v>5.2931916568280113E-2</v>
      </c>
      <c r="AV45" s="32">
        <f t="shared" si="16"/>
        <v>-0.6950019677292405</v>
      </c>
      <c r="AW45" s="32">
        <f t="shared" ref="AW45:CB45" si="17">SUMPRODUCT(AH$3:AH$6,$K45:$K48)</f>
        <v>-1.442935852026761</v>
      </c>
      <c r="AX45" s="32">
        <f t="shared" si="17"/>
        <v>-0.77351436442345556</v>
      </c>
      <c r="AY45" s="32">
        <f t="shared" si="17"/>
        <v>-1.5214482487209762</v>
      </c>
      <c r="AZ45" s="32">
        <f t="shared" si="17"/>
        <v>-2.2693821330184969</v>
      </c>
      <c r="BA45" s="32">
        <f t="shared" si="17"/>
        <v>1.4750941698993647</v>
      </c>
      <c r="BB45" s="32">
        <f t="shared" si="17"/>
        <v>0.72716028560184409</v>
      </c>
      <c r="BC45" s="32">
        <f t="shared" si="17"/>
        <v>-2.0773598695676521E-2</v>
      </c>
      <c r="BD45" s="32">
        <f t="shared" si="17"/>
        <v>0.64864788890762914</v>
      </c>
      <c r="BE45" s="32">
        <f t="shared" si="17"/>
        <v>-9.9285995389891496E-2</v>
      </c>
      <c r="BF45" s="32">
        <f t="shared" si="17"/>
        <v>-0.84721987968741208</v>
      </c>
      <c r="BG45" s="32">
        <f t="shared" si="17"/>
        <v>-0.17779839208410642</v>
      </c>
      <c r="BH45" s="32">
        <f t="shared" si="17"/>
        <v>-0.92573227638162703</v>
      </c>
      <c r="BI45" s="32">
        <f t="shared" si="17"/>
        <v>-1.6736661606791476</v>
      </c>
      <c r="BJ45" s="32">
        <f t="shared" si="17"/>
        <v>2.2693821330184969</v>
      </c>
      <c r="BK45" s="32">
        <f t="shared" si="17"/>
        <v>1.5214482487209762</v>
      </c>
      <c r="BL45" s="32">
        <f t="shared" si="17"/>
        <v>0.77351436442345556</v>
      </c>
      <c r="BM45" s="32">
        <f t="shared" si="17"/>
        <v>1.442935852026761</v>
      </c>
      <c r="BN45" s="32">
        <f t="shared" si="17"/>
        <v>0.6950019677292405</v>
      </c>
      <c r="BO45" s="32">
        <f t="shared" si="17"/>
        <v>-5.2931916568280113E-2</v>
      </c>
      <c r="BP45" s="32">
        <f t="shared" si="17"/>
        <v>0.61648957103502555</v>
      </c>
      <c r="BQ45" s="32">
        <f t="shared" si="17"/>
        <v>-0.13144431326249506</v>
      </c>
      <c r="BR45" s="32">
        <f t="shared" si="17"/>
        <v>-0.87937819756001567</v>
      </c>
      <c r="BS45" s="32">
        <f t="shared" si="17"/>
        <v>-0.12062180243998433</v>
      </c>
      <c r="BT45" s="32">
        <f t="shared" si="17"/>
        <v>-0.86855568673750494</v>
      </c>
      <c r="BU45" s="32">
        <f t="shared" si="17"/>
        <v>-1.6164895710350256</v>
      </c>
      <c r="BV45" s="32">
        <f t="shared" si="17"/>
        <v>-0.94706808343171989</v>
      </c>
      <c r="BW45" s="32">
        <f t="shared" si="17"/>
        <v>-1.6950019677292405</v>
      </c>
      <c r="BX45" s="32">
        <f t="shared" si="17"/>
        <v>-2.442935852026761</v>
      </c>
      <c r="BY45" s="32">
        <f t="shared" si="17"/>
        <v>-1.7735143644234554</v>
      </c>
      <c r="BZ45" s="32">
        <f t="shared" si="17"/>
        <v>-2.5214482487209762</v>
      </c>
      <c r="CA45" s="32">
        <f t="shared" si="17"/>
        <v>-3.2693821330184969</v>
      </c>
      <c r="CB45" s="32">
        <f t="shared" si="17"/>
        <v>0.4750941698993647</v>
      </c>
      <c r="CC45" s="32">
        <f t="shared" ref="CC45:CS45" si="18">SUMPRODUCT(BN$3:BN$6,$K45:$K48)</f>
        <v>-0.27283971439815591</v>
      </c>
      <c r="CD45" s="32">
        <f t="shared" si="18"/>
        <v>-1.0207735986956765</v>
      </c>
      <c r="CE45" s="32">
        <f t="shared" si="18"/>
        <v>-0.35135211109237086</v>
      </c>
      <c r="CF45" s="32">
        <f t="shared" si="18"/>
        <v>-1.0992859953898915</v>
      </c>
      <c r="CG45" s="32">
        <f t="shared" si="18"/>
        <v>-1.8472198796874122</v>
      </c>
      <c r="CH45" s="32">
        <f t="shared" si="18"/>
        <v>-1.1777983920841062</v>
      </c>
      <c r="CI45" s="32">
        <f t="shared" si="18"/>
        <v>-1.9257322763816269</v>
      </c>
      <c r="CJ45" s="32">
        <f t="shared" si="18"/>
        <v>-2.6736661606791476</v>
      </c>
      <c r="CK45" s="32">
        <f t="shared" si="18"/>
        <v>1.2693821330184967</v>
      </c>
      <c r="CL45" s="32">
        <f t="shared" si="18"/>
        <v>0.52144824872097606</v>
      </c>
      <c r="CM45" s="32">
        <f t="shared" si="18"/>
        <v>-0.22648563557654455</v>
      </c>
      <c r="CN45" s="32">
        <f t="shared" si="18"/>
        <v>0.44293585202676111</v>
      </c>
      <c r="CO45" s="32">
        <f t="shared" si="18"/>
        <v>-0.3049980322707595</v>
      </c>
      <c r="CP45" s="32">
        <f t="shared" si="18"/>
        <v>-1.05293191656828</v>
      </c>
      <c r="CQ45" s="32">
        <f t="shared" si="18"/>
        <v>-0.38351042896497456</v>
      </c>
      <c r="CR45" s="32">
        <f t="shared" si="18"/>
        <v>-1.1314443132624952</v>
      </c>
      <c r="CS45" s="32">
        <f t="shared" si="18"/>
        <v>-1.8793781975600159</v>
      </c>
    </row>
    <row r="46" spans="2:111" ht="13.9" thickTop="1" thickBot="1" x14ac:dyDescent="0.4">
      <c r="H46" s="33">
        <f>H45</f>
        <v>1</v>
      </c>
      <c r="I46" s="33">
        <f t="shared" ref="I46:J46" si="19">I41</f>
        <v>0</v>
      </c>
      <c r="J46" s="33">
        <f t="shared" si="19"/>
        <v>0.6950019677292405</v>
      </c>
      <c r="K46" s="33">
        <f t="shared" ref="K46:K48" si="20">I46+J46*H46</f>
        <v>0.6950019677292405</v>
      </c>
      <c r="L46" s="33">
        <f>$CE$4-$CE$7*SUMPRODUCT($B$4:$CD$4,Q47:CS47)</f>
        <v>-174.67063961333795</v>
      </c>
      <c r="M46" s="39" t="s">
        <v>375</v>
      </c>
      <c r="O46" s="47">
        <f t="shared" ref="O46:O47" si="21">SUM(Q46:CS46)</f>
        <v>185.91936427756755</v>
      </c>
      <c r="P46" s="39" t="s">
        <v>365</v>
      </c>
      <c r="Q46" s="33">
        <f>EXP(Q45)</f>
        <v>6.5494311435327459</v>
      </c>
      <c r="R46" s="33">
        <f>EXP(R45)</f>
        <v>3.100130828251896</v>
      </c>
      <c r="S46" s="33">
        <f t="shared" ref="S46:CD46" si="22">EXP(S45)</f>
        <v>1.4674268561122303</v>
      </c>
      <c r="T46" s="33">
        <f t="shared" si="22"/>
        <v>2.8660418071120741</v>
      </c>
      <c r="U46" s="33">
        <f t="shared" si="22"/>
        <v>1.3566223335381637</v>
      </c>
      <c r="V46" s="33">
        <f t="shared" si="22"/>
        <v>0.64214839828488379</v>
      </c>
      <c r="W46" s="33">
        <f t="shared" si="22"/>
        <v>1.2541845940659104</v>
      </c>
      <c r="X46" s="33">
        <f t="shared" si="22"/>
        <v>0.59366015752706558</v>
      </c>
      <c r="Y46" s="33">
        <f t="shared" si="22"/>
        <v>0.28100519198096541</v>
      </c>
      <c r="Z46" s="33">
        <f t="shared" si="22"/>
        <v>11.882826064947485</v>
      </c>
      <c r="AA46" s="33">
        <f t="shared" si="22"/>
        <v>5.6246587838510163</v>
      </c>
      <c r="AB46" s="33">
        <f t="shared" si="22"/>
        <v>2.6623958191289243</v>
      </c>
      <c r="AC46" s="33">
        <f t="shared" si="22"/>
        <v>5.199944169565005</v>
      </c>
      <c r="AD46" s="33">
        <f t="shared" si="22"/>
        <v>2.4613599062226061</v>
      </c>
      <c r="AE46" s="33">
        <f t="shared" si="22"/>
        <v>1.165068775818598</v>
      </c>
      <c r="AF46" s="33">
        <f t="shared" si="22"/>
        <v>2.2755040946324394</v>
      </c>
      <c r="AG46" s="33">
        <f t="shared" si="22"/>
        <v>1.0770951307044878</v>
      </c>
      <c r="AH46" s="33">
        <f t="shared" si="22"/>
        <v>0.50983600659031703</v>
      </c>
      <c r="AI46" s="33">
        <f t="shared" si="22"/>
        <v>26.295087456715635</v>
      </c>
      <c r="AJ46" s="33">
        <f t="shared" si="22"/>
        <v>12.446609403114232</v>
      </c>
      <c r="AK46" s="33">
        <f t="shared" si="22"/>
        <v>5.8915219768218083</v>
      </c>
      <c r="AL46" s="33">
        <f t="shared" si="22"/>
        <v>11.50677338550731</v>
      </c>
      <c r="AM46" s="33">
        <f t="shared" si="22"/>
        <v>5.4466566827478706</v>
      </c>
      <c r="AN46" s="33">
        <f t="shared" si="22"/>
        <v>2.5781396770259</v>
      </c>
      <c r="AO46" s="33">
        <f t="shared" si="22"/>
        <v>5.0353829004513795</v>
      </c>
      <c r="AP46" s="33">
        <f t="shared" si="22"/>
        <v>2.3834658949206986</v>
      </c>
      <c r="AQ46" s="33">
        <f t="shared" si="22"/>
        <v>1.1281981498846654</v>
      </c>
      <c r="AR46" s="33">
        <f t="shared" si="22"/>
        <v>2.4094010690736662</v>
      </c>
      <c r="AS46" s="33">
        <f t="shared" si="22"/>
        <v>1.1404743966556679</v>
      </c>
      <c r="AT46" s="33">
        <f t="shared" si="22"/>
        <v>0.53983617178653376</v>
      </c>
      <c r="AU46" s="33">
        <f t="shared" si="22"/>
        <v>1.0543578583743807</v>
      </c>
      <c r="AV46" s="33">
        <f t="shared" si="22"/>
        <v>0.49907346594271768</v>
      </c>
      <c r="AW46" s="33">
        <f t="shared" si="22"/>
        <v>0.23623319391017983</v>
      </c>
      <c r="AX46" s="33">
        <f t="shared" si="22"/>
        <v>0.4613887275907993</v>
      </c>
      <c r="AY46" s="33">
        <f t="shared" si="22"/>
        <v>0.21839536699680728</v>
      </c>
      <c r="AZ46" s="33">
        <f t="shared" si="22"/>
        <v>0.10337603299223139</v>
      </c>
      <c r="BA46" s="33">
        <f t="shared" si="22"/>
        <v>4.3714474123103297</v>
      </c>
      <c r="BB46" s="33">
        <f t="shared" si="22"/>
        <v>2.0691963301831562</v>
      </c>
      <c r="BC46" s="33">
        <f t="shared" si="22"/>
        <v>0.97944068611833324</v>
      </c>
      <c r="BD46" s="33">
        <f t="shared" si="22"/>
        <v>1.9129525552222735</v>
      </c>
      <c r="BE46" s="33">
        <f t="shared" si="22"/>
        <v>0.90548370682296597</v>
      </c>
      <c r="BF46" s="33">
        <f t="shared" si="22"/>
        <v>0.42860485017444228</v>
      </c>
      <c r="BG46" s="33">
        <f t="shared" si="22"/>
        <v>0.8371111747167107</v>
      </c>
      <c r="BH46" s="33">
        <f t="shared" si="22"/>
        <v>0.39624115477204863</v>
      </c>
      <c r="BI46" s="33">
        <f t="shared" si="22"/>
        <v>0.1875581851935256</v>
      </c>
      <c r="BJ46" s="33">
        <f t="shared" si="22"/>
        <v>9.6734220791307504</v>
      </c>
      <c r="BK46" s="33">
        <f t="shared" si="22"/>
        <v>4.578851711696883</v>
      </c>
      <c r="BL46" s="33">
        <f t="shared" si="22"/>
        <v>2.1673698124824785</v>
      </c>
      <c r="BM46" s="33">
        <f t="shared" si="22"/>
        <v>4.2331053627468549</v>
      </c>
      <c r="BN46" s="33">
        <f t="shared" si="22"/>
        <v>2.0037130167019885</v>
      </c>
      <c r="BO46" s="33">
        <f t="shared" si="22"/>
        <v>0.94844458364621076</v>
      </c>
      <c r="BP46" s="33">
        <f t="shared" si="22"/>
        <v>1.8524138475022898</v>
      </c>
      <c r="BQ46" s="33">
        <f t="shared" si="22"/>
        <v>0.8768281014746182</v>
      </c>
      <c r="BR46" s="33">
        <f t="shared" si="22"/>
        <v>0.41504090491022583</v>
      </c>
      <c r="BS46" s="33">
        <f t="shared" si="22"/>
        <v>0.88636911884869607</v>
      </c>
      <c r="BT46" s="33">
        <f t="shared" si="22"/>
        <v>0.41955708371202499</v>
      </c>
      <c r="BU46" s="33">
        <f t="shared" si="22"/>
        <v>0.19859462920096077</v>
      </c>
      <c r="BV46" s="33">
        <f t="shared" si="22"/>
        <v>0.38787657973348588</v>
      </c>
      <c r="BW46" s="33">
        <f t="shared" si="22"/>
        <v>0.18359886775450182</v>
      </c>
      <c r="BX46" s="33">
        <f t="shared" si="22"/>
        <v>8.6905335361821934E-2</v>
      </c>
      <c r="BY46" s="33">
        <f t="shared" si="22"/>
        <v>0.16973542726890609</v>
      </c>
      <c r="BZ46" s="33">
        <f t="shared" si="22"/>
        <v>8.034316556521752E-2</v>
      </c>
      <c r="CA46" s="33">
        <f t="shared" si="22"/>
        <v>3.8029917247702667E-2</v>
      </c>
      <c r="CB46" s="33">
        <f t="shared" si="22"/>
        <v>1.6081656311510717</v>
      </c>
      <c r="CC46" s="33">
        <f t="shared" si="22"/>
        <v>0.7612147896217788</v>
      </c>
      <c r="CD46" s="33">
        <f t="shared" si="22"/>
        <v>0.3603160922697865</v>
      </c>
      <c r="CE46" s="33">
        <f t="shared" ref="CE46:CS46" si="23">EXP(CE45)</f>
        <v>0.70373591700265259</v>
      </c>
      <c r="CF46" s="33">
        <f t="shared" si="23"/>
        <v>0.33310884005587887</v>
      </c>
      <c r="CG46" s="33">
        <f t="shared" si="23"/>
        <v>0.15767491276554357</v>
      </c>
      <c r="CH46" s="33">
        <f t="shared" si="23"/>
        <v>0.3079559911531532</v>
      </c>
      <c r="CI46" s="33">
        <f t="shared" si="23"/>
        <v>0.14576897458666824</v>
      </c>
      <c r="CJ46" s="33">
        <f t="shared" si="23"/>
        <v>6.8998800356124088E-2</v>
      </c>
      <c r="CK46" s="33">
        <f t="shared" si="23"/>
        <v>3.5586531086861113</v>
      </c>
      <c r="CL46" s="33">
        <f t="shared" si="23"/>
        <v>1.6844654089059514</v>
      </c>
      <c r="CM46" s="33">
        <f t="shared" si="23"/>
        <v>0.79733079542790775</v>
      </c>
      <c r="CN46" s="33">
        <f t="shared" si="23"/>
        <v>1.5572724352671488</v>
      </c>
      <c r="CO46" s="33">
        <f t="shared" si="23"/>
        <v>0.73712482485227249</v>
      </c>
      <c r="CP46" s="33">
        <f t="shared" si="23"/>
        <v>0.34891326341384937</v>
      </c>
      <c r="CQ46" s="33">
        <f t="shared" si="23"/>
        <v>0.68146497103738368</v>
      </c>
      <c r="CR46" s="33">
        <f t="shared" si="23"/>
        <v>0.32256703197389924</v>
      </c>
      <c r="CS46" s="33">
        <f t="shared" si="23"/>
        <v>0.15268501616166358</v>
      </c>
    </row>
    <row r="47" spans="2:111" ht="13.9" thickTop="1" thickBot="1" x14ac:dyDescent="0.4">
      <c r="H47" s="32">
        <f t="shared" ref="H47:H48" si="24">H46</f>
        <v>1</v>
      </c>
      <c r="I47" s="32">
        <f t="shared" ref="I47:J47" si="25">I42</f>
        <v>0</v>
      </c>
      <c r="J47" s="32">
        <f t="shared" si="25"/>
        <v>-0.82644628099173556</v>
      </c>
      <c r="K47" s="32">
        <f t="shared" si="20"/>
        <v>-0.82644628099173556</v>
      </c>
      <c r="L47" s="32">
        <f>$CE$5-$CE$7*SUMPRODUCT($B$5:$CD$5,Q47:CS47)</f>
        <v>177.18055717634576</v>
      </c>
      <c r="M47" s="32">
        <f>SUMPRODUCT($B$7:$CD$7, LN(Q47:CS47))</f>
        <v>-3336.8323722901468</v>
      </c>
      <c r="O47" s="48">
        <f t="shared" si="21"/>
        <v>1.0000000000000002</v>
      </c>
      <c r="P47" s="39" t="s">
        <v>366</v>
      </c>
      <c r="Q47" s="32">
        <f t="shared" ref="Q47:AV47" si="26">Q46/$O46</f>
        <v>3.5227267310116224E-2</v>
      </c>
      <c r="R47" s="32">
        <f t="shared" si="26"/>
        <v>1.6674598906349359E-2</v>
      </c>
      <c r="S47" s="32">
        <f t="shared" si="26"/>
        <v>7.8928134345459654E-3</v>
      </c>
      <c r="T47" s="32">
        <f t="shared" si="26"/>
        <v>1.5415509934905052E-2</v>
      </c>
      <c r="U47" s="32">
        <f t="shared" si="26"/>
        <v>7.2968318217396652E-3</v>
      </c>
      <c r="V47" s="32">
        <f t="shared" si="26"/>
        <v>3.4539081003213358E-3</v>
      </c>
      <c r="W47" s="32">
        <f t="shared" si="26"/>
        <v>6.7458524233843693E-3</v>
      </c>
      <c r="X47" s="32">
        <f t="shared" si="26"/>
        <v>3.1931055693626572E-3</v>
      </c>
      <c r="Y47" s="32">
        <f t="shared" si="26"/>
        <v>1.5114358478627318E-3</v>
      </c>
      <c r="Z47" s="32">
        <f t="shared" si="26"/>
        <v>6.3913869924851235E-2</v>
      </c>
      <c r="AA47" s="32">
        <f t="shared" si="26"/>
        <v>3.0253216525921986E-2</v>
      </c>
      <c r="AB47" s="32">
        <f t="shared" si="26"/>
        <v>1.4320164171571238E-2</v>
      </c>
      <c r="AC47" s="32">
        <f t="shared" si="26"/>
        <v>2.7968814274782962E-2</v>
      </c>
      <c r="AD47" s="32">
        <f t="shared" si="26"/>
        <v>1.3238857156094451E-2</v>
      </c>
      <c r="AE47" s="32">
        <f t="shared" si="26"/>
        <v>6.2665273213779573E-3</v>
      </c>
      <c r="AF47" s="32">
        <f t="shared" si="26"/>
        <v>1.2239198985401193E-2</v>
      </c>
      <c r="AG47" s="32">
        <f t="shared" si="26"/>
        <v>5.7933455984522575E-3</v>
      </c>
      <c r="AH47" s="32">
        <f t="shared" si="26"/>
        <v>2.7422426306770256E-3</v>
      </c>
      <c r="AI47" s="32">
        <f t="shared" si="26"/>
        <v>0.14143275262849161</v>
      </c>
      <c r="AJ47" s="32">
        <f t="shared" si="26"/>
        <v>6.6946277766591955E-2</v>
      </c>
      <c r="AK47" s="32">
        <f t="shared" si="26"/>
        <v>3.168858714483385E-2</v>
      </c>
      <c r="AL47" s="32">
        <f t="shared" si="26"/>
        <v>6.1891204448872361E-2</v>
      </c>
      <c r="AM47" s="32">
        <f t="shared" si="26"/>
        <v>2.9295800918382589E-2</v>
      </c>
      <c r="AN47" s="32">
        <f t="shared" si="26"/>
        <v>1.3866977692419801E-2</v>
      </c>
      <c r="AO47" s="32">
        <f t="shared" si="26"/>
        <v>2.7083692546053594E-2</v>
      </c>
      <c r="AP47" s="32">
        <f t="shared" si="26"/>
        <v>1.2819890516419328E-2</v>
      </c>
      <c r="AQ47" s="32">
        <f t="shared" si="26"/>
        <v>6.068212175039102E-3</v>
      </c>
      <c r="AR47" s="32">
        <f t="shared" si="26"/>
        <v>1.2959387412042571E-2</v>
      </c>
      <c r="AS47" s="32">
        <f t="shared" si="26"/>
        <v>6.1342421274257443E-3</v>
      </c>
      <c r="AT47" s="32">
        <f t="shared" si="26"/>
        <v>2.9036037955712216E-3</v>
      </c>
      <c r="AU47" s="32">
        <f t="shared" si="26"/>
        <v>5.6710491802256886E-3</v>
      </c>
      <c r="AV47" s="32">
        <f t="shared" si="26"/>
        <v>2.6843544129035854E-3</v>
      </c>
      <c r="AW47" s="32">
        <f t="shared" ref="AW47:CB47" si="27">AW46/$O46</f>
        <v>1.2706217818037311E-3</v>
      </c>
      <c r="AX47" s="32">
        <f t="shared" si="27"/>
        <v>2.4816604197396615E-3</v>
      </c>
      <c r="AY47" s="32">
        <f t="shared" si="27"/>
        <v>1.1746778924585544E-3</v>
      </c>
      <c r="AZ47" s="32">
        <f t="shared" si="27"/>
        <v>5.560261750782267E-4</v>
      </c>
      <c r="BA47" s="32">
        <f t="shared" si="27"/>
        <v>2.3512598751058524E-2</v>
      </c>
      <c r="BB47" s="32">
        <f t="shared" si="27"/>
        <v>1.1129536389194823E-2</v>
      </c>
      <c r="BC47" s="32">
        <f t="shared" si="27"/>
        <v>5.2680939929209379E-3</v>
      </c>
      <c r="BD47" s="32">
        <f t="shared" si="27"/>
        <v>1.0289151765635014E-2</v>
      </c>
      <c r="BE47" s="32">
        <f t="shared" si="27"/>
        <v>4.8703033723325765E-3</v>
      </c>
      <c r="BF47" s="32">
        <f t="shared" si="27"/>
        <v>2.3053265690740981E-3</v>
      </c>
      <c r="BG47" s="32">
        <f t="shared" si="27"/>
        <v>4.5025496831354751E-3</v>
      </c>
      <c r="BH47" s="32">
        <f t="shared" si="27"/>
        <v>2.1312527412716518E-3</v>
      </c>
      <c r="BI47" s="32">
        <f t="shared" si="27"/>
        <v>1.0088146865299698E-3</v>
      </c>
      <c r="BJ47" s="32">
        <f t="shared" si="27"/>
        <v>5.2030202000308341E-2</v>
      </c>
      <c r="BK47" s="32">
        <f t="shared" si="27"/>
        <v>2.4628159253282003E-2</v>
      </c>
      <c r="BL47" s="32">
        <f t="shared" si="27"/>
        <v>1.1657579730354029E-2</v>
      </c>
      <c r="BM47" s="32">
        <f t="shared" si="27"/>
        <v>2.276850170607865E-2</v>
      </c>
      <c r="BN47" s="32">
        <f t="shared" si="27"/>
        <v>1.0777322870524414E-2</v>
      </c>
      <c r="BO47" s="32">
        <f t="shared" si="27"/>
        <v>5.1013760042242524E-3</v>
      </c>
      <c r="BP47" s="32">
        <f t="shared" si="27"/>
        <v>9.9635336787013539E-3</v>
      </c>
      <c r="BQ47" s="32">
        <f t="shared" si="27"/>
        <v>4.716174159059415E-3</v>
      </c>
      <c r="BR47" s="32">
        <f t="shared" si="27"/>
        <v>2.2323705038631275E-3</v>
      </c>
      <c r="BS47" s="32">
        <f t="shared" si="27"/>
        <v>4.7674921990664455E-3</v>
      </c>
      <c r="BT47" s="32">
        <f t="shared" si="27"/>
        <v>2.2566615658477025E-3</v>
      </c>
      <c r="BU47" s="32">
        <f t="shared" si="27"/>
        <v>1.06817614169802E-3</v>
      </c>
      <c r="BV47" s="32">
        <f t="shared" si="27"/>
        <v>2.0862624032771926E-3</v>
      </c>
      <c r="BW47" s="32">
        <f t="shared" si="27"/>
        <v>9.8751880132506614E-4</v>
      </c>
      <c r="BX47" s="32">
        <f t="shared" si="27"/>
        <v>4.6743563103021895E-4</v>
      </c>
      <c r="BY47" s="32">
        <f t="shared" si="27"/>
        <v>9.1295184839111372E-4</v>
      </c>
      <c r="BZ47" s="32">
        <f t="shared" si="27"/>
        <v>4.3213984663410056E-4</v>
      </c>
      <c r="CA47" s="32">
        <f t="shared" si="27"/>
        <v>2.045505985644726E-4</v>
      </c>
      <c r="CB47" s="32">
        <f t="shared" si="27"/>
        <v>8.6498016890277623E-3</v>
      </c>
      <c r="CC47" s="32">
        <f t="shared" ref="CC47:CS47" si="28">CC46/$O46</f>
        <v>4.0943276273542242E-3</v>
      </c>
      <c r="CD47" s="32">
        <f t="shared" si="28"/>
        <v>1.9380234741543871E-3</v>
      </c>
      <c r="CE47" s="32">
        <f t="shared" si="28"/>
        <v>3.7851674016699676E-3</v>
      </c>
      <c r="CF47" s="32">
        <f t="shared" si="28"/>
        <v>1.7916844829490993E-3</v>
      </c>
      <c r="CG47" s="32">
        <f t="shared" si="28"/>
        <v>8.4808224994865759E-4</v>
      </c>
      <c r="CH47" s="32">
        <f t="shared" si="28"/>
        <v>1.6563954612785333E-3</v>
      </c>
      <c r="CI47" s="32">
        <f t="shared" si="28"/>
        <v>7.8404406745411978E-4</v>
      </c>
      <c r="CJ47" s="32">
        <f t="shared" si="28"/>
        <v>3.7112218312618911E-4</v>
      </c>
      <c r="CK47" s="32">
        <f t="shared" si="28"/>
        <v>1.9140841635910687E-2</v>
      </c>
      <c r="CL47" s="32">
        <f t="shared" si="28"/>
        <v>9.0601934631786701E-3</v>
      </c>
      <c r="CM47" s="32">
        <f t="shared" si="28"/>
        <v>4.2885839166141729E-3</v>
      </c>
      <c r="CN47" s="32">
        <f t="shared" si="28"/>
        <v>8.3760636839432454E-3</v>
      </c>
      <c r="CO47" s="32">
        <f t="shared" si="28"/>
        <v>3.9647555149327262E-3</v>
      </c>
      <c r="CP47" s="32">
        <f t="shared" si="28"/>
        <v>1.8766913536394237E-3</v>
      </c>
      <c r="CQ47" s="32">
        <f t="shared" si="28"/>
        <v>3.6653792018134989E-3</v>
      </c>
      <c r="CR47" s="32">
        <f t="shared" si="28"/>
        <v>1.7349835141019744E-3</v>
      </c>
      <c r="CS47" s="32">
        <f t="shared" si="28"/>
        <v>8.2124321344877833E-4</v>
      </c>
    </row>
    <row r="48" spans="2:111" ht="13.15" thickTop="1" x14ac:dyDescent="0.35">
      <c r="H48" s="34">
        <f t="shared" si="24"/>
        <v>1</v>
      </c>
      <c r="I48" s="34">
        <f t="shared" ref="I48:J48" si="29">I43</f>
        <v>0</v>
      </c>
      <c r="J48" s="34">
        <f t="shared" si="29"/>
        <v>-0.74793388429752061</v>
      </c>
      <c r="K48" s="34">
        <f t="shared" si="20"/>
        <v>-0.74793388429752061</v>
      </c>
      <c r="L48" s="34">
        <f>$CE$6-$CE$7*SUMPRODUCT($B$6:$CD$6,Q47:CS47)</f>
        <v>166.42530717918072</v>
      </c>
    </row>
    <row r="49" spans="2:97" ht="13.5" thickBot="1" x14ac:dyDescent="0.4">
      <c r="B49" s="39" t="s">
        <v>367</v>
      </c>
      <c r="D49" s="39" t="s">
        <v>368</v>
      </c>
      <c r="E49" s="39" t="s">
        <v>369</v>
      </c>
      <c r="F49" s="39" t="s">
        <v>370</v>
      </c>
      <c r="H49" s="39" t="s">
        <v>347</v>
      </c>
      <c r="I49" s="39" t="s">
        <v>371</v>
      </c>
      <c r="J49" s="39" t="s">
        <v>372</v>
      </c>
      <c r="K49" s="39" t="s">
        <v>349</v>
      </c>
      <c r="L49" s="39" t="s">
        <v>373</v>
      </c>
      <c r="M49" s="39" t="s">
        <v>374</v>
      </c>
      <c r="O49" s="45" t="s">
        <v>336</v>
      </c>
    </row>
    <row r="50" spans="2:97" ht="13.9" thickTop="1" thickBot="1" x14ac:dyDescent="0.4">
      <c r="B50" s="32">
        <f>1+B45</f>
        <v>3</v>
      </c>
      <c r="D50" s="32">
        <f>IF(F45,IF(M50&lt;0,D45,H50),E45)</f>
        <v>0</v>
      </c>
      <c r="E50" s="32">
        <f>IF(F45,IF(M50&lt;0,H50,E45),H50)</f>
        <v>0.5</v>
      </c>
      <c r="F50" s="32" t="b">
        <f>OR(F45,M50*M45&lt;=0)</f>
        <v>1</v>
      </c>
      <c r="H50" s="32">
        <f>IF(F45,(D45+E45)/2,2*H45)</f>
        <v>0.5</v>
      </c>
      <c r="I50" s="32">
        <f>I45</f>
        <v>0</v>
      </c>
      <c r="J50" s="32">
        <f>J45</f>
        <v>-1</v>
      </c>
      <c r="K50" s="32">
        <f>I50+J50*H50</f>
        <v>-0.5</v>
      </c>
      <c r="L50" s="32">
        <f>$CE$3-$CE$7*SUMPRODUCT($B$3:$CD$3,Q52:CS52)</f>
        <v>1.3190675506526475</v>
      </c>
      <c r="M50" s="32">
        <f>SUMPRODUCT(L50:L53,J50:J53)</f>
        <v>-14.200343702239749</v>
      </c>
      <c r="O50" s="46">
        <f>SUM(Q50:CS50)</f>
        <v>-1.3403609377635344</v>
      </c>
      <c r="P50" s="39" t="s">
        <v>363</v>
      </c>
      <c r="Q50" s="32">
        <f t="shared" ref="Q50:AV50" si="30">SUMPRODUCT(B$3:B$6,$K50:$K53)</f>
        <v>0.93968909878000795</v>
      </c>
      <c r="R50" s="32">
        <f t="shared" si="30"/>
        <v>0.56572215663124759</v>
      </c>
      <c r="S50" s="32">
        <f t="shared" si="30"/>
        <v>0.19175521448248728</v>
      </c>
      <c r="T50" s="32">
        <f t="shared" si="30"/>
        <v>0.52646595828414</v>
      </c>
      <c r="U50" s="32">
        <f t="shared" si="30"/>
        <v>0.15249901613537975</v>
      </c>
      <c r="V50" s="32">
        <f t="shared" si="30"/>
        <v>-0.22146792601338056</v>
      </c>
      <c r="W50" s="32">
        <f t="shared" si="30"/>
        <v>0.11324281778827228</v>
      </c>
      <c r="X50" s="32">
        <f t="shared" si="30"/>
        <v>-0.26072412436048803</v>
      </c>
      <c r="Y50" s="32">
        <f t="shared" si="30"/>
        <v>-0.63469106650924834</v>
      </c>
      <c r="Z50" s="32">
        <f t="shared" si="30"/>
        <v>1.2375470849496824</v>
      </c>
      <c r="AA50" s="32">
        <f t="shared" si="30"/>
        <v>0.86358014280092199</v>
      </c>
      <c r="AB50" s="32">
        <f t="shared" si="30"/>
        <v>0.48961320065216168</v>
      </c>
      <c r="AC50" s="32">
        <f t="shared" si="30"/>
        <v>0.82432394445381463</v>
      </c>
      <c r="AD50" s="32">
        <f t="shared" si="30"/>
        <v>0.45035700230505427</v>
      </c>
      <c r="AE50" s="32">
        <f t="shared" si="30"/>
        <v>7.639006015629396E-2</v>
      </c>
      <c r="AF50" s="32">
        <f t="shared" si="30"/>
        <v>0.41110080395794679</v>
      </c>
      <c r="AG50" s="32">
        <f t="shared" si="30"/>
        <v>3.7133861809186486E-2</v>
      </c>
      <c r="AH50" s="32">
        <f t="shared" si="30"/>
        <v>-0.33683308033957382</v>
      </c>
      <c r="AI50" s="32">
        <f t="shared" si="30"/>
        <v>1.6346910665092484</v>
      </c>
      <c r="AJ50" s="32">
        <f t="shared" si="30"/>
        <v>1.2607241243604881</v>
      </c>
      <c r="AK50" s="32">
        <f t="shared" si="30"/>
        <v>0.88675718221172772</v>
      </c>
      <c r="AL50" s="32">
        <f t="shared" si="30"/>
        <v>1.2214679260133805</v>
      </c>
      <c r="AM50" s="32">
        <f t="shared" si="30"/>
        <v>0.84750098386462025</v>
      </c>
      <c r="AN50" s="32">
        <f t="shared" si="30"/>
        <v>0.47353404171585994</v>
      </c>
      <c r="AO50" s="32">
        <f t="shared" si="30"/>
        <v>0.80824478551751278</v>
      </c>
      <c r="AP50" s="32">
        <f t="shared" si="30"/>
        <v>0.43427784336875247</v>
      </c>
      <c r="AQ50" s="32">
        <f t="shared" si="30"/>
        <v>6.0310901219992163E-2</v>
      </c>
      <c r="AR50" s="32">
        <f t="shared" si="30"/>
        <v>0.43968909878000784</v>
      </c>
      <c r="AS50" s="32">
        <f t="shared" si="30"/>
        <v>6.572215663124753E-2</v>
      </c>
      <c r="AT50" s="32">
        <f t="shared" si="30"/>
        <v>-0.30824478551751278</v>
      </c>
      <c r="AU50" s="32">
        <f t="shared" si="30"/>
        <v>2.6465958284140056E-2</v>
      </c>
      <c r="AV50" s="32">
        <f t="shared" si="30"/>
        <v>-0.34750098386462025</v>
      </c>
      <c r="AW50" s="32">
        <f t="shared" ref="AW50:CB50" si="31">SUMPRODUCT(AH$3:AH$6,$K50:$K53)</f>
        <v>-0.7214679260133805</v>
      </c>
      <c r="AX50" s="32">
        <f t="shared" si="31"/>
        <v>-0.38675718221172778</v>
      </c>
      <c r="AY50" s="32">
        <f t="shared" si="31"/>
        <v>-0.76072412436048809</v>
      </c>
      <c r="AZ50" s="32">
        <f t="shared" si="31"/>
        <v>-1.1346910665092484</v>
      </c>
      <c r="BA50" s="32">
        <f t="shared" si="31"/>
        <v>0.73754708494968235</v>
      </c>
      <c r="BB50" s="32">
        <f t="shared" si="31"/>
        <v>0.36358014280092205</v>
      </c>
      <c r="BC50" s="32">
        <f t="shared" si="31"/>
        <v>-1.038679934783826E-2</v>
      </c>
      <c r="BD50" s="32">
        <f t="shared" si="31"/>
        <v>0.32432394445381457</v>
      </c>
      <c r="BE50" s="32">
        <f t="shared" si="31"/>
        <v>-4.9642997694945748E-2</v>
      </c>
      <c r="BF50" s="32">
        <f t="shared" si="31"/>
        <v>-0.42360993984370604</v>
      </c>
      <c r="BG50" s="32">
        <f t="shared" si="31"/>
        <v>-8.8899196042053208E-2</v>
      </c>
      <c r="BH50" s="32">
        <f t="shared" si="31"/>
        <v>-0.46286613819081351</v>
      </c>
      <c r="BI50" s="32">
        <f t="shared" si="31"/>
        <v>-0.83683308033957382</v>
      </c>
      <c r="BJ50" s="32">
        <f t="shared" si="31"/>
        <v>1.1346910665092484</v>
      </c>
      <c r="BK50" s="32">
        <f t="shared" si="31"/>
        <v>0.76072412436048809</v>
      </c>
      <c r="BL50" s="32">
        <f t="shared" si="31"/>
        <v>0.38675718221172778</v>
      </c>
      <c r="BM50" s="32">
        <f t="shared" si="31"/>
        <v>0.7214679260133805</v>
      </c>
      <c r="BN50" s="32">
        <f t="shared" si="31"/>
        <v>0.34750098386462025</v>
      </c>
      <c r="BO50" s="32">
        <f t="shared" si="31"/>
        <v>-2.6465958284140056E-2</v>
      </c>
      <c r="BP50" s="32">
        <f t="shared" si="31"/>
        <v>0.30824478551751278</v>
      </c>
      <c r="BQ50" s="32">
        <f t="shared" si="31"/>
        <v>-6.572215663124753E-2</v>
      </c>
      <c r="BR50" s="32">
        <f t="shared" si="31"/>
        <v>-0.43968909878000784</v>
      </c>
      <c r="BS50" s="32">
        <f t="shared" si="31"/>
        <v>-6.0310901219992163E-2</v>
      </c>
      <c r="BT50" s="32">
        <f t="shared" si="31"/>
        <v>-0.43427784336875247</v>
      </c>
      <c r="BU50" s="32">
        <f t="shared" si="31"/>
        <v>-0.80824478551751278</v>
      </c>
      <c r="BV50" s="32">
        <f t="shared" si="31"/>
        <v>-0.47353404171585994</v>
      </c>
      <c r="BW50" s="32">
        <f t="shared" si="31"/>
        <v>-0.84750098386462025</v>
      </c>
      <c r="BX50" s="32">
        <f t="shared" si="31"/>
        <v>-1.2214679260133805</v>
      </c>
      <c r="BY50" s="32">
        <f t="shared" si="31"/>
        <v>-0.88675718221172772</v>
      </c>
      <c r="BZ50" s="32">
        <f t="shared" si="31"/>
        <v>-1.2607241243604881</v>
      </c>
      <c r="CA50" s="32">
        <f t="shared" si="31"/>
        <v>-1.6346910665092484</v>
      </c>
      <c r="CB50" s="32">
        <f t="shared" si="31"/>
        <v>0.23754708494968235</v>
      </c>
      <c r="CC50" s="32">
        <f t="shared" ref="CC50:CS50" si="32">SUMPRODUCT(BN$3:BN$6,$K50:$K53)</f>
        <v>-0.13641985719907795</v>
      </c>
      <c r="CD50" s="32">
        <f t="shared" si="32"/>
        <v>-0.51038679934783826</v>
      </c>
      <c r="CE50" s="32">
        <f t="shared" si="32"/>
        <v>-0.17567605554618543</v>
      </c>
      <c r="CF50" s="32">
        <f t="shared" si="32"/>
        <v>-0.54964299769494573</v>
      </c>
      <c r="CG50" s="32">
        <f t="shared" si="32"/>
        <v>-0.9236099398437061</v>
      </c>
      <c r="CH50" s="32">
        <f t="shared" si="32"/>
        <v>-0.5888991960420531</v>
      </c>
      <c r="CI50" s="32">
        <f t="shared" si="32"/>
        <v>-0.96286613819081346</v>
      </c>
      <c r="CJ50" s="32">
        <f t="shared" si="32"/>
        <v>-1.3368330803395738</v>
      </c>
      <c r="CK50" s="32">
        <f t="shared" si="32"/>
        <v>0.63469106650924834</v>
      </c>
      <c r="CL50" s="32">
        <f t="shared" si="32"/>
        <v>0.26072412436048803</v>
      </c>
      <c r="CM50" s="32">
        <f t="shared" si="32"/>
        <v>-0.11324281778827228</v>
      </c>
      <c r="CN50" s="32">
        <f t="shared" si="32"/>
        <v>0.22146792601338056</v>
      </c>
      <c r="CO50" s="32">
        <f t="shared" si="32"/>
        <v>-0.15249901613537975</v>
      </c>
      <c r="CP50" s="32">
        <f t="shared" si="32"/>
        <v>-0.52646595828414</v>
      </c>
      <c r="CQ50" s="32">
        <f t="shared" si="32"/>
        <v>-0.19175521448248728</v>
      </c>
      <c r="CR50" s="32">
        <f t="shared" si="32"/>
        <v>-0.56572215663124759</v>
      </c>
      <c r="CS50" s="32">
        <f t="shared" si="32"/>
        <v>-0.93968909878000795</v>
      </c>
    </row>
    <row r="51" spans="2:97" ht="13.9" thickTop="1" thickBot="1" x14ac:dyDescent="0.4">
      <c r="H51" s="33">
        <f>H50</f>
        <v>0.5</v>
      </c>
      <c r="I51" s="33">
        <f t="shared" ref="I51:J51" si="33">I46</f>
        <v>0</v>
      </c>
      <c r="J51" s="33">
        <f t="shared" si="33"/>
        <v>0.6950019677292405</v>
      </c>
      <c r="K51" s="33">
        <f t="shared" ref="K51:K53" si="34">I51+J51*H51</f>
        <v>0.34750098386462025</v>
      </c>
      <c r="L51" s="33">
        <f>$CE$4-$CE$7*SUMPRODUCT($B$4:$CD$4,Q52:CS52)</f>
        <v>-9.7201187899638626</v>
      </c>
      <c r="M51" s="39" t="s">
        <v>375</v>
      </c>
      <c r="O51" s="47">
        <f t="shared" ref="O51:O52" si="35">SUM(Q51:CS51)</f>
        <v>99.737132007963169</v>
      </c>
      <c r="P51" s="39" t="s">
        <v>365</v>
      </c>
      <c r="Q51" s="33">
        <f>EXP(Q50)</f>
        <v>2.5591856406936846</v>
      </c>
      <c r="R51" s="33">
        <f>EXP(R50)</f>
        <v>1.7607188385008823</v>
      </c>
      <c r="S51" s="33">
        <f t="shared" ref="S51:CD51" si="36">EXP(S50)</f>
        <v>1.2113739538690067</v>
      </c>
      <c r="T51" s="33">
        <f t="shared" si="36"/>
        <v>1.6929388078463068</v>
      </c>
      <c r="U51" s="33">
        <f t="shared" si="36"/>
        <v>1.1647413161462778</v>
      </c>
      <c r="V51" s="33">
        <f t="shared" si="36"/>
        <v>0.80134162395627728</v>
      </c>
      <c r="W51" s="33">
        <f t="shared" si="36"/>
        <v>1.1199038325079125</v>
      </c>
      <c r="X51" s="33">
        <f t="shared" si="36"/>
        <v>0.77049345067110442</v>
      </c>
      <c r="Y51" s="33">
        <f t="shared" si="36"/>
        <v>0.53009922842894741</v>
      </c>
      <c r="Z51" s="33">
        <f t="shared" si="36"/>
        <v>3.4471475258461863</v>
      </c>
      <c r="AA51" s="33">
        <f t="shared" si="36"/>
        <v>2.3716363093550021</v>
      </c>
      <c r="AB51" s="33">
        <f t="shared" si="36"/>
        <v>1.6316849631987556</v>
      </c>
      <c r="AC51" s="33">
        <f t="shared" si="36"/>
        <v>2.280338608532734</v>
      </c>
      <c r="AD51" s="33">
        <f t="shared" si="36"/>
        <v>1.5688721765085281</v>
      </c>
      <c r="AE51" s="33">
        <f t="shared" si="36"/>
        <v>1.0793835165586874</v>
      </c>
      <c r="AF51" s="33">
        <f t="shared" si="36"/>
        <v>1.5084774093875053</v>
      </c>
      <c r="AG51" s="33">
        <f t="shared" si="36"/>
        <v>1.0378319376009237</v>
      </c>
      <c r="AH51" s="33">
        <f t="shared" si="36"/>
        <v>0.71402801526993109</v>
      </c>
      <c r="AI51" s="33">
        <f t="shared" si="36"/>
        <v>5.1278735804147546</v>
      </c>
      <c r="AJ51" s="33">
        <f t="shared" si="36"/>
        <v>3.5279752554566244</v>
      </c>
      <c r="AK51" s="33">
        <f t="shared" si="36"/>
        <v>2.427245759461083</v>
      </c>
      <c r="AL51" s="33">
        <f t="shared" si="36"/>
        <v>3.3921635257615916</v>
      </c>
      <c r="AM51" s="33">
        <f t="shared" si="36"/>
        <v>2.333807336252903</v>
      </c>
      <c r="AN51" s="33">
        <f t="shared" si="36"/>
        <v>1.6056586427463029</v>
      </c>
      <c r="AO51" s="33">
        <f t="shared" si="36"/>
        <v>2.2439658866505479</v>
      </c>
      <c r="AP51" s="33">
        <f t="shared" si="36"/>
        <v>1.5438477563933235</v>
      </c>
      <c r="AQ51" s="33">
        <f t="shared" si="36"/>
        <v>1.0621667241467627</v>
      </c>
      <c r="AR51" s="33">
        <f t="shared" si="36"/>
        <v>1.5522245549770388</v>
      </c>
      <c r="AS51" s="33">
        <f t="shared" si="36"/>
        <v>1.0679299586844018</v>
      </c>
      <c r="AT51" s="33">
        <f t="shared" si="36"/>
        <v>0.73473544339886976</v>
      </c>
      <c r="AU51" s="33">
        <f t="shared" si="36"/>
        <v>1.0268192919761396</v>
      </c>
      <c r="AV51" s="33">
        <f t="shared" si="36"/>
        <v>0.70645131887676282</v>
      </c>
      <c r="AW51" s="33">
        <f t="shared" si="36"/>
        <v>0.48603826383339394</v>
      </c>
      <c r="AX51" s="33">
        <f t="shared" si="36"/>
        <v>0.67925601034573058</v>
      </c>
      <c r="AY51" s="33">
        <f t="shared" si="36"/>
        <v>0.46732790093980831</v>
      </c>
      <c r="AZ51" s="33">
        <f t="shared" si="36"/>
        <v>0.32152143473216743</v>
      </c>
      <c r="BA51" s="33">
        <f t="shared" si="36"/>
        <v>2.0908006629782596</v>
      </c>
      <c r="BB51" s="33">
        <f t="shared" si="36"/>
        <v>1.4384701353115248</v>
      </c>
      <c r="BC51" s="33">
        <f t="shared" si="36"/>
        <v>0.98966695717212527</v>
      </c>
      <c r="BD51" s="33">
        <f t="shared" si="36"/>
        <v>1.3830952806015475</v>
      </c>
      <c r="BE51" s="33">
        <f t="shared" si="36"/>
        <v>0.95156907622251263</v>
      </c>
      <c r="BF51" s="33">
        <f t="shared" si="36"/>
        <v>0.6546791963812828</v>
      </c>
      <c r="BG51" s="33">
        <f t="shared" si="36"/>
        <v>0.91493779827740784</v>
      </c>
      <c r="BH51" s="33">
        <f t="shared" si="36"/>
        <v>0.62947688978392891</v>
      </c>
      <c r="BI51" s="33">
        <f t="shared" si="36"/>
        <v>0.43307988315497359</v>
      </c>
      <c r="BJ51" s="33">
        <f t="shared" si="36"/>
        <v>3.1102125456519447</v>
      </c>
      <c r="BK51" s="33">
        <f t="shared" si="36"/>
        <v>2.1398251591419526</v>
      </c>
      <c r="BL51" s="33">
        <f t="shared" si="36"/>
        <v>1.4721989717706225</v>
      </c>
      <c r="BM51" s="33">
        <f t="shared" si="36"/>
        <v>2.0574511811333105</v>
      </c>
      <c r="BN51" s="33">
        <f t="shared" si="36"/>
        <v>1.4155257032996571</v>
      </c>
      <c r="BO51" s="33">
        <f t="shared" si="36"/>
        <v>0.97388119585820676</v>
      </c>
      <c r="BP51" s="33">
        <f t="shared" si="36"/>
        <v>1.3610341096028011</v>
      </c>
      <c r="BQ51" s="33">
        <f t="shared" si="36"/>
        <v>0.93639099818111138</v>
      </c>
      <c r="BR51" s="33">
        <f t="shared" si="36"/>
        <v>0.64423668392154276</v>
      </c>
      <c r="BS51" s="33">
        <f t="shared" si="36"/>
        <v>0.94147178335237225</v>
      </c>
      <c r="BT51" s="33">
        <f t="shared" si="36"/>
        <v>0.64773226236773551</v>
      </c>
      <c r="BU51" s="33">
        <f t="shared" si="36"/>
        <v>0.44563957319897068</v>
      </c>
      <c r="BV51" s="33">
        <f t="shared" si="36"/>
        <v>0.62279738256794714</v>
      </c>
      <c r="BW51" s="33">
        <f t="shared" si="36"/>
        <v>0.42848438449318293</v>
      </c>
      <c r="BX51" s="33">
        <f t="shared" si="36"/>
        <v>0.29479710880845139</v>
      </c>
      <c r="BY51" s="33">
        <f t="shared" si="36"/>
        <v>0.41198959606876739</v>
      </c>
      <c r="BZ51" s="33">
        <f t="shared" si="36"/>
        <v>0.28344870005914213</v>
      </c>
      <c r="CA51" s="33">
        <f t="shared" si="36"/>
        <v>0.19501260791985392</v>
      </c>
      <c r="CB51" s="33">
        <f t="shared" si="36"/>
        <v>1.268134705443815</v>
      </c>
      <c r="CC51" s="33">
        <f t="shared" si="36"/>
        <v>0.8724762401474202</v>
      </c>
      <c r="CD51" s="33">
        <f t="shared" si="36"/>
        <v>0.60026335242940365</v>
      </c>
      <c r="CE51" s="33">
        <f t="shared" ref="CE51:CS51" si="37">EXP(CE50)</f>
        <v>0.83888969298868643</v>
      </c>
      <c r="CF51" s="33">
        <f t="shared" si="37"/>
        <v>0.57715581956338169</v>
      </c>
      <c r="CG51" s="33">
        <f t="shared" si="37"/>
        <v>0.39708300488127612</v>
      </c>
      <c r="CH51" s="33">
        <f t="shared" si="37"/>
        <v>0.5549378263852206</v>
      </c>
      <c r="CI51" s="33">
        <f t="shared" si="37"/>
        <v>0.38179703323450309</v>
      </c>
      <c r="CJ51" s="33">
        <f t="shared" si="37"/>
        <v>0.26267622723825634</v>
      </c>
      <c r="CK51" s="33">
        <f t="shared" si="37"/>
        <v>1.8864392671607828</v>
      </c>
      <c r="CL51" s="33">
        <f t="shared" si="37"/>
        <v>1.2978695654440593</v>
      </c>
      <c r="CM51" s="33">
        <f t="shared" si="37"/>
        <v>0.89293381357629631</v>
      </c>
      <c r="CN51" s="33">
        <f t="shared" si="37"/>
        <v>1.2479072222193239</v>
      </c>
      <c r="CO51" s="33">
        <f t="shared" si="37"/>
        <v>0.85855973866253033</v>
      </c>
      <c r="CP51" s="33">
        <f t="shared" si="37"/>
        <v>0.59068880420560654</v>
      </c>
      <c r="CQ51" s="33">
        <f t="shared" si="37"/>
        <v>0.82550891638878354</v>
      </c>
      <c r="CR51" s="33">
        <f t="shared" si="37"/>
        <v>0.5679498498757608</v>
      </c>
      <c r="CS51" s="33">
        <f t="shared" si="37"/>
        <v>0.39074930091001259</v>
      </c>
    </row>
    <row r="52" spans="2:97" ht="13.9" thickTop="1" thickBot="1" x14ac:dyDescent="0.4">
      <c r="H52" s="32">
        <f t="shared" ref="H52:H53" si="38">H51</f>
        <v>0.5</v>
      </c>
      <c r="I52" s="32">
        <f t="shared" ref="I52:J52" si="39">I47</f>
        <v>0</v>
      </c>
      <c r="J52" s="32">
        <f t="shared" si="39"/>
        <v>-0.82644628099173556</v>
      </c>
      <c r="K52" s="32">
        <f t="shared" si="34"/>
        <v>-0.41322314049586778</v>
      </c>
      <c r="L52" s="32">
        <f>$CE$5-$CE$7*SUMPRODUCT($B$5:$CD$5,Q52:CS52)</f>
        <v>3.6203305332956575</v>
      </c>
      <c r="M52" s="32">
        <f>SUMPRODUCT($B$7:$CD$7, LN(Q52:CS52))</f>
        <v>-3180.7261397184975</v>
      </c>
      <c r="O52" s="48">
        <f t="shared" si="35"/>
        <v>0.99999999999999956</v>
      </c>
      <c r="P52" s="39" t="s">
        <v>366</v>
      </c>
      <c r="Q52" s="32">
        <f t="shared" ref="Q52:AV52" si="40">Q51/$O51</f>
        <v>2.5659306510732182E-2</v>
      </c>
      <c r="R52" s="32">
        <f t="shared" si="40"/>
        <v>1.7653594033166142E-2</v>
      </c>
      <c r="S52" s="32">
        <f t="shared" si="40"/>
        <v>1.2145666608623644E-2</v>
      </c>
      <c r="T52" s="32">
        <f t="shared" si="40"/>
        <v>1.6974007310648756E-2</v>
      </c>
      <c r="U52" s="32">
        <f t="shared" si="40"/>
        <v>1.1678111177823752E-2</v>
      </c>
      <c r="V52" s="32">
        <f t="shared" si="40"/>
        <v>8.0345364642357767E-3</v>
      </c>
      <c r="W52" s="32">
        <f t="shared" si="40"/>
        <v>1.1228554601093779E-2</v>
      </c>
      <c r="X52" s="32">
        <f t="shared" si="40"/>
        <v>7.7252416944331931E-3</v>
      </c>
      <c r="Y52" s="32">
        <f t="shared" si="40"/>
        <v>5.3149636224412737E-3</v>
      </c>
      <c r="Z52" s="32">
        <f t="shared" si="40"/>
        <v>3.4562328557542245E-2</v>
      </c>
      <c r="AA52" s="32">
        <f t="shared" si="40"/>
        <v>2.3778870131995044E-2</v>
      </c>
      <c r="AB52" s="32">
        <f t="shared" si="40"/>
        <v>1.6359854452888012E-2</v>
      </c>
      <c r="AC52" s="32">
        <f t="shared" si="40"/>
        <v>2.286348687418311E-2</v>
      </c>
      <c r="AD52" s="32">
        <f t="shared" si="40"/>
        <v>1.57300710870979E-2</v>
      </c>
      <c r="AE52" s="32">
        <f t="shared" si="40"/>
        <v>1.0822283484876101E-2</v>
      </c>
      <c r="AF52" s="32">
        <f t="shared" si="40"/>
        <v>1.5124531646519232E-2</v>
      </c>
      <c r="AG52" s="32">
        <f t="shared" si="40"/>
        <v>1.0405672558521751E-2</v>
      </c>
      <c r="AH52" s="32">
        <f t="shared" si="40"/>
        <v>7.1590991328377273E-3</v>
      </c>
      <c r="AI52" s="32">
        <f t="shared" si="40"/>
        <v>5.1413886455100165E-2</v>
      </c>
      <c r="AJ52" s="32">
        <f t="shared" si="40"/>
        <v>3.5372736155827554E-2</v>
      </c>
      <c r="AK52" s="32">
        <f t="shared" si="40"/>
        <v>2.4336430280221893E-2</v>
      </c>
      <c r="AL52" s="32">
        <f t="shared" si="40"/>
        <v>3.4011039393941629E-2</v>
      </c>
      <c r="AM52" s="32">
        <f t="shared" si="40"/>
        <v>2.3399583377498444E-2</v>
      </c>
      <c r="AN52" s="32">
        <f t="shared" si="40"/>
        <v>1.6098905296555995E-2</v>
      </c>
      <c r="AO52" s="32">
        <f t="shared" si="40"/>
        <v>2.2498801012960611E-2</v>
      </c>
      <c r="AP52" s="32">
        <f t="shared" si="40"/>
        <v>1.5479167340304715E-2</v>
      </c>
      <c r="AQ52" s="32">
        <f t="shared" si="40"/>
        <v>1.0649661793583133E-2</v>
      </c>
      <c r="AR52" s="32">
        <f t="shared" si="40"/>
        <v>1.556315610572306E-2</v>
      </c>
      <c r="AS52" s="32">
        <f t="shared" si="40"/>
        <v>1.0707446035235268E-2</v>
      </c>
      <c r="AT52" s="32">
        <f t="shared" si="40"/>
        <v>7.3667191807782013E-3</v>
      </c>
      <c r="AU52" s="32">
        <f t="shared" si="40"/>
        <v>1.0295255852094853E-2</v>
      </c>
      <c r="AV52" s="32">
        <f t="shared" si="40"/>
        <v>7.0831324768829192E-3</v>
      </c>
      <c r="AW52" s="32">
        <f t="shared" ref="AW52:CB52" si="41">AW51/$O51</f>
        <v>4.8731927021381351E-3</v>
      </c>
      <c r="AX52" s="32">
        <f t="shared" si="41"/>
        <v>6.8104626298207344E-3</v>
      </c>
      <c r="AY52" s="32">
        <f t="shared" si="41"/>
        <v>4.6855959413641063E-3</v>
      </c>
      <c r="AZ52" s="32">
        <f t="shared" si="41"/>
        <v>3.2236883922679535E-3</v>
      </c>
      <c r="BA52" s="32">
        <f t="shared" si="41"/>
        <v>2.096311194121089E-2</v>
      </c>
      <c r="BB52" s="32">
        <f t="shared" si="41"/>
        <v>1.4422613788379989E-2</v>
      </c>
      <c r="BC52" s="32">
        <f t="shared" si="41"/>
        <v>9.9227533141128289E-3</v>
      </c>
      <c r="BD52" s="32">
        <f t="shared" si="41"/>
        <v>1.3867405777129414E-2</v>
      </c>
      <c r="BE52" s="32">
        <f t="shared" si="41"/>
        <v>9.5407703937841117E-3</v>
      </c>
      <c r="BF52" s="32">
        <f t="shared" si="41"/>
        <v>6.564046741679039E-3</v>
      </c>
      <c r="BG52" s="32">
        <f t="shared" si="41"/>
        <v>9.1734921574079132E-3</v>
      </c>
      <c r="BH52" s="32">
        <f t="shared" si="41"/>
        <v>6.3113594416738441E-3</v>
      </c>
      <c r="BI52" s="32">
        <f t="shared" si="41"/>
        <v>4.3422131199882088E-3</v>
      </c>
      <c r="BJ52" s="32">
        <f t="shared" si="41"/>
        <v>3.1184098470002329E-2</v>
      </c>
      <c r="BK52" s="32">
        <f t="shared" si="41"/>
        <v>2.1454648996435004E-2</v>
      </c>
      <c r="BL52" s="32">
        <f t="shared" si="41"/>
        <v>1.4760791112913492E-2</v>
      </c>
      <c r="BM52" s="32">
        <f t="shared" si="41"/>
        <v>2.0628738161119774E-2</v>
      </c>
      <c r="BN52" s="32">
        <f t="shared" si="41"/>
        <v>1.4192564742954904E-2</v>
      </c>
      <c r="BO52" s="32">
        <f t="shared" si="41"/>
        <v>9.7644796501713173E-3</v>
      </c>
      <c r="BP52" s="32">
        <f t="shared" si="41"/>
        <v>1.3646212621134263E-2</v>
      </c>
      <c r="BQ52" s="32">
        <f t="shared" si="41"/>
        <v>9.3885895787172678E-3</v>
      </c>
      <c r="BR52" s="32">
        <f t="shared" si="41"/>
        <v>6.4593463933784049E-3</v>
      </c>
      <c r="BS52" s="32">
        <f t="shared" si="41"/>
        <v>9.4395313400149079E-3</v>
      </c>
      <c r="BT52" s="32">
        <f t="shared" si="41"/>
        <v>6.4943943075886678E-3</v>
      </c>
      <c r="BU52" s="32">
        <f t="shared" si="41"/>
        <v>4.4681410446351126E-3</v>
      </c>
      <c r="BV52" s="32">
        <f t="shared" si="41"/>
        <v>6.2443883238814408E-3</v>
      </c>
      <c r="BW52" s="32">
        <f t="shared" si="41"/>
        <v>4.2961370140357762E-3</v>
      </c>
      <c r="BX52" s="32">
        <f t="shared" si="41"/>
        <v>2.955740784534634E-3</v>
      </c>
      <c r="BY52" s="32">
        <f t="shared" si="41"/>
        <v>4.1307543918134067E-3</v>
      </c>
      <c r="BZ52" s="32">
        <f t="shared" si="41"/>
        <v>2.841957597462409E-3</v>
      </c>
      <c r="CA52" s="32">
        <f t="shared" si="41"/>
        <v>1.9552658472702404E-3</v>
      </c>
      <c r="CB52" s="32">
        <f t="shared" si="41"/>
        <v>1.2714770115332424E-2</v>
      </c>
      <c r="CC52" s="32">
        <f t="shared" ref="CC52:CS52" si="42">CC51/$O51</f>
        <v>8.7477574558466383E-3</v>
      </c>
      <c r="CD52" s="32">
        <f t="shared" si="42"/>
        <v>6.0184541137745734E-3</v>
      </c>
      <c r="CE52" s="32">
        <f t="shared" si="42"/>
        <v>8.4110067745050872E-3</v>
      </c>
      <c r="CF52" s="32">
        <f t="shared" si="42"/>
        <v>5.7867697611086377E-3</v>
      </c>
      <c r="CG52" s="32">
        <f t="shared" si="42"/>
        <v>3.9812956006151489E-3</v>
      </c>
      <c r="CH52" s="32">
        <f t="shared" si="42"/>
        <v>5.5640042501012912E-3</v>
      </c>
      <c r="CI52" s="32">
        <f t="shared" si="42"/>
        <v>3.8280330058419951E-3</v>
      </c>
      <c r="CJ52" s="32">
        <f t="shared" si="42"/>
        <v>2.6336853882793008E-3</v>
      </c>
      <c r="CK52" s="32">
        <f t="shared" si="42"/>
        <v>1.8914111817554233E-2</v>
      </c>
      <c r="CL52" s="32">
        <f t="shared" si="42"/>
        <v>1.3012902409710711E-2</v>
      </c>
      <c r="CM52" s="32">
        <f t="shared" si="42"/>
        <v>8.9528723715957964E-3</v>
      </c>
      <c r="CN52" s="32">
        <f t="shared" si="42"/>
        <v>1.2511962165903157E-2</v>
      </c>
      <c r="CO52" s="32">
        <f t="shared" si="42"/>
        <v>8.6082256565586986E-3</v>
      </c>
      <c r="CP52" s="32">
        <f t="shared" si="42"/>
        <v>5.9224562839689937E-3</v>
      </c>
      <c r="CQ52" s="32">
        <f t="shared" si="42"/>
        <v>8.2768463436754293E-3</v>
      </c>
      <c r="CR52" s="32">
        <f t="shared" si="42"/>
        <v>5.6944674309505391E-3</v>
      </c>
      <c r="CS52" s="32">
        <f t="shared" si="42"/>
        <v>3.9177916292882226E-3</v>
      </c>
    </row>
    <row r="53" spans="2:97" ht="13.15" thickTop="1" x14ac:dyDescent="0.35">
      <c r="H53" s="34">
        <f t="shared" si="38"/>
        <v>0.5</v>
      </c>
      <c r="I53" s="34">
        <f t="shared" ref="I53:J53" si="43">I48</f>
        <v>0</v>
      </c>
      <c r="J53" s="34">
        <f t="shared" si="43"/>
        <v>-0.74793388429752061</v>
      </c>
      <c r="K53" s="34">
        <f t="shared" si="34"/>
        <v>-0.37396694214876031</v>
      </c>
      <c r="L53" s="34">
        <f>$CE$6-$CE$7*SUMPRODUCT($B$6:$CD$6,Q52:CS52)</f>
        <v>4.1898967630548611</v>
      </c>
    </row>
    <row r="54" spans="2:97" ht="13.5" thickBot="1" x14ac:dyDescent="0.4">
      <c r="B54" s="39" t="s">
        <v>367</v>
      </c>
      <c r="D54" s="39" t="s">
        <v>368</v>
      </c>
      <c r="E54" s="39" t="s">
        <v>369</v>
      </c>
      <c r="F54" s="39" t="s">
        <v>370</v>
      </c>
      <c r="H54" s="39" t="s">
        <v>347</v>
      </c>
      <c r="I54" s="39" t="s">
        <v>371</v>
      </c>
      <c r="J54" s="39" t="s">
        <v>372</v>
      </c>
      <c r="K54" s="39" t="s">
        <v>349</v>
      </c>
      <c r="L54" s="39" t="s">
        <v>373</v>
      </c>
      <c r="M54" s="39" t="s">
        <v>374</v>
      </c>
      <c r="O54" s="45" t="s">
        <v>336</v>
      </c>
    </row>
    <row r="55" spans="2:97" ht="13.9" thickTop="1" thickBot="1" x14ac:dyDescent="0.4">
      <c r="B55" s="32">
        <f>1+B50</f>
        <v>4</v>
      </c>
      <c r="D55" s="32">
        <f>IF(F50,IF(M55&lt;0,D50,H55),E50)</f>
        <v>0.25</v>
      </c>
      <c r="E55" s="32">
        <f>IF(F50,IF(M55&lt;0,H55,E50),H55)</f>
        <v>0.5</v>
      </c>
      <c r="F55" s="32" t="b">
        <f>OR(F50,M55*M50&lt;=0)</f>
        <v>1</v>
      </c>
      <c r="H55" s="32">
        <f>IF(F50,(D50+E50)/2,2*H50)</f>
        <v>0.25</v>
      </c>
      <c r="I55" s="32">
        <f>I50</f>
        <v>0</v>
      </c>
      <c r="J55" s="32">
        <f>J50</f>
        <v>-1</v>
      </c>
      <c r="K55" s="32">
        <f>I55+J55*H55</f>
        <v>-0.25</v>
      </c>
      <c r="L55" s="32">
        <f>$CE$3-$CE$7*SUMPRODUCT($B$3:$CD$3,Q57:CS57)</f>
        <v>-116.63515834538356</v>
      </c>
      <c r="M55" s="32">
        <f>SUMPRODUCT(L55:L58,J55:J58)</f>
        <v>315.80205616341789</v>
      </c>
      <c r="O55" s="46">
        <f>SUM(Q55:CS55)</f>
        <v>-0.67018046888176719</v>
      </c>
      <c r="P55" s="39" t="s">
        <v>363</v>
      </c>
      <c r="Q55" s="32">
        <f t="shared" ref="Q55:AV55" si="44">SUMPRODUCT(B$3:B$6,$K55:$K58)</f>
        <v>0.46984454939000397</v>
      </c>
      <c r="R55" s="32">
        <f t="shared" si="44"/>
        <v>0.28286107831562379</v>
      </c>
      <c r="S55" s="32">
        <f t="shared" si="44"/>
        <v>9.587760724124364E-2</v>
      </c>
      <c r="T55" s="32">
        <f t="shared" si="44"/>
        <v>0.26323297914207</v>
      </c>
      <c r="U55" s="32">
        <f t="shared" si="44"/>
        <v>7.6249508067689875E-2</v>
      </c>
      <c r="V55" s="32">
        <f t="shared" si="44"/>
        <v>-0.11073396300669028</v>
      </c>
      <c r="W55" s="32">
        <f t="shared" si="44"/>
        <v>5.6621408894136138E-2</v>
      </c>
      <c r="X55" s="32">
        <f t="shared" si="44"/>
        <v>-0.13036206218024401</v>
      </c>
      <c r="Y55" s="32">
        <f t="shared" si="44"/>
        <v>-0.31734553325462417</v>
      </c>
      <c r="Z55" s="32">
        <f t="shared" si="44"/>
        <v>0.61877354247484118</v>
      </c>
      <c r="AA55" s="32">
        <f t="shared" si="44"/>
        <v>0.431790071400461</v>
      </c>
      <c r="AB55" s="32">
        <f t="shared" si="44"/>
        <v>0.24480660032608084</v>
      </c>
      <c r="AC55" s="32">
        <f t="shared" si="44"/>
        <v>0.41216197222690731</v>
      </c>
      <c r="AD55" s="32">
        <f t="shared" si="44"/>
        <v>0.22517850115252713</v>
      </c>
      <c r="AE55" s="32">
        <f t="shared" si="44"/>
        <v>3.819503007814698E-2</v>
      </c>
      <c r="AF55" s="32">
        <f t="shared" si="44"/>
        <v>0.2055504019789734</v>
      </c>
      <c r="AG55" s="32">
        <f t="shared" si="44"/>
        <v>1.8566930904593243E-2</v>
      </c>
      <c r="AH55" s="32">
        <f t="shared" si="44"/>
        <v>-0.16841654016978691</v>
      </c>
      <c r="AI55" s="32">
        <f t="shared" si="44"/>
        <v>0.81734553325462422</v>
      </c>
      <c r="AJ55" s="32">
        <f t="shared" si="44"/>
        <v>0.63036206218024404</v>
      </c>
      <c r="AK55" s="32">
        <f t="shared" si="44"/>
        <v>0.44337859110586386</v>
      </c>
      <c r="AL55" s="32">
        <f t="shared" si="44"/>
        <v>0.61073396300669025</v>
      </c>
      <c r="AM55" s="32">
        <f t="shared" si="44"/>
        <v>0.42375049193231012</v>
      </c>
      <c r="AN55" s="32">
        <f t="shared" si="44"/>
        <v>0.23676702085792997</v>
      </c>
      <c r="AO55" s="32">
        <f t="shared" si="44"/>
        <v>0.40412239275875639</v>
      </c>
      <c r="AP55" s="32">
        <f t="shared" si="44"/>
        <v>0.21713892168437623</v>
      </c>
      <c r="AQ55" s="32">
        <f t="shared" si="44"/>
        <v>3.0155450609996082E-2</v>
      </c>
      <c r="AR55" s="32">
        <f t="shared" si="44"/>
        <v>0.21984454939000392</v>
      </c>
      <c r="AS55" s="32">
        <f t="shared" si="44"/>
        <v>3.2861078315623765E-2</v>
      </c>
      <c r="AT55" s="32">
        <f t="shared" si="44"/>
        <v>-0.15412239275875639</v>
      </c>
      <c r="AU55" s="32">
        <f t="shared" si="44"/>
        <v>1.3232979142070028E-2</v>
      </c>
      <c r="AV55" s="32">
        <f t="shared" si="44"/>
        <v>-0.17375049193231012</v>
      </c>
      <c r="AW55" s="32">
        <f t="shared" ref="AW55:CB55" si="45">SUMPRODUCT(AH$3:AH$6,$K55:$K58)</f>
        <v>-0.36073396300669025</v>
      </c>
      <c r="AX55" s="32">
        <f t="shared" si="45"/>
        <v>-0.19337859110586389</v>
      </c>
      <c r="AY55" s="32">
        <f t="shared" si="45"/>
        <v>-0.38036206218024404</v>
      </c>
      <c r="AZ55" s="32">
        <f t="shared" si="45"/>
        <v>-0.56734553325462422</v>
      </c>
      <c r="BA55" s="32">
        <f t="shared" si="45"/>
        <v>0.36877354247484118</v>
      </c>
      <c r="BB55" s="32">
        <f t="shared" si="45"/>
        <v>0.18179007140046102</v>
      </c>
      <c r="BC55" s="32">
        <f t="shared" si="45"/>
        <v>-5.1933996739191302E-3</v>
      </c>
      <c r="BD55" s="32">
        <f t="shared" si="45"/>
        <v>0.16216197222690729</v>
      </c>
      <c r="BE55" s="32">
        <f t="shared" si="45"/>
        <v>-2.4821498847472874E-2</v>
      </c>
      <c r="BF55" s="32">
        <f t="shared" si="45"/>
        <v>-0.21180496992185302</v>
      </c>
      <c r="BG55" s="32">
        <f t="shared" si="45"/>
        <v>-4.4449598021026604E-2</v>
      </c>
      <c r="BH55" s="32">
        <f t="shared" si="45"/>
        <v>-0.23143306909540676</v>
      </c>
      <c r="BI55" s="32">
        <f t="shared" si="45"/>
        <v>-0.41841654016978691</v>
      </c>
      <c r="BJ55" s="32">
        <f t="shared" si="45"/>
        <v>0.56734553325462422</v>
      </c>
      <c r="BK55" s="32">
        <f t="shared" si="45"/>
        <v>0.38036206218024404</v>
      </c>
      <c r="BL55" s="32">
        <f t="shared" si="45"/>
        <v>0.19337859110586389</v>
      </c>
      <c r="BM55" s="32">
        <f t="shared" si="45"/>
        <v>0.36073396300669025</v>
      </c>
      <c r="BN55" s="32">
        <f t="shared" si="45"/>
        <v>0.17375049193231012</v>
      </c>
      <c r="BO55" s="32">
        <f t="shared" si="45"/>
        <v>-1.3232979142070028E-2</v>
      </c>
      <c r="BP55" s="32">
        <f t="shared" si="45"/>
        <v>0.15412239275875639</v>
      </c>
      <c r="BQ55" s="32">
        <f t="shared" si="45"/>
        <v>-3.2861078315623765E-2</v>
      </c>
      <c r="BR55" s="32">
        <f t="shared" si="45"/>
        <v>-0.21984454939000392</v>
      </c>
      <c r="BS55" s="32">
        <f t="shared" si="45"/>
        <v>-3.0155450609996082E-2</v>
      </c>
      <c r="BT55" s="32">
        <f t="shared" si="45"/>
        <v>-0.21713892168437623</v>
      </c>
      <c r="BU55" s="32">
        <f t="shared" si="45"/>
        <v>-0.40412239275875639</v>
      </c>
      <c r="BV55" s="32">
        <f t="shared" si="45"/>
        <v>-0.23676702085792997</v>
      </c>
      <c r="BW55" s="32">
        <f t="shared" si="45"/>
        <v>-0.42375049193231012</v>
      </c>
      <c r="BX55" s="32">
        <f t="shared" si="45"/>
        <v>-0.61073396300669025</v>
      </c>
      <c r="BY55" s="32">
        <f t="shared" si="45"/>
        <v>-0.44337859110586386</v>
      </c>
      <c r="BZ55" s="32">
        <f t="shared" si="45"/>
        <v>-0.63036206218024404</v>
      </c>
      <c r="CA55" s="32">
        <f t="shared" si="45"/>
        <v>-0.81734553325462422</v>
      </c>
      <c r="CB55" s="32">
        <f t="shared" si="45"/>
        <v>0.11877354247484118</v>
      </c>
      <c r="CC55" s="32">
        <f t="shared" ref="CC55:CS55" si="46">SUMPRODUCT(BN$3:BN$6,$K55:$K58)</f>
        <v>-6.8209928599538977E-2</v>
      </c>
      <c r="CD55" s="32">
        <f t="shared" si="46"/>
        <v>-0.25519339967391913</v>
      </c>
      <c r="CE55" s="32">
        <f t="shared" si="46"/>
        <v>-8.7838027773092714E-2</v>
      </c>
      <c r="CF55" s="32">
        <f t="shared" si="46"/>
        <v>-0.27482149884747287</v>
      </c>
      <c r="CG55" s="32">
        <f t="shared" si="46"/>
        <v>-0.46180496992185305</v>
      </c>
      <c r="CH55" s="32">
        <f t="shared" si="46"/>
        <v>-0.29444959802102655</v>
      </c>
      <c r="CI55" s="32">
        <f t="shared" si="46"/>
        <v>-0.48143306909540673</v>
      </c>
      <c r="CJ55" s="32">
        <f t="shared" si="46"/>
        <v>-0.66841654016978691</v>
      </c>
      <c r="CK55" s="32">
        <f t="shared" si="46"/>
        <v>0.31734553325462417</v>
      </c>
      <c r="CL55" s="32">
        <f t="shared" si="46"/>
        <v>0.13036206218024401</v>
      </c>
      <c r="CM55" s="32">
        <f t="shared" si="46"/>
        <v>-5.6621408894136138E-2</v>
      </c>
      <c r="CN55" s="32">
        <f t="shared" si="46"/>
        <v>0.11073396300669028</v>
      </c>
      <c r="CO55" s="32">
        <f t="shared" si="46"/>
        <v>-7.6249508067689875E-2</v>
      </c>
      <c r="CP55" s="32">
        <f t="shared" si="46"/>
        <v>-0.26323297914207</v>
      </c>
      <c r="CQ55" s="32">
        <f t="shared" si="46"/>
        <v>-9.587760724124364E-2</v>
      </c>
      <c r="CR55" s="32">
        <f t="shared" si="46"/>
        <v>-0.28286107831562379</v>
      </c>
      <c r="CS55" s="32">
        <f t="shared" si="46"/>
        <v>-0.46984454939000397</v>
      </c>
    </row>
    <row r="56" spans="2:97" ht="13.9" thickTop="1" thickBot="1" x14ac:dyDescent="0.4">
      <c r="H56" s="33">
        <f>H55</f>
        <v>0.25</v>
      </c>
      <c r="I56" s="33">
        <f t="shared" ref="I56:J56" si="47">I51</f>
        <v>0</v>
      </c>
      <c r="J56" s="33">
        <f t="shared" si="47"/>
        <v>0.6950019677292405</v>
      </c>
      <c r="K56" s="33">
        <f t="shared" ref="K56:K58" si="48">I56+J56*H56</f>
        <v>0.17375049193231012</v>
      </c>
      <c r="L56" s="33">
        <f>$CE$4-$CE$7*SUMPRODUCT($B$4:$CD$4,Q57:CS57)</f>
        <v>78.92774428764929</v>
      </c>
      <c r="M56" s="39" t="s">
        <v>375</v>
      </c>
      <c r="O56" s="47">
        <f t="shared" ref="O56:O57" si="49">SUM(Q56:CS56)</f>
        <v>85.020224937377904</v>
      </c>
      <c r="P56" s="39" t="s">
        <v>365</v>
      </c>
      <c r="Q56" s="33">
        <f>EXP(Q55)</f>
        <v>1.5997454924748764</v>
      </c>
      <c r="R56" s="33">
        <f>EXP(R55)</f>
        <v>1.3269208109381969</v>
      </c>
      <c r="S56" s="33">
        <f t="shared" ref="S56:CD56" si="50">EXP(S55)</f>
        <v>1.1006243472997528</v>
      </c>
      <c r="T56" s="33">
        <f t="shared" si="50"/>
        <v>1.3011298197513985</v>
      </c>
      <c r="U56" s="33">
        <f t="shared" si="50"/>
        <v>1.0792318176120819</v>
      </c>
      <c r="V56" s="33">
        <f t="shared" si="50"/>
        <v>0.8951768674157512</v>
      </c>
      <c r="W56" s="33">
        <f t="shared" si="50"/>
        <v>1.058255088581157</v>
      </c>
      <c r="X56" s="33">
        <f t="shared" si="50"/>
        <v>0.87777756332177026</v>
      </c>
      <c r="Y56" s="33">
        <f t="shared" si="50"/>
        <v>0.72807913610331354</v>
      </c>
      <c r="Z56" s="33">
        <f t="shared" si="50"/>
        <v>1.8566495430872749</v>
      </c>
      <c r="AA56" s="33">
        <f t="shared" si="50"/>
        <v>1.5400117887065028</v>
      </c>
      <c r="AB56" s="33">
        <f t="shared" si="50"/>
        <v>1.2773742455516925</v>
      </c>
      <c r="AC56" s="33">
        <f t="shared" si="50"/>
        <v>1.5100790073809827</v>
      </c>
      <c r="AD56" s="33">
        <f t="shared" si="50"/>
        <v>1.252546277192395</v>
      </c>
      <c r="AE56" s="33">
        <f t="shared" si="50"/>
        <v>1.0389338364682745</v>
      </c>
      <c r="AF56" s="33">
        <f t="shared" si="50"/>
        <v>1.2282008831569473</v>
      </c>
      <c r="AG56" s="33">
        <f t="shared" si="50"/>
        <v>1.0187403681021596</v>
      </c>
      <c r="AH56" s="33">
        <f t="shared" si="50"/>
        <v>0.84500178418150762</v>
      </c>
      <c r="AI56" s="33">
        <f t="shared" si="50"/>
        <v>2.2644808633359554</v>
      </c>
      <c r="AJ56" s="33">
        <f t="shared" si="50"/>
        <v>1.8782905141262425</v>
      </c>
      <c r="AK56" s="33">
        <f t="shared" si="50"/>
        <v>1.5579620532802083</v>
      </c>
      <c r="AL56" s="33">
        <f t="shared" si="50"/>
        <v>1.8417827031877543</v>
      </c>
      <c r="AM56" s="33">
        <f t="shared" si="50"/>
        <v>1.5276803776487093</v>
      </c>
      <c r="AN56" s="33">
        <f t="shared" si="50"/>
        <v>1.267145864826265</v>
      </c>
      <c r="AO56" s="33">
        <f t="shared" si="50"/>
        <v>1.4979872785342832</v>
      </c>
      <c r="AP56" s="33">
        <f t="shared" si="50"/>
        <v>1.2425167026617081</v>
      </c>
      <c r="AQ56" s="33">
        <f t="shared" si="50"/>
        <v>1.0306147311904497</v>
      </c>
      <c r="AR56" s="33">
        <f t="shared" si="50"/>
        <v>1.2458830422543838</v>
      </c>
      <c r="AS56" s="33">
        <f t="shared" si="50"/>
        <v>1.0334069666324113</v>
      </c>
      <c r="AT56" s="33">
        <f t="shared" si="50"/>
        <v>0.85716710354450132</v>
      </c>
      <c r="AU56" s="33">
        <f t="shared" si="50"/>
        <v>1.0133209224999451</v>
      </c>
      <c r="AV56" s="33">
        <f t="shared" si="50"/>
        <v>0.8405065846718649</v>
      </c>
      <c r="AW56" s="33">
        <f t="shared" si="50"/>
        <v>0.69716444533079425</v>
      </c>
      <c r="AX56" s="33">
        <f t="shared" si="50"/>
        <v>0.82416989167630395</v>
      </c>
      <c r="AY56" s="33">
        <f t="shared" si="50"/>
        <v>0.68361385367750438</v>
      </c>
      <c r="AZ56" s="33">
        <f t="shared" si="50"/>
        <v>0.5670286013352126</v>
      </c>
      <c r="BA56" s="33">
        <f t="shared" si="50"/>
        <v>1.4459601180455357</v>
      </c>
      <c r="BB56" s="33">
        <f t="shared" si="50"/>
        <v>1.1993623869838193</v>
      </c>
      <c r="BC56" s="33">
        <f t="shared" si="50"/>
        <v>0.99482006271090317</v>
      </c>
      <c r="BD56" s="33">
        <f t="shared" si="50"/>
        <v>1.1760507134479989</v>
      </c>
      <c r="BE56" s="33">
        <f t="shared" si="50"/>
        <v>0.9754840215106102</v>
      </c>
      <c r="BF56" s="33">
        <f t="shared" si="50"/>
        <v>0.80912248540087106</v>
      </c>
      <c r="BG56" s="33">
        <f t="shared" si="50"/>
        <v>0.95652380957162164</v>
      </c>
      <c r="BH56" s="33">
        <f t="shared" si="50"/>
        <v>0.79339579642441316</v>
      </c>
      <c r="BI56" s="33">
        <f t="shared" si="50"/>
        <v>0.6580880512172923</v>
      </c>
      <c r="BJ56" s="33">
        <f t="shared" si="50"/>
        <v>1.7635794696162532</v>
      </c>
      <c r="BK56" s="33">
        <f t="shared" si="50"/>
        <v>1.4628141232371092</v>
      </c>
      <c r="BL56" s="33">
        <f t="shared" si="50"/>
        <v>1.21334206709016</v>
      </c>
      <c r="BM56" s="33">
        <f t="shared" si="50"/>
        <v>1.434381811489992</v>
      </c>
      <c r="BN56" s="33">
        <f t="shared" si="50"/>
        <v>1.1897586743956343</v>
      </c>
      <c r="BO56" s="33">
        <f t="shared" si="50"/>
        <v>0.98685419179238765</v>
      </c>
      <c r="BP56" s="33">
        <f t="shared" si="50"/>
        <v>1.1666336655535023</v>
      </c>
      <c r="BQ56" s="33">
        <f t="shared" si="50"/>
        <v>0.9676729810122382</v>
      </c>
      <c r="BR56" s="33">
        <f t="shared" si="50"/>
        <v>0.80264355969604761</v>
      </c>
      <c r="BS56" s="33">
        <f t="shared" si="50"/>
        <v>0.97029468892309834</v>
      </c>
      <c r="BT56" s="33">
        <f t="shared" si="50"/>
        <v>0.80481815484476715</v>
      </c>
      <c r="BU56" s="33">
        <f t="shared" si="50"/>
        <v>0.66756241146350559</v>
      </c>
      <c r="BV56" s="33">
        <f t="shared" si="50"/>
        <v>0.78917512794559552</v>
      </c>
      <c r="BW56" s="33">
        <f t="shared" si="50"/>
        <v>0.6545871863191205</v>
      </c>
      <c r="BX56" s="33">
        <f t="shared" si="50"/>
        <v>0.54295221595316412</v>
      </c>
      <c r="BY56" s="33">
        <f t="shared" si="50"/>
        <v>0.64186415702138044</v>
      </c>
      <c r="BZ56" s="33">
        <f t="shared" si="50"/>
        <v>0.53239900456250111</v>
      </c>
      <c r="CA56" s="33">
        <f t="shared" si="50"/>
        <v>0.441602318743747</v>
      </c>
      <c r="CB56" s="33">
        <f t="shared" si="50"/>
        <v>1.1261148722238843</v>
      </c>
      <c r="CC56" s="33">
        <f t="shared" si="50"/>
        <v>0.93406436616938782</v>
      </c>
      <c r="CD56" s="33">
        <f t="shared" si="50"/>
        <v>0.77476664385439542</v>
      </c>
      <c r="CE56" s="33">
        <f t="shared" ref="CE56:CS56" si="51">EXP(CE55)</f>
        <v>0.91590921656498603</v>
      </c>
      <c r="CF56" s="33">
        <f t="shared" si="51"/>
        <v>0.75970771982610641</v>
      </c>
      <c r="CG56" s="33">
        <f t="shared" si="51"/>
        <v>0.63014522523087968</v>
      </c>
      <c r="CH56" s="33">
        <f t="shared" si="51"/>
        <v>0.74494149192082226</v>
      </c>
      <c r="CI56" s="33">
        <f t="shared" si="51"/>
        <v>0.61789726754089391</v>
      </c>
      <c r="CJ56" s="33">
        <f t="shared" si="51"/>
        <v>0.51251948961796212</v>
      </c>
      <c r="CK56" s="33">
        <f t="shared" si="51"/>
        <v>1.3734770719457907</v>
      </c>
      <c r="CL56" s="33">
        <f t="shared" si="51"/>
        <v>1.1392407846649713</v>
      </c>
      <c r="CM56" s="33">
        <f t="shared" si="51"/>
        <v>0.94495175198329373</v>
      </c>
      <c r="CN56" s="33">
        <f t="shared" si="51"/>
        <v>1.1170976780117861</v>
      </c>
      <c r="CO56" s="33">
        <f t="shared" si="51"/>
        <v>0.92658498728531657</v>
      </c>
      <c r="CP56" s="33">
        <f t="shared" si="51"/>
        <v>0.76856281734520993</v>
      </c>
      <c r="CQ56" s="33">
        <f t="shared" si="51"/>
        <v>0.90857521229053106</v>
      </c>
      <c r="CR56" s="33">
        <f t="shared" si="51"/>
        <v>0.75362447536937172</v>
      </c>
      <c r="CS56" s="33">
        <f t="shared" si="51"/>
        <v>0.62509943281850178</v>
      </c>
    </row>
    <row r="57" spans="2:97" ht="13.9" thickTop="1" thickBot="1" x14ac:dyDescent="0.4">
      <c r="H57" s="32">
        <f t="shared" ref="H57:H58" si="52">H56</f>
        <v>0.25</v>
      </c>
      <c r="I57" s="32">
        <f t="shared" ref="I57:J57" si="53">I52</f>
        <v>0</v>
      </c>
      <c r="J57" s="32">
        <f t="shared" si="53"/>
        <v>-0.82644628099173556</v>
      </c>
      <c r="K57" s="32">
        <f t="shared" si="48"/>
        <v>-0.20661157024793389</v>
      </c>
      <c r="L57" s="32">
        <f>$CE$5-$CE$7*SUMPRODUCT($B$5:$CD$5,Q57:CS57)</f>
        <v>-96.054773322116901</v>
      </c>
      <c r="M57" s="32">
        <f>SUMPRODUCT($B$7:$CD$7, LN(Q57:CS57))</f>
        <v>-3217.9943809071915</v>
      </c>
      <c r="O57" s="48">
        <f t="shared" si="49"/>
        <v>0.99999999999999956</v>
      </c>
      <c r="P57" s="39" t="s">
        <v>366</v>
      </c>
      <c r="Q57" s="32">
        <f t="shared" ref="Q57:AV57" si="54">Q56/$O56</f>
        <v>1.8816058104447236E-2</v>
      </c>
      <c r="R57" s="32">
        <f t="shared" si="54"/>
        <v>1.5607119504983049E-2</v>
      </c>
      <c r="S57" s="32">
        <f t="shared" si="54"/>
        <v>1.2945441488897771E-2</v>
      </c>
      <c r="T57" s="32">
        <f t="shared" si="54"/>
        <v>1.5303768258784925E-2</v>
      </c>
      <c r="U57" s="32">
        <f t="shared" si="54"/>
        <v>1.269382453889055E-2</v>
      </c>
      <c r="V57" s="32">
        <f t="shared" si="54"/>
        <v>1.0528987285967526E-2</v>
      </c>
      <c r="W57" s="32">
        <f t="shared" si="54"/>
        <v>1.2447098197642037E-2</v>
      </c>
      <c r="X57" s="32">
        <f t="shared" si="54"/>
        <v>1.03243382850175E-2</v>
      </c>
      <c r="Y57" s="32">
        <f t="shared" si="54"/>
        <v>8.563599268757334E-3</v>
      </c>
      <c r="Z57" s="32">
        <f t="shared" si="54"/>
        <v>2.1837739719634944E-2</v>
      </c>
      <c r="AA57" s="32">
        <f t="shared" si="54"/>
        <v>1.8113475821086179E-2</v>
      </c>
      <c r="AB57" s="32">
        <f t="shared" si="54"/>
        <v>1.5024357398401959E-2</v>
      </c>
      <c r="AC57" s="32">
        <f t="shared" si="54"/>
        <v>1.7761409223431709E-2</v>
      </c>
      <c r="AD57" s="32">
        <f t="shared" si="54"/>
        <v>1.4732333137379542E-2</v>
      </c>
      <c r="AE57" s="32">
        <f t="shared" si="54"/>
        <v>1.2219843422356347E-2</v>
      </c>
      <c r="AF57" s="32">
        <f t="shared" si="54"/>
        <v>1.444598487079498E-2</v>
      </c>
      <c r="AG57" s="32">
        <f t="shared" si="54"/>
        <v>1.1982329720399096E-2</v>
      </c>
      <c r="AH57" s="32">
        <f t="shared" si="54"/>
        <v>9.9388326107570073E-3</v>
      </c>
      <c r="AI57" s="32">
        <f t="shared" si="54"/>
        <v>2.6634613881624882E-2</v>
      </c>
      <c r="AJ57" s="32">
        <f t="shared" si="54"/>
        <v>2.2092278813772927E-2</v>
      </c>
      <c r="AK57" s="32">
        <f t="shared" si="54"/>
        <v>1.8324605168096572E-2</v>
      </c>
      <c r="AL57" s="32">
        <f t="shared" si="54"/>
        <v>2.1662877327651497E-2</v>
      </c>
      <c r="AM57" s="32">
        <f t="shared" si="54"/>
        <v>1.7968434907975488E-2</v>
      </c>
      <c r="AN57" s="32">
        <f t="shared" si="54"/>
        <v>1.4904052133002329E-2</v>
      </c>
      <c r="AO57" s="32">
        <f t="shared" si="54"/>
        <v>1.7619187430257137E-2</v>
      </c>
      <c r="AP57" s="32">
        <f t="shared" si="54"/>
        <v>1.4614366212002971E-2</v>
      </c>
      <c r="AQ57" s="32">
        <f t="shared" si="54"/>
        <v>1.2121994877684155E-2</v>
      </c>
      <c r="AR57" s="32">
        <f t="shared" si="54"/>
        <v>1.4653960786060559E-2</v>
      </c>
      <c r="AS57" s="32">
        <f t="shared" si="54"/>
        <v>1.2154836891969795E-2</v>
      </c>
      <c r="AT57" s="32">
        <f t="shared" si="54"/>
        <v>1.0081919968758637E-2</v>
      </c>
      <c r="AU57" s="32">
        <f t="shared" si="54"/>
        <v>1.1918586703885011E-2</v>
      </c>
      <c r="AV57" s="32">
        <f t="shared" si="54"/>
        <v>9.8859604910589739E-3</v>
      </c>
      <c r="AW57" s="32">
        <f t="shared" ref="AW57:CB57" si="55">AW56/$O56</f>
        <v>8.1999835432603769E-3</v>
      </c>
      <c r="AX57" s="32">
        <f t="shared" si="55"/>
        <v>9.6938098232902895E-3</v>
      </c>
      <c r="AY57" s="32">
        <f t="shared" si="55"/>
        <v>8.0406027410657149E-3</v>
      </c>
      <c r="AZ57" s="32">
        <f t="shared" si="55"/>
        <v>6.6693378164179229E-3</v>
      </c>
      <c r="BA57" s="32">
        <f t="shared" si="55"/>
        <v>1.7007248794161215E-2</v>
      </c>
      <c r="BB57" s="32">
        <f t="shared" si="55"/>
        <v>1.4106789153606874E-2</v>
      </c>
      <c r="BC57" s="32">
        <f t="shared" si="55"/>
        <v>1.1700981307020101E-2</v>
      </c>
      <c r="BD57" s="32">
        <f t="shared" si="55"/>
        <v>1.3832599411660288E-2</v>
      </c>
      <c r="BE57" s="32">
        <f t="shared" si="55"/>
        <v>1.1473552583859995E-2</v>
      </c>
      <c r="BF57" s="32">
        <f t="shared" si="55"/>
        <v>9.5168236263410803E-3</v>
      </c>
      <c r="BG57" s="32">
        <f t="shared" si="55"/>
        <v>1.1250544329612798E-2</v>
      </c>
      <c r="BH57" s="32">
        <f t="shared" si="55"/>
        <v>9.3318477692665835E-3</v>
      </c>
      <c r="BI57" s="32">
        <f t="shared" si="55"/>
        <v>7.7403706200731715E-3</v>
      </c>
      <c r="BJ57" s="32">
        <f t="shared" si="55"/>
        <v>2.0743058147813971E-2</v>
      </c>
      <c r="BK57" s="32">
        <f t="shared" si="55"/>
        <v>1.7205484039998161E-2</v>
      </c>
      <c r="BL57" s="32">
        <f t="shared" si="55"/>
        <v>1.4271216854387925E-2</v>
      </c>
      <c r="BM57" s="32">
        <f t="shared" si="55"/>
        <v>1.687106582635477E-2</v>
      </c>
      <c r="BN57" s="32">
        <f t="shared" si="55"/>
        <v>1.3993831176898877E-2</v>
      </c>
      <c r="BO57" s="32">
        <f t="shared" si="55"/>
        <v>1.1607287472119256E-2</v>
      </c>
      <c r="BP57" s="32">
        <f t="shared" si="55"/>
        <v>1.3721836967766111E-2</v>
      </c>
      <c r="BQ57" s="32">
        <f t="shared" si="55"/>
        <v>1.1381679850000196E-2</v>
      </c>
      <c r="BR57" s="32">
        <f t="shared" si="55"/>
        <v>9.4406191031279792E-3</v>
      </c>
      <c r="BS57" s="32">
        <f t="shared" si="55"/>
        <v>1.1412516135281624E-2</v>
      </c>
      <c r="BT57" s="32">
        <f t="shared" si="55"/>
        <v>9.4661964895712773E-3</v>
      </c>
      <c r="BU57" s="32">
        <f t="shared" si="55"/>
        <v>7.8518071665324603E-3</v>
      </c>
      <c r="BV57" s="32">
        <f t="shared" si="55"/>
        <v>9.2822046580900795E-3</v>
      </c>
      <c r="BW57" s="32">
        <f t="shared" si="55"/>
        <v>7.6991937718496996E-3</v>
      </c>
      <c r="BX57" s="32">
        <f t="shared" si="55"/>
        <v>6.3861536046638133E-3</v>
      </c>
      <c r="BY57" s="32">
        <f t="shared" si="55"/>
        <v>7.5495466813237542E-3</v>
      </c>
      <c r="BZ57" s="32">
        <f t="shared" si="55"/>
        <v>6.2620277111080621E-3</v>
      </c>
      <c r="CA57" s="32">
        <f t="shared" si="55"/>
        <v>5.1940855139940116E-3</v>
      </c>
      <c r="CB57" s="32">
        <f t="shared" si="55"/>
        <v>1.3245258678782961E-2</v>
      </c>
      <c r="CC57" s="32">
        <f t="shared" ref="CC57:CS57" si="56">CC56/$O56</f>
        <v>1.0986378439452235E-2</v>
      </c>
      <c r="CD57" s="32">
        <f t="shared" si="56"/>
        <v>9.1127334046111255E-3</v>
      </c>
      <c r="CE57" s="32">
        <f t="shared" si="56"/>
        <v>1.0772839253714087E-2</v>
      </c>
      <c r="CF57" s="32">
        <f t="shared" si="56"/>
        <v>8.9356117369211053E-3</v>
      </c>
      <c r="CG57" s="32">
        <f t="shared" si="56"/>
        <v>7.4117096925468791E-3</v>
      </c>
      <c r="CH57" s="32">
        <f t="shared" si="56"/>
        <v>8.7619327338820004E-3</v>
      </c>
      <c r="CI57" s="32">
        <f t="shared" si="56"/>
        <v>7.2676503502079586E-3</v>
      </c>
      <c r="CJ57" s="32">
        <f t="shared" si="56"/>
        <v>6.028206700175882E-3</v>
      </c>
      <c r="CK57" s="32">
        <f t="shared" si="56"/>
        <v>1.6154709928813203E-2</v>
      </c>
      <c r="CL57" s="32">
        <f t="shared" si="56"/>
        <v>1.3399644443473127E-2</v>
      </c>
      <c r="CM57" s="32">
        <f t="shared" si="56"/>
        <v>1.1114434861579148E-2</v>
      </c>
      <c r="CN57" s="32">
        <f t="shared" si="56"/>
        <v>1.3139199276814314E-2</v>
      </c>
      <c r="CO57" s="32">
        <f t="shared" si="56"/>
        <v>1.0898406678737885E-2</v>
      </c>
      <c r="CP57" s="32">
        <f t="shared" si="56"/>
        <v>9.0397645726213848E-3</v>
      </c>
      <c r="CQ57" s="32">
        <f t="shared" si="56"/>
        <v>1.0686577375674399E-2</v>
      </c>
      <c r="CR57" s="32">
        <f t="shared" si="56"/>
        <v>8.864061179848181E-3</v>
      </c>
      <c r="CS57" s="32">
        <f t="shared" si="56"/>
        <v>7.3523615501949338E-3</v>
      </c>
    </row>
    <row r="58" spans="2:97" ht="13.15" thickTop="1" x14ac:dyDescent="0.35">
      <c r="H58" s="34">
        <f t="shared" si="52"/>
        <v>0.25</v>
      </c>
      <c r="I58" s="34">
        <f t="shared" ref="I58:J58" si="57">I53</f>
        <v>0</v>
      </c>
      <c r="J58" s="34">
        <f t="shared" si="57"/>
        <v>-0.74793388429752061</v>
      </c>
      <c r="K58" s="34">
        <f t="shared" si="48"/>
        <v>-0.18698347107438015</v>
      </c>
      <c r="L58" s="34">
        <f>$CE$6-$CE$7*SUMPRODUCT($B$6:$CD$6,Q57:CS57)</f>
        <v>-86.809611663873198</v>
      </c>
    </row>
    <row r="59" spans="2:97" ht="13.5" thickBot="1" x14ac:dyDescent="0.4">
      <c r="B59" s="39" t="s">
        <v>367</v>
      </c>
      <c r="D59" s="39" t="s">
        <v>368</v>
      </c>
      <c r="E59" s="39" t="s">
        <v>369</v>
      </c>
      <c r="F59" s="39" t="s">
        <v>370</v>
      </c>
      <c r="H59" s="39" t="s">
        <v>347</v>
      </c>
      <c r="I59" s="39" t="s">
        <v>371</v>
      </c>
      <c r="J59" s="39" t="s">
        <v>372</v>
      </c>
      <c r="K59" s="39" t="s">
        <v>349</v>
      </c>
      <c r="L59" s="39" t="s">
        <v>373</v>
      </c>
      <c r="M59" s="39" t="s">
        <v>374</v>
      </c>
      <c r="O59" s="45" t="s">
        <v>336</v>
      </c>
    </row>
    <row r="60" spans="2:97" ht="13.9" thickTop="1" thickBot="1" x14ac:dyDescent="0.4">
      <c r="B60" s="32">
        <f>1+B55</f>
        <v>5</v>
      </c>
      <c r="D60" s="32">
        <f>IF(F55,IF(M60&lt;0,D55,H60),E55)</f>
        <v>0.375</v>
      </c>
      <c r="E60" s="32">
        <f>IF(F55,IF(M60&lt;0,H60,E55),H60)</f>
        <v>0.5</v>
      </c>
      <c r="F60" s="32" t="b">
        <f>OR(F55,M60*M55&lt;=0)</f>
        <v>1</v>
      </c>
      <c r="H60" s="32">
        <f>IF(F55,(D55+E55)/2,2*H55)</f>
        <v>0.375</v>
      </c>
      <c r="I60" s="32">
        <f>I55</f>
        <v>0</v>
      </c>
      <c r="J60" s="32">
        <f>J55</f>
        <v>-1</v>
      </c>
      <c r="K60" s="32">
        <f>I60+J60*H60</f>
        <v>-0.375</v>
      </c>
      <c r="L60" s="32">
        <f>$CE$3-$CE$7*SUMPRODUCT($B$3:$CD$3,Q62:CS62)</f>
        <v>-56.321608998054103</v>
      </c>
      <c r="M60" s="32">
        <f>SUMPRODUCT(L60:L63,J60:J63)</f>
        <v>148.20688316594786</v>
      </c>
      <c r="O60" s="46">
        <f>SUM(Q60:CS60)</f>
        <v>-1.0052707033226507</v>
      </c>
      <c r="P60" s="39" t="s">
        <v>363</v>
      </c>
      <c r="Q60" s="32">
        <f t="shared" ref="Q60:AV60" si="58">SUMPRODUCT(B$3:B$6,$K60:$K63)</f>
        <v>0.70476682408500579</v>
      </c>
      <c r="R60" s="32">
        <f t="shared" si="58"/>
        <v>0.42429161747343563</v>
      </c>
      <c r="S60" s="32">
        <f t="shared" si="58"/>
        <v>0.14381641086186542</v>
      </c>
      <c r="T60" s="32">
        <f t="shared" si="58"/>
        <v>0.394849468713105</v>
      </c>
      <c r="U60" s="32">
        <f t="shared" si="58"/>
        <v>0.11437426210153478</v>
      </c>
      <c r="V60" s="32">
        <f t="shared" si="58"/>
        <v>-0.16610094451003543</v>
      </c>
      <c r="W60" s="32">
        <f t="shared" si="58"/>
        <v>8.4932113341204152E-2</v>
      </c>
      <c r="X60" s="32">
        <f t="shared" si="58"/>
        <v>-0.19554309327036606</v>
      </c>
      <c r="Y60" s="32">
        <f t="shared" si="58"/>
        <v>-0.47601829988193628</v>
      </c>
      <c r="Z60" s="32">
        <f t="shared" si="58"/>
        <v>0.92816031371226171</v>
      </c>
      <c r="AA60" s="32">
        <f t="shared" si="58"/>
        <v>0.64768510710069149</v>
      </c>
      <c r="AB60" s="32">
        <f t="shared" si="58"/>
        <v>0.36720990048912128</v>
      </c>
      <c r="AC60" s="32">
        <f t="shared" si="58"/>
        <v>0.61824295834036092</v>
      </c>
      <c r="AD60" s="32">
        <f t="shared" si="58"/>
        <v>0.3377677517287907</v>
      </c>
      <c r="AE60" s="32">
        <f t="shared" si="58"/>
        <v>5.7292545117220484E-2</v>
      </c>
      <c r="AF60" s="32">
        <f t="shared" si="58"/>
        <v>0.30832560296846007</v>
      </c>
      <c r="AG60" s="32">
        <f t="shared" si="58"/>
        <v>2.785039635688985E-2</v>
      </c>
      <c r="AH60" s="32">
        <f t="shared" si="58"/>
        <v>-0.25262481025468037</v>
      </c>
      <c r="AI60" s="32">
        <f t="shared" si="58"/>
        <v>1.2260182998819364</v>
      </c>
      <c r="AJ60" s="32">
        <f t="shared" si="58"/>
        <v>0.94554309327036612</v>
      </c>
      <c r="AK60" s="32">
        <f t="shared" si="58"/>
        <v>0.6650678866587959</v>
      </c>
      <c r="AL60" s="32">
        <f t="shared" si="58"/>
        <v>0.91610094451003543</v>
      </c>
      <c r="AM60" s="32">
        <f t="shared" si="58"/>
        <v>0.63562573789846522</v>
      </c>
      <c r="AN60" s="32">
        <f t="shared" si="58"/>
        <v>0.355150531286895</v>
      </c>
      <c r="AO60" s="32">
        <f t="shared" si="58"/>
        <v>0.60618358913813464</v>
      </c>
      <c r="AP60" s="32">
        <f t="shared" si="58"/>
        <v>0.32570838252656437</v>
      </c>
      <c r="AQ60" s="32">
        <f t="shared" si="58"/>
        <v>4.523317591499415E-2</v>
      </c>
      <c r="AR60" s="32">
        <f t="shared" si="58"/>
        <v>0.32976682408500585</v>
      </c>
      <c r="AS60" s="32">
        <f t="shared" si="58"/>
        <v>4.9291617473435634E-2</v>
      </c>
      <c r="AT60" s="32">
        <f t="shared" si="58"/>
        <v>-0.23118358913813458</v>
      </c>
      <c r="AU60" s="32">
        <f t="shared" si="58"/>
        <v>1.9849468713105001E-2</v>
      </c>
      <c r="AV60" s="32">
        <f t="shared" si="58"/>
        <v>-0.26062573789846522</v>
      </c>
      <c r="AW60" s="32">
        <f t="shared" ref="AW60:CB60" si="59">SUMPRODUCT(AH$3:AH$6,$K60:$K63)</f>
        <v>-0.54110094451003543</v>
      </c>
      <c r="AX60" s="32">
        <f t="shared" si="59"/>
        <v>-0.2900678866587959</v>
      </c>
      <c r="AY60" s="32">
        <f t="shared" si="59"/>
        <v>-0.57054309327036612</v>
      </c>
      <c r="AZ60" s="32">
        <f t="shared" si="59"/>
        <v>-0.85101829988193634</v>
      </c>
      <c r="BA60" s="32">
        <f t="shared" si="59"/>
        <v>0.55316031371226182</v>
      </c>
      <c r="BB60" s="32">
        <f t="shared" si="59"/>
        <v>0.27268510710069155</v>
      </c>
      <c r="BC60" s="32">
        <f t="shared" si="59"/>
        <v>-7.7900995108786675E-3</v>
      </c>
      <c r="BD60" s="32">
        <f t="shared" si="59"/>
        <v>0.24324295834036092</v>
      </c>
      <c r="BE60" s="32">
        <f t="shared" si="59"/>
        <v>-3.7232248271209314E-2</v>
      </c>
      <c r="BF60" s="32">
        <f t="shared" si="59"/>
        <v>-0.31770745488277952</v>
      </c>
      <c r="BG60" s="32">
        <f t="shared" si="59"/>
        <v>-6.6674397031539934E-2</v>
      </c>
      <c r="BH60" s="32">
        <f t="shared" si="59"/>
        <v>-0.34714960364311015</v>
      </c>
      <c r="BI60" s="32">
        <f t="shared" si="59"/>
        <v>-0.62762481025468042</v>
      </c>
      <c r="BJ60" s="32">
        <f t="shared" si="59"/>
        <v>0.85101829988193634</v>
      </c>
      <c r="BK60" s="32">
        <f t="shared" si="59"/>
        <v>0.57054309327036612</v>
      </c>
      <c r="BL60" s="32">
        <f t="shared" si="59"/>
        <v>0.2900678866587959</v>
      </c>
      <c r="BM60" s="32">
        <f t="shared" si="59"/>
        <v>0.54110094451003543</v>
      </c>
      <c r="BN60" s="32">
        <f t="shared" si="59"/>
        <v>0.26062573789846522</v>
      </c>
      <c r="BO60" s="32">
        <f t="shared" si="59"/>
        <v>-1.9849468713105001E-2</v>
      </c>
      <c r="BP60" s="32">
        <f t="shared" si="59"/>
        <v>0.23118358913813458</v>
      </c>
      <c r="BQ60" s="32">
        <f t="shared" si="59"/>
        <v>-4.9291617473435634E-2</v>
      </c>
      <c r="BR60" s="32">
        <f t="shared" si="59"/>
        <v>-0.32976682408500585</v>
      </c>
      <c r="BS60" s="32">
        <f t="shared" si="59"/>
        <v>-4.523317591499415E-2</v>
      </c>
      <c r="BT60" s="32">
        <f t="shared" si="59"/>
        <v>-0.32570838252656437</v>
      </c>
      <c r="BU60" s="32">
        <f t="shared" si="59"/>
        <v>-0.60618358913813464</v>
      </c>
      <c r="BV60" s="32">
        <f t="shared" si="59"/>
        <v>-0.355150531286895</v>
      </c>
      <c r="BW60" s="32">
        <f t="shared" si="59"/>
        <v>-0.63562573789846522</v>
      </c>
      <c r="BX60" s="32">
        <f t="shared" si="59"/>
        <v>-0.91610094451003543</v>
      </c>
      <c r="BY60" s="32">
        <f t="shared" si="59"/>
        <v>-0.6650678866587959</v>
      </c>
      <c r="BZ60" s="32">
        <f t="shared" si="59"/>
        <v>-0.94554309327036612</v>
      </c>
      <c r="CA60" s="32">
        <f t="shared" si="59"/>
        <v>-1.2260182998819364</v>
      </c>
      <c r="CB60" s="32">
        <f t="shared" si="59"/>
        <v>0.17816031371226176</v>
      </c>
      <c r="CC60" s="32">
        <f t="shared" ref="CC60:CS60" si="60">SUMPRODUCT(BN$3:BN$6,$K60:$K63)</f>
        <v>-0.10231489289930845</v>
      </c>
      <c r="CD60" s="32">
        <f t="shared" si="60"/>
        <v>-0.38279009951087867</v>
      </c>
      <c r="CE60" s="32">
        <f t="shared" si="60"/>
        <v>-0.13175704165963908</v>
      </c>
      <c r="CF60" s="32">
        <f t="shared" si="60"/>
        <v>-0.4122322482712093</v>
      </c>
      <c r="CG60" s="32">
        <f t="shared" si="60"/>
        <v>-0.69270745488277952</v>
      </c>
      <c r="CH60" s="32">
        <f t="shared" si="60"/>
        <v>-0.44167439703153988</v>
      </c>
      <c r="CI60" s="32">
        <f t="shared" si="60"/>
        <v>-0.72214960364311009</v>
      </c>
      <c r="CJ60" s="32">
        <f t="shared" si="60"/>
        <v>-1.0026248102546802</v>
      </c>
      <c r="CK60" s="32">
        <f t="shared" si="60"/>
        <v>0.47601829988193628</v>
      </c>
      <c r="CL60" s="32">
        <f t="shared" si="60"/>
        <v>0.19554309327036606</v>
      </c>
      <c r="CM60" s="32">
        <f t="shared" si="60"/>
        <v>-8.4932113341204152E-2</v>
      </c>
      <c r="CN60" s="32">
        <f t="shared" si="60"/>
        <v>0.16610094451003543</v>
      </c>
      <c r="CO60" s="32">
        <f t="shared" si="60"/>
        <v>-0.11437426210153478</v>
      </c>
      <c r="CP60" s="32">
        <f t="shared" si="60"/>
        <v>-0.394849468713105</v>
      </c>
      <c r="CQ60" s="32">
        <f t="shared" si="60"/>
        <v>-0.14381641086186542</v>
      </c>
      <c r="CR60" s="32">
        <f t="shared" si="60"/>
        <v>-0.42429161747343563</v>
      </c>
      <c r="CS60" s="32">
        <f t="shared" si="60"/>
        <v>-0.70476682408500579</v>
      </c>
    </row>
    <row r="61" spans="2:97" ht="13.9" thickTop="1" thickBot="1" x14ac:dyDescent="0.4">
      <c r="H61" s="33">
        <f>H60</f>
        <v>0.375</v>
      </c>
      <c r="I61" s="33">
        <f t="shared" ref="I61:J61" si="61">I56</f>
        <v>0</v>
      </c>
      <c r="J61" s="33">
        <f t="shared" si="61"/>
        <v>0.6950019677292405</v>
      </c>
      <c r="K61" s="33">
        <f t="shared" ref="K61:K63" si="62">I61+J61*H61</f>
        <v>0.26062573789846522</v>
      </c>
      <c r="L61" s="33">
        <f>$CE$4-$CE$7*SUMPRODUCT($B$4:$CD$4,Q62:CS62)</f>
        <v>34.351290534785122</v>
      </c>
      <c r="M61" s="39" t="s">
        <v>375</v>
      </c>
      <c r="O61" s="47">
        <f t="shared" ref="O61:O62" si="63">SUM(Q61:CS61)</f>
        <v>90.843072931276879</v>
      </c>
      <c r="P61" s="39" t="s">
        <v>365</v>
      </c>
      <c r="Q61" s="33">
        <f>EXP(Q60)</f>
        <v>2.023374827634798</v>
      </c>
      <c r="R61" s="33">
        <f>EXP(R60)</f>
        <v>1.5285072682253593</v>
      </c>
      <c r="S61" s="33">
        <f t="shared" ref="S61:CD61" si="64">EXP(S60)</f>
        <v>1.1546721038082612</v>
      </c>
      <c r="T61" s="33">
        <f t="shared" si="64"/>
        <v>1.4841607614753911</v>
      </c>
      <c r="U61" s="33">
        <f t="shared" si="64"/>
        <v>1.1211716584325684</v>
      </c>
      <c r="V61" s="33">
        <f t="shared" si="64"/>
        <v>0.84696073383778026</v>
      </c>
      <c r="W61" s="33">
        <f t="shared" si="64"/>
        <v>1.0886431598430397</v>
      </c>
      <c r="X61" s="33">
        <f t="shared" si="64"/>
        <v>0.82238790341630419</v>
      </c>
      <c r="Y61" s="33">
        <f t="shared" si="64"/>
        <v>0.6212521133031107</v>
      </c>
      <c r="Z61" s="33">
        <f t="shared" si="64"/>
        <v>2.529850762163008</v>
      </c>
      <c r="AA61" s="33">
        <f t="shared" si="64"/>
        <v>1.9111116856246486</v>
      </c>
      <c r="AB61" s="33">
        <f t="shared" si="64"/>
        <v>1.4437009208433897</v>
      </c>
      <c r="AC61" s="33">
        <f t="shared" si="64"/>
        <v>1.8556646955917553</v>
      </c>
      <c r="AD61" s="33">
        <f t="shared" si="64"/>
        <v>1.401814896509695</v>
      </c>
      <c r="AE61" s="33">
        <f t="shared" si="64"/>
        <v>1.0589655602893489</v>
      </c>
      <c r="AF61" s="33">
        <f t="shared" si="64"/>
        <v>1.3611441093550816</v>
      </c>
      <c r="AG61" s="33">
        <f t="shared" si="64"/>
        <v>1.0282418441882935</v>
      </c>
      <c r="AH61" s="33">
        <f t="shared" si="64"/>
        <v>0.77675925926806466</v>
      </c>
      <c r="AI61" s="33">
        <f t="shared" si="64"/>
        <v>3.4076343102591338</v>
      </c>
      <c r="AJ61" s="33">
        <f t="shared" si="64"/>
        <v>2.5742110357148817</v>
      </c>
      <c r="AK61" s="33">
        <f t="shared" si="64"/>
        <v>1.9446225307821743</v>
      </c>
      <c r="AL61" s="33">
        <f t="shared" si="64"/>
        <v>2.4995255766109072</v>
      </c>
      <c r="AM61" s="33">
        <f t="shared" si="64"/>
        <v>1.8882032922347538</v>
      </c>
      <c r="AN61" s="33">
        <f t="shared" si="64"/>
        <v>1.4263953552499149</v>
      </c>
      <c r="AO61" s="33">
        <f t="shared" si="64"/>
        <v>1.8334209423008738</v>
      </c>
      <c r="AP61" s="33">
        <f t="shared" si="64"/>
        <v>1.3850114164459109</v>
      </c>
      <c r="AQ61" s="33">
        <f t="shared" si="64"/>
        <v>1.0462717968510651</v>
      </c>
      <c r="AR61" s="33">
        <f t="shared" si="64"/>
        <v>1.3906438260089282</v>
      </c>
      <c r="AS61" s="33">
        <f t="shared" si="64"/>
        <v>1.0505266580053663</v>
      </c>
      <c r="AT61" s="33">
        <f t="shared" si="64"/>
        <v>0.79359375746643446</v>
      </c>
      <c r="AU61" s="33">
        <f t="shared" si="64"/>
        <v>1.0200477793642817</v>
      </c>
      <c r="AV61" s="33">
        <f t="shared" si="64"/>
        <v>0.77056926052499819</v>
      </c>
      <c r="AW61" s="33">
        <f t="shared" si="64"/>
        <v>0.58210703192364055</v>
      </c>
      <c r="AX61" s="33">
        <f t="shared" si="64"/>
        <v>0.74821277218924775</v>
      </c>
      <c r="AY61" s="33">
        <f t="shared" si="64"/>
        <v>0.56521838902541144</v>
      </c>
      <c r="AZ61" s="33">
        <f t="shared" si="64"/>
        <v>0.4269799168994623</v>
      </c>
      <c r="BA61" s="33">
        <f t="shared" si="64"/>
        <v>1.7387393057758052</v>
      </c>
      <c r="BB61" s="33">
        <f t="shared" si="64"/>
        <v>1.313486572101964</v>
      </c>
      <c r="BC61" s="33">
        <f t="shared" si="64"/>
        <v>0.99224016467631582</v>
      </c>
      <c r="BD61" s="33">
        <f t="shared" si="64"/>
        <v>1.2753784503111263</v>
      </c>
      <c r="BE61" s="33">
        <f t="shared" si="64"/>
        <v>0.96345234922058964</v>
      </c>
      <c r="BF61" s="33">
        <f t="shared" si="64"/>
        <v>0.72781567619574428</v>
      </c>
      <c r="BG61" s="33">
        <f t="shared" si="64"/>
        <v>0.93549975324923418</v>
      </c>
      <c r="BH61" s="33">
        <f t="shared" si="64"/>
        <v>0.70669959551487138</v>
      </c>
      <c r="BI61" s="33">
        <f t="shared" si="64"/>
        <v>0.5338583110965579</v>
      </c>
      <c r="BJ61" s="33">
        <f t="shared" si="64"/>
        <v>2.3420305274813717</v>
      </c>
      <c r="BK61" s="33">
        <f t="shared" si="64"/>
        <v>1.7692276461922427</v>
      </c>
      <c r="BL61" s="33">
        <f t="shared" si="64"/>
        <v>1.3365182167019556</v>
      </c>
      <c r="BM61" s="33">
        <f t="shared" si="64"/>
        <v>1.7178971308684994</v>
      </c>
      <c r="BN61" s="33">
        <f t="shared" si="64"/>
        <v>1.2977418789307633</v>
      </c>
      <c r="BO61" s="33">
        <f t="shared" si="64"/>
        <v>0.98034623498050666</v>
      </c>
      <c r="BP61" s="33">
        <f t="shared" si="64"/>
        <v>1.2600905571542322</v>
      </c>
      <c r="BQ61" s="33">
        <f t="shared" si="64"/>
        <v>0.95190349752637293</v>
      </c>
      <c r="BR61" s="33">
        <f t="shared" si="64"/>
        <v>0.71909138867710309</v>
      </c>
      <c r="BS61" s="33">
        <f t="shared" si="64"/>
        <v>0.95577459223279448</v>
      </c>
      <c r="BT61" s="33">
        <f t="shared" si="64"/>
        <v>0.7220157091311985</v>
      </c>
      <c r="BU61" s="33">
        <f t="shared" si="64"/>
        <v>0.5454284812221234</v>
      </c>
      <c r="BV61" s="33">
        <f t="shared" si="64"/>
        <v>0.70106790261160989</v>
      </c>
      <c r="BW61" s="33">
        <f t="shared" si="64"/>
        <v>0.5296039913247188</v>
      </c>
      <c r="BX61" s="33">
        <f t="shared" si="64"/>
        <v>0.4000759221499523</v>
      </c>
      <c r="BY61" s="33">
        <f t="shared" si="64"/>
        <v>0.51423861658014203</v>
      </c>
      <c r="BZ61" s="33">
        <f t="shared" si="64"/>
        <v>0.38846853895267014</v>
      </c>
      <c r="CA61" s="33">
        <f t="shared" si="64"/>
        <v>0.29345871914406063</v>
      </c>
      <c r="CB61" s="33">
        <f t="shared" si="64"/>
        <v>1.1950168834721688</v>
      </c>
      <c r="CC61" s="33">
        <f t="shared" si="64"/>
        <v>0.9027452388415852</v>
      </c>
      <c r="CD61" s="33">
        <f t="shared" si="64"/>
        <v>0.68195602716782067</v>
      </c>
      <c r="CE61" s="33">
        <f t="shared" ref="CE61:CS61" si="65">EXP(CE60)</f>
        <v>0.87655393529988179</v>
      </c>
      <c r="CF61" s="33">
        <f t="shared" si="65"/>
        <v>0.66217047024528697</v>
      </c>
      <c r="CG61" s="33">
        <f t="shared" si="65"/>
        <v>0.50021991118533682</v>
      </c>
      <c r="CH61" s="33">
        <f t="shared" si="65"/>
        <v>0.64295895071979858</v>
      </c>
      <c r="CI61" s="33">
        <f t="shared" si="65"/>
        <v>0.48570705532328778</v>
      </c>
      <c r="CJ61" s="33">
        <f t="shared" si="65"/>
        <v>0.36691509361011987</v>
      </c>
      <c r="CK61" s="33">
        <f t="shared" si="65"/>
        <v>1.6096524721391121</v>
      </c>
      <c r="CL61" s="33">
        <f t="shared" si="65"/>
        <v>1.2159711929685157</v>
      </c>
      <c r="CM61" s="33">
        <f t="shared" si="65"/>
        <v>0.9185746412480833</v>
      </c>
      <c r="CN61" s="33">
        <f t="shared" si="65"/>
        <v>1.1806922801116913</v>
      </c>
      <c r="CO61" s="33">
        <f t="shared" si="65"/>
        <v>0.8919240800271655</v>
      </c>
      <c r="CP61" s="33">
        <f t="shared" si="65"/>
        <v>0.67378145680519741</v>
      </c>
      <c r="CQ61" s="33">
        <f t="shared" si="65"/>
        <v>0.86604673023784651</v>
      </c>
      <c r="CR61" s="33">
        <f t="shared" si="65"/>
        <v>0.6542330682935048</v>
      </c>
      <c r="CS61" s="33">
        <f t="shared" si="65"/>
        <v>0.49422380190868492</v>
      </c>
    </row>
    <row r="62" spans="2:97" ht="13.9" thickTop="1" thickBot="1" x14ac:dyDescent="0.4">
      <c r="H62" s="32">
        <f t="shared" ref="H62:H63" si="66">H61</f>
        <v>0.375</v>
      </c>
      <c r="I62" s="32">
        <f t="shared" ref="I62:J62" si="67">I57</f>
        <v>0</v>
      </c>
      <c r="J62" s="32">
        <f t="shared" si="67"/>
        <v>-0.82644628099173556</v>
      </c>
      <c r="K62" s="32">
        <f t="shared" si="62"/>
        <v>-0.30991735537190085</v>
      </c>
      <c r="L62" s="32">
        <f>$CE$5-$CE$7*SUMPRODUCT($B$5:$CD$5,Q62:CS62)</f>
        <v>-45.437676312408797</v>
      </c>
      <c r="M62" s="32">
        <f>SUMPRODUCT($B$7:$CD$7, LN(Q62:CS62))</f>
        <v>-3189.0394130363857</v>
      </c>
      <c r="O62" s="48">
        <f t="shared" si="63"/>
        <v>1.0000000000000002</v>
      </c>
      <c r="P62" s="39" t="s">
        <v>366</v>
      </c>
      <c r="Q62" s="32">
        <f t="shared" ref="Q62:AV62" si="68">Q61/$O61</f>
        <v>2.2273297922952129E-2</v>
      </c>
      <c r="R62" s="32">
        <f t="shared" si="68"/>
        <v>1.6825798807815328E-2</v>
      </c>
      <c r="S62" s="32">
        <f t="shared" si="68"/>
        <v>1.2710623568202883E-2</v>
      </c>
      <c r="T62" s="32">
        <f t="shared" si="68"/>
        <v>1.6337632728454312E-2</v>
      </c>
      <c r="U62" s="32">
        <f t="shared" si="68"/>
        <v>1.2341850867162309E-2</v>
      </c>
      <c r="V62" s="32">
        <f t="shared" si="68"/>
        <v>9.3233386598283521E-3</v>
      </c>
      <c r="W62" s="32">
        <f t="shared" si="68"/>
        <v>1.1983777350493222E-2</v>
      </c>
      <c r="X62" s="32">
        <f t="shared" si="68"/>
        <v>9.0528410904642531E-3</v>
      </c>
      <c r="Y62" s="32">
        <f t="shared" si="68"/>
        <v>6.8387395236298339E-3</v>
      </c>
      <c r="Z62" s="32">
        <f t="shared" si="68"/>
        <v>2.7848581961520055E-2</v>
      </c>
      <c r="AA62" s="32">
        <f t="shared" si="68"/>
        <v>2.1037505931469445E-2</v>
      </c>
      <c r="AB62" s="32">
        <f t="shared" si="68"/>
        <v>1.5892251046324191E-2</v>
      </c>
      <c r="AC62" s="32">
        <f t="shared" si="68"/>
        <v>2.0427145798949057E-2</v>
      </c>
      <c r="AD62" s="32">
        <f t="shared" si="68"/>
        <v>1.5431169942590705E-2</v>
      </c>
      <c r="AE62" s="32">
        <f t="shared" si="68"/>
        <v>1.1657086513249725E-2</v>
      </c>
      <c r="AF62" s="32">
        <f t="shared" si="68"/>
        <v>1.4983466162409457E-2</v>
      </c>
      <c r="AG62" s="32">
        <f t="shared" si="68"/>
        <v>1.131888003134991E-2</v>
      </c>
      <c r="AH62" s="32">
        <f t="shared" si="68"/>
        <v>8.5505612503408591E-3</v>
      </c>
      <c r="AI62" s="32">
        <f t="shared" si="68"/>
        <v>3.7511217975167155E-2</v>
      </c>
      <c r="AJ62" s="32">
        <f t="shared" si="68"/>
        <v>2.8336899585753576E-2</v>
      </c>
      <c r="AK62" s="32">
        <f t="shared" si="68"/>
        <v>2.1406393113245832E-2</v>
      </c>
      <c r="AL62" s="32">
        <f t="shared" si="68"/>
        <v>2.7514762501504187E-2</v>
      </c>
      <c r="AM62" s="32">
        <f t="shared" si="68"/>
        <v>2.0785330474929954E-2</v>
      </c>
      <c r="AN62" s="32">
        <f t="shared" si="68"/>
        <v>1.5701751484441619E-2</v>
      </c>
      <c r="AO62" s="32">
        <f t="shared" si="68"/>
        <v>2.0182286696618725E-2</v>
      </c>
      <c r="AP62" s="32">
        <f t="shared" si="68"/>
        <v>1.5246197335196675E-2</v>
      </c>
      <c r="AQ62" s="32">
        <f t="shared" si="68"/>
        <v>1.1517353641730873E-2</v>
      </c>
      <c r="AR62" s="32">
        <f t="shared" si="68"/>
        <v>1.530819886576223E-2</v>
      </c>
      <c r="AS62" s="32">
        <f t="shared" si="68"/>
        <v>1.1564191127705396E-2</v>
      </c>
      <c r="AT62" s="32">
        <f t="shared" si="68"/>
        <v>8.7358753051736925E-3</v>
      </c>
      <c r="AU62" s="32">
        <f t="shared" si="68"/>
        <v>1.1228679815091147E-2</v>
      </c>
      <c r="AV62" s="32">
        <f t="shared" si="68"/>
        <v>8.4824217814377188E-3</v>
      </c>
      <c r="AW62" s="32">
        <f t="shared" ref="AW62:CB62" si="69">AW61/$O61</f>
        <v>6.4078307034374175E-3</v>
      </c>
      <c r="AX62" s="32">
        <f t="shared" si="69"/>
        <v>8.2363216924120734E-3</v>
      </c>
      <c r="AY62" s="32">
        <f t="shared" si="69"/>
        <v>6.221920624074455E-3</v>
      </c>
      <c r="AZ62" s="32">
        <f t="shared" si="69"/>
        <v>4.700192355034865E-3</v>
      </c>
      <c r="BA62" s="32">
        <f t="shared" si="69"/>
        <v>1.9140031811684395E-2</v>
      </c>
      <c r="BB62" s="32">
        <f t="shared" si="69"/>
        <v>1.4458852279200435E-2</v>
      </c>
      <c r="BC62" s="32">
        <f t="shared" si="69"/>
        <v>1.0922573759993226E-2</v>
      </c>
      <c r="BD62" s="32">
        <f t="shared" si="69"/>
        <v>1.4039358303917733E-2</v>
      </c>
      <c r="BE62" s="32">
        <f t="shared" si="69"/>
        <v>1.0605677660744094E-2</v>
      </c>
      <c r="BF62" s="32">
        <f t="shared" si="69"/>
        <v>8.0117905824953709E-3</v>
      </c>
      <c r="BG62" s="32">
        <f t="shared" si="69"/>
        <v>1.0297975652551332E-2</v>
      </c>
      <c r="BH62" s="32">
        <f t="shared" si="69"/>
        <v>7.7793448934680163E-3</v>
      </c>
      <c r="BI62" s="32">
        <f t="shared" si="69"/>
        <v>5.8767090750048018E-3</v>
      </c>
      <c r="BJ62" s="32">
        <f t="shared" si="69"/>
        <v>2.5781057948723582E-2</v>
      </c>
      <c r="BK62" s="32">
        <f t="shared" si="69"/>
        <v>1.9475647279464776E-2</v>
      </c>
      <c r="BL62" s="32">
        <f t="shared" si="69"/>
        <v>1.4712384484318761E-2</v>
      </c>
      <c r="BM62" s="32">
        <f t="shared" si="69"/>
        <v>1.8910601275763699E-2</v>
      </c>
      <c r="BN62" s="32">
        <f t="shared" si="69"/>
        <v>1.4285534791546626E-2</v>
      </c>
      <c r="BO62" s="32">
        <f t="shared" si="69"/>
        <v>1.0791645453496958E-2</v>
      </c>
      <c r="BP62" s="32">
        <f t="shared" si="69"/>
        <v>1.3871069268071716E-2</v>
      </c>
      <c r="BQ62" s="32">
        <f t="shared" si="69"/>
        <v>1.0478547970812166E-2</v>
      </c>
      <c r="BR62" s="32">
        <f t="shared" si="69"/>
        <v>7.9157536780057897E-3</v>
      </c>
      <c r="BS62" s="32">
        <f t="shared" si="69"/>
        <v>1.0521160958038501E-2</v>
      </c>
      <c r="BT62" s="32">
        <f t="shared" si="69"/>
        <v>7.9479445799616015E-3</v>
      </c>
      <c r="BU62" s="32">
        <f t="shared" si="69"/>
        <v>6.0040734381006907E-3</v>
      </c>
      <c r="BV62" s="32">
        <f t="shared" si="69"/>
        <v>7.7173512518887415E-3</v>
      </c>
      <c r="BW62" s="32">
        <f t="shared" si="69"/>
        <v>5.8298775485651636E-3</v>
      </c>
      <c r="BX62" s="32">
        <f t="shared" si="69"/>
        <v>4.4040333427801505E-3</v>
      </c>
      <c r="BY62" s="32">
        <f t="shared" si="69"/>
        <v>5.660735595868333E-3</v>
      </c>
      <c r="BZ62" s="32">
        <f t="shared" si="69"/>
        <v>4.2762593384148067E-3</v>
      </c>
      <c r="CA62" s="32">
        <f t="shared" si="69"/>
        <v>3.2303918138707533E-3</v>
      </c>
      <c r="CB62" s="32">
        <f t="shared" si="69"/>
        <v>1.3154738659888834E-2</v>
      </c>
      <c r="CC62" s="32">
        <f t="shared" ref="CC62:CS62" si="70">CC61/$O61</f>
        <v>9.9374141551168711E-3</v>
      </c>
      <c r="CD62" s="32">
        <f t="shared" si="70"/>
        <v>7.5069678420469433E-3</v>
      </c>
      <c r="CE62" s="32">
        <f t="shared" si="70"/>
        <v>9.6491004433876659E-3</v>
      </c>
      <c r="CF62" s="32">
        <f t="shared" si="70"/>
        <v>7.2891685505423335E-3</v>
      </c>
      <c r="CG62" s="32">
        <f t="shared" si="70"/>
        <v>5.5064177712675468E-3</v>
      </c>
      <c r="CH62" s="32">
        <f t="shared" si="70"/>
        <v>7.077688259248995E-3</v>
      </c>
      <c r="CI62" s="32">
        <f t="shared" si="70"/>
        <v>5.3466603412978663E-3</v>
      </c>
      <c r="CJ62" s="32">
        <f t="shared" si="70"/>
        <v>4.038999141824413E-3</v>
      </c>
      <c r="CK62" s="32">
        <f t="shared" si="70"/>
        <v>1.7719044724046489E-2</v>
      </c>
      <c r="CL62" s="32">
        <f t="shared" si="70"/>
        <v>1.3385403572690704E-2</v>
      </c>
      <c r="CM62" s="32">
        <f t="shared" si="70"/>
        <v>1.011166412152293E-2</v>
      </c>
      <c r="CN62" s="32">
        <f t="shared" si="70"/>
        <v>1.2997053512323272E-2</v>
      </c>
      <c r="CO62" s="32">
        <f t="shared" si="70"/>
        <v>9.8182949040254222E-3</v>
      </c>
      <c r="CP62" s="32">
        <f t="shared" si="70"/>
        <v>7.4169822207017979E-3</v>
      </c>
      <c r="CQ62" s="32">
        <f t="shared" si="70"/>
        <v>9.5334371933126268E-3</v>
      </c>
      <c r="CR62" s="32">
        <f t="shared" si="70"/>
        <v>7.201793677636098E-3</v>
      </c>
      <c r="CS62" s="32">
        <f t="shared" si="70"/>
        <v>5.4404126364435848E-3</v>
      </c>
    </row>
    <row r="63" spans="2:97" ht="13.15" thickTop="1" x14ac:dyDescent="0.35">
      <c r="H63" s="34">
        <f t="shared" si="66"/>
        <v>0.375</v>
      </c>
      <c r="I63" s="34">
        <f t="shared" ref="I63:J63" si="71">I58</f>
        <v>0</v>
      </c>
      <c r="J63" s="34">
        <f t="shared" si="71"/>
        <v>-0.74793388429752061</v>
      </c>
      <c r="K63" s="34">
        <f t="shared" si="62"/>
        <v>-0.28047520661157022</v>
      </c>
      <c r="L63" s="34">
        <f>$CE$6-$CE$7*SUMPRODUCT($B$6:$CD$6,Q62:CS62)</f>
        <v>-40.724536869312828</v>
      </c>
    </row>
    <row r="64" spans="2:97" ht="13.5" thickBot="1" x14ac:dyDescent="0.4">
      <c r="B64" s="39" t="s">
        <v>367</v>
      </c>
      <c r="D64" s="39" t="s">
        <v>368</v>
      </c>
      <c r="E64" s="39" t="s">
        <v>369</v>
      </c>
      <c r="F64" s="39" t="s">
        <v>370</v>
      </c>
      <c r="H64" s="39" t="s">
        <v>347</v>
      </c>
      <c r="I64" s="39" t="s">
        <v>371</v>
      </c>
      <c r="J64" s="39" t="s">
        <v>372</v>
      </c>
      <c r="K64" s="39" t="s">
        <v>349</v>
      </c>
      <c r="L64" s="39" t="s">
        <v>373</v>
      </c>
      <c r="M64" s="39" t="s">
        <v>374</v>
      </c>
      <c r="O64" s="45" t="s">
        <v>336</v>
      </c>
    </row>
    <row r="65" spans="2:97" ht="13.9" thickTop="1" thickBot="1" x14ac:dyDescent="0.4">
      <c r="B65" s="32">
        <f>1+B60</f>
        <v>6</v>
      </c>
      <c r="D65" s="32">
        <f>IF(F60,IF(M65&lt;0,D60,H65),E60)</f>
        <v>0.4375</v>
      </c>
      <c r="E65" s="32">
        <f>IF(F60,IF(M65&lt;0,H65,E60),H65)</f>
        <v>0.5</v>
      </c>
      <c r="F65" s="32" t="b">
        <f>OR(F60,M65*M60&lt;=0)</f>
        <v>1</v>
      </c>
      <c r="H65" s="32">
        <f>IF(F60,(D60+E60)/2,2*H60)</f>
        <v>0.4375</v>
      </c>
      <c r="I65" s="32">
        <f>I60</f>
        <v>0</v>
      </c>
      <c r="J65" s="32">
        <f>J60</f>
        <v>-1</v>
      </c>
      <c r="K65" s="32">
        <f>I65+J65*H65</f>
        <v>-0.4375</v>
      </c>
      <c r="L65" s="32">
        <f>$CE$3-$CE$7*SUMPRODUCT($B$3:$CD$3,Q67:CS67)</f>
        <v>-27.123588395231991</v>
      </c>
      <c r="M65" s="32">
        <f>SUMPRODUCT(L65:L68,J65:J68)</f>
        <v>66.257497504954145</v>
      </c>
      <c r="O65" s="46">
        <f>SUM(Q65:CS65)</f>
        <v>-1.1728158205430939</v>
      </c>
      <c r="P65" s="39" t="s">
        <v>363</v>
      </c>
      <c r="Q65" s="32">
        <f t="shared" ref="Q65:AV65" si="72">SUMPRODUCT(B$3:B$6,$K65:$K68)</f>
        <v>0.82222796143250687</v>
      </c>
      <c r="R65" s="32">
        <f t="shared" si="72"/>
        <v>0.49500688705234158</v>
      </c>
      <c r="S65" s="32">
        <f t="shared" si="72"/>
        <v>0.16778581267217629</v>
      </c>
      <c r="T65" s="32">
        <f t="shared" si="72"/>
        <v>0.46065771349862256</v>
      </c>
      <c r="U65" s="32">
        <f t="shared" si="72"/>
        <v>0.13343663911845727</v>
      </c>
      <c r="V65" s="32">
        <f t="shared" si="72"/>
        <v>-0.19378443526170802</v>
      </c>
      <c r="W65" s="32">
        <f t="shared" si="72"/>
        <v>9.9087465564738242E-2</v>
      </c>
      <c r="X65" s="32">
        <f t="shared" si="72"/>
        <v>-0.22813360881542705</v>
      </c>
      <c r="Y65" s="32">
        <f t="shared" si="72"/>
        <v>-0.55535468319559234</v>
      </c>
      <c r="Z65" s="32">
        <f t="shared" si="72"/>
        <v>1.0828536993309721</v>
      </c>
      <c r="AA65" s="32">
        <f t="shared" si="72"/>
        <v>0.75563262495080674</v>
      </c>
      <c r="AB65" s="32">
        <f t="shared" si="72"/>
        <v>0.42841155057064145</v>
      </c>
      <c r="AC65" s="32">
        <f t="shared" si="72"/>
        <v>0.72128345139708783</v>
      </c>
      <c r="AD65" s="32">
        <f t="shared" si="72"/>
        <v>0.39406237701692248</v>
      </c>
      <c r="AE65" s="32">
        <f t="shared" si="72"/>
        <v>6.6841302636757194E-2</v>
      </c>
      <c r="AF65" s="32">
        <f t="shared" si="72"/>
        <v>0.35971320346320346</v>
      </c>
      <c r="AG65" s="32">
        <f t="shared" si="72"/>
        <v>3.2492129083038168E-2</v>
      </c>
      <c r="AH65" s="32">
        <f t="shared" si="72"/>
        <v>-0.29472894529712712</v>
      </c>
      <c r="AI65" s="32">
        <f t="shared" si="72"/>
        <v>1.4303546831955924</v>
      </c>
      <c r="AJ65" s="32">
        <f t="shared" si="72"/>
        <v>1.1031336088154271</v>
      </c>
      <c r="AK65" s="32">
        <f t="shared" si="72"/>
        <v>0.77591253443526176</v>
      </c>
      <c r="AL65" s="32">
        <f t="shared" si="72"/>
        <v>1.068784435261708</v>
      </c>
      <c r="AM65" s="32">
        <f t="shared" si="72"/>
        <v>0.74156336088154273</v>
      </c>
      <c r="AN65" s="32">
        <f t="shared" si="72"/>
        <v>0.41434228650137744</v>
      </c>
      <c r="AO65" s="32">
        <f t="shared" si="72"/>
        <v>0.70721418732782371</v>
      </c>
      <c r="AP65" s="32">
        <f t="shared" si="72"/>
        <v>0.37999311294765842</v>
      </c>
      <c r="AQ65" s="32">
        <f t="shared" si="72"/>
        <v>5.2772038567493129E-2</v>
      </c>
      <c r="AR65" s="32">
        <f t="shared" si="72"/>
        <v>0.38472796143250687</v>
      </c>
      <c r="AS65" s="32">
        <f t="shared" si="72"/>
        <v>5.7506887052341582E-2</v>
      </c>
      <c r="AT65" s="32">
        <f t="shared" si="72"/>
        <v>-0.26971418732782371</v>
      </c>
      <c r="AU65" s="32">
        <f t="shared" si="72"/>
        <v>2.3157713498622556E-2</v>
      </c>
      <c r="AV65" s="32">
        <f t="shared" si="72"/>
        <v>-0.30406336088154273</v>
      </c>
      <c r="AW65" s="32">
        <f t="shared" ref="AW65:CB65" si="73">SUMPRODUCT(AH$3:AH$6,$K65:$K68)</f>
        <v>-0.63128443526170797</v>
      </c>
      <c r="AX65" s="32">
        <f t="shared" si="73"/>
        <v>-0.33841253443526181</v>
      </c>
      <c r="AY65" s="32">
        <f t="shared" si="73"/>
        <v>-0.6656336088154271</v>
      </c>
      <c r="AZ65" s="32">
        <f t="shared" si="73"/>
        <v>-0.99285468319559245</v>
      </c>
      <c r="BA65" s="32">
        <f t="shared" si="73"/>
        <v>0.64535369933097209</v>
      </c>
      <c r="BB65" s="32">
        <f t="shared" si="73"/>
        <v>0.3181326249508068</v>
      </c>
      <c r="BC65" s="32">
        <f t="shared" si="73"/>
        <v>-9.0884494293584916E-3</v>
      </c>
      <c r="BD65" s="32">
        <f t="shared" si="73"/>
        <v>0.28378345139708777</v>
      </c>
      <c r="BE65" s="32">
        <f t="shared" si="73"/>
        <v>-4.3437622983077531E-2</v>
      </c>
      <c r="BF65" s="32">
        <f t="shared" si="73"/>
        <v>-0.37065869736324281</v>
      </c>
      <c r="BG65" s="32">
        <f t="shared" si="73"/>
        <v>-7.7786796536796543E-2</v>
      </c>
      <c r="BH65" s="32">
        <f t="shared" si="73"/>
        <v>-0.40500787091696183</v>
      </c>
      <c r="BI65" s="32">
        <f t="shared" si="73"/>
        <v>-0.73222894529712712</v>
      </c>
      <c r="BJ65" s="32">
        <f t="shared" si="73"/>
        <v>0.99285468319559245</v>
      </c>
      <c r="BK65" s="32">
        <f t="shared" si="73"/>
        <v>0.6656336088154271</v>
      </c>
      <c r="BL65" s="32">
        <f t="shared" si="73"/>
        <v>0.33841253443526181</v>
      </c>
      <c r="BM65" s="32">
        <f t="shared" si="73"/>
        <v>0.63128443526170797</v>
      </c>
      <c r="BN65" s="32">
        <f t="shared" si="73"/>
        <v>0.30406336088154273</v>
      </c>
      <c r="BO65" s="32">
        <f t="shared" si="73"/>
        <v>-2.3157713498622556E-2</v>
      </c>
      <c r="BP65" s="32">
        <f t="shared" si="73"/>
        <v>0.26971418732782371</v>
      </c>
      <c r="BQ65" s="32">
        <f t="shared" si="73"/>
        <v>-5.7506887052341582E-2</v>
      </c>
      <c r="BR65" s="32">
        <f t="shared" si="73"/>
        <v>-0.38472796143250687</v>
      </c>
      <c r="BS65" s="32">
        <f t="shared" si="73"/>
        <v>-5.2772038567493129E-2</v>
      </c>
      <c r="BT65" s="32">
        <f t="shared" si="73"/>
        <v>-0.37999311294765842</v>
      </c>
      <c r="BU65" s="32">
        <f t="shared" si="73"/>
        <v>-0.70721418732782371</v>
      </c>
      <c r="BV65" s="32">
        <f t="shared" si="73"/>
        <v>-0.41434228650137744</v>
      </c>
      <c r="BW65" s="32">
        <f t="shared" si="73"/>
        <v>-0.74156336088154273</v>
      </c>
      <c r="BX65" s="32">
        <f t="shared" si="73"/>
        <v>-1.068784435261708</v>
      </c>
      <c r="BY65" s="32">
        <f t="shared" si="73"/>
        <v>-0.77591253443526176</v>
      </c>
      <c r="BZ65" s="32">
        <f t="shared" si="73"/>
        <v>-1.1031336088154271</v>
      </c>
      <c r="CA65" s="32">
        <f t="shared" si="73"/>
        <v>-1.4303546831955924</v>
      </c>
      <c r="CB65" s="32">
        <f t="shared" si="73"/>
        <v>0.20785369933097209</v>
      </c>
      <c r="CC65" s="32">
        <f t="shared" ref="CC65:CS65" si="74">SUMPRODUCT(BN$3:BN$6,$K65:$K68)</f>
        <v>-0.1193673750491932</v>
      </c>
      <c r="CD65" s="32">
        <f t="shared" si="74"/>
        <v>-0.44658844942935849</v>
      </c>
      <c r="CE65" s="32">
        <f t="shared" si="74"/>
        <v>-0.15371654860291223</v>
      </c>
      <c r="CF65" s="32">
        <f t="shared" si="74"/>
        <v>-0.48093762298307752</v>
      </c>
      <c r="CG65" s="32">
        <f t="shared" si="74"/>
        <v>-0.80815869736324286</v>
      </c>
      <c r="CH65" s="32">
        <f t="shared" si="74"/>
        <v>-0.51528679653679643</v>
      </c>
      <c r="CI65" s="32">
        <f t="shared" si="74"/>
        <v>-0.84250787091696178</v>
      </c>
      <c r="CJ65" s="32">
        <f t="shared" si="74"/>
        <v>-1.1697289452971271</v>
      </c>
      <c r="CK65" s="32">
        <f t="shared" si="74"/>
        <v>0.55535468319559234</v>
      </c>
      <c r="CL65" s="32">
        <f t="shared" si="74"/>
        <v>0.22813360881542705</v>
      </c>
      <c r="CM65" s="32">
        <f t="shared" si="74"/>
        <v>-9.9087465564738242E-2</v>
      </c>
      <c r="CN65" s="32">
        <f t="shared" si="74"/>
        <v>0.19378443526170802</v>
      </c>
      <c r="CO65" s="32">
        <f t="shared" si="74"/>
        <v>-0.13343663911845727</v>
      </c>
      <c r="CP65" s="32">
        <f t="shared" si="74"/>
        <v>-0.46065771349862256</v>
      </c>
      <c r="CQ65" s="32">
        <f t="shared" si="74"/>
        <v>-0.16778581267217629</v>
      </c>
      <c r="CR65" s="32">
        <f t="shared" si="74"/>
        <v>-0.49500688705234158</v>
      </c>
      <c r="CS65" s="32">
        <f t="shared" si="74"/>
        <v>-0.82222796143250687</v>
      </c>
    </row>
    <row r="66" spans="2:97" ht="13.9" thickTop="1" thickBot="1" x14ac:dyDescent="0.4">
      <c r="H66" s="33">
        <f>H65</f>
        <v>0.4375</v>
      </c>
      <c r="I66" s="33">
        <f t="shared" ref="I66:J66" si="75">I61</f>
        <v>0</v>
      </c>
      <c r="J66" s="33">
        <f t="shared" si="75"/>
        <v>0.6950019677292405</v>
      </c>
      <c r="K66" s="33">
        <f t="shared" ref="K66:K68" si="76">I66+J66*H66</f>
        <v>0.30406336088154273</v>
      </c>
      <c r="L66" s="33">
        <f>$CE$4-$CE$7*SUMPRODUCT($B$4:$CD$4,Q67:CS67)</f>
        <v>12.230981100689789</v>
      </c>
      <c r="M66" s="39" t="s">
        <v>375</v>
      </c>
      <c r="O66" s="47">
        <f t="shared" ref="O66:O67" si="77">SUM(Q66:CS66)</f>
        <v>94.868925458093216</v>
      </c>
      <c r="P66" s="39" t="s">
        <v>365</v>
      </c>
      <c r="Q66" s="33">
        <f>EXP(Q65)</f>
        <v>2.2755640629575855</v>
      </c>
      <c r="R66" s="33">
        <f>EXP(R65)</f>
        <v>1.6405095372931884</v>
      </c>
      <c r="S66" s="33">
        <f t="shared" ref="S66:CD66" si="78">EXP(S65)</f>
        <v>1.1826832677485792</v>
      </c>
      <c r="T66" s="33">
        <f t="shared" si="78"/>
        <v>1.5851161945373013</v>
      </c>
      <c r="U66" s="33">
        <f t="shared" si="78"/>
        <v>1.1427488582661787</v>
      </c>
      <c r="V66" s="33">
        <f t="shared" si="78"/>
        <v>0.82383547500745991</v>
      </c>
      <c r="W66" s="33">
        <f t="shared" si="78"/>
        <v>1.1041628715645821</v>
      </c>
      <c r="X66" s="33">
        <f t="shared" si="78"/>
        <v>0.79601789772178055</v>
      </c>
      <c r="Y66" s="33">
        <f t="shared" si="78"/>
        <v>0.57386868351725906</v>
      </c>
      <c r="Z66" s="33">
        <f t="shared" si="78"/>
        <v>2.9530947826898992</v>
      </c>
      <c r="AA66" s="33">
        <f t="shared" si="78"/>
        <v>2.1289579293306993</v>
      </c>
      <c r="AB66" s="33">
        <f t="shared" si="78"/>
        <v>1.5348176060680161</v>
      </c>
      <c r="AC66" s="33">
        <f t="shared" si="78"/>
        <v>2.0570716686224189</v>
      </c>
      <c r="AD66" s="33">
        <f t="shared" si="78"/>
        <v>1.4829930504723352</v>
      </c>
      <c r="AE66" s="33">
        <f t="shared" si="78"/>
        <v>1.0691257972659989</v>
      </c>
      <c r="AF66" s="33">
        <f t="shared" si="78"/>
        <v>1.432918399589808</v>
      </c>
      <c r="AG66" s="33">
        <f t="shared" si="78"/>
        <v>1.0330257622519798</v>
      </c>
      <c r="AH66" s="33">
        <f t="shared" si="78"/>
        <v>0.74473342360721129</v>
      </c>
      <c r="AI66" s="33">
        <f t="shared" si="78"/>
        <v>4.1801815691776678</v>
      </c>
      <c r="AJ66" s="33">
        <f t="shared" si="78"/>
        <v>3.0135946702112202</v>
      </c>
      <c r="AK66" s="33">
        <f t="shared" si="78"/>
        <v>2.1725737712661246</v>
      </c>
      <c r="AL66" s="33">
        <f t="shared" si="78"/>
        <v>2.9118378204645481</v>
      </c>
      <c r="AM66" s="33">
        <f t="shared" si="78"/>
        <v>2.0992147807583561</v>
      </c>
      <c r="AN66" s="33">
        <f t="shared" si="78"/>
        <v>1.5133750460907596</v>
      </c>
      <c r="AO66" s="33">
        <f t="shared" si="78"/>
        <v>2.0283328253503821</v>
      </c>
      <c r="AP66" s="33">
        <f t="shared" si="78"/>
        <v>1.4622745186383979</v>
      </c>
      <c r="AQ66" s="33">
        <f t="shared" si="78"/>
        <v>1.0541893032223593</v>
      </c>
      <c r="AR66" s="33">
        <f t="shared" si="78"/>
        <v>1.4692145840408322</v>
      </c>
      <c r="AS66" s="33">
        <f t="shared" si="78"/>
        <v>1.05919256534425</v>
      </c>
      <c r="AT66" s="33">
        <f t="shared" si="78"/>
        <v>0.76359770905279423</v>
      </c>
      <c r="AU66" s="33">
        <f t="shared" si="78"/>
        <v>1.0234279352199964</v>
      </c>
      <c r="AV66" s="33">
        <f t="shared" si="78"/>
        <v>0.73781411641671435</v>
      </c>
      <c r="AW66" s="33">
        <f t="shared" si="78"/>
        <v>0.53190816045758904</v>
      </c>
      <c r="AX66" s="33">
        <f t="shared" si="78"/>
        <v>0.71290113096206231</v>
      </c>
      <c r="AY66" s="33">
        <f t="shared" si="78"/>
        <v>0.51394778267429608</v>
      </c>
      <c r="AZ66" s="33">
        <f t="shared" si="78"/>
        <v>0.37051746987603257</v>
      </c>
      <c r="BA66" s="33">
        <f t="shared" si="78"/>
        <v>1.9066612948456294</v>
      </c>
      <c r="BB66" s="33">
        <f t="shared" si="78"/>
        <v>1.3745585498993425</v>
      </c>
      <c r="BC66" s="33">
        <f t="shared" si="78"/>
        <v>0.99095272569339954</v>
      </c>
      <c r="BD66" s="33">
        <f t="shared" si="78"/>
        <v>1.3281452916026297</v>
      </c>
      <c r="BE66" s="33">
        <f t="shared" si="78"/>
        <v>0.95749227774026779</v>
      </c>
      <c r="BF66" s="33">
        <f t="shared" si="78"/>
        <v>0.69027949557083745</v>
      </c>
      <c r="BG66" s="33">
        <f t="shared" si="78"/>
        <v>0.92516165318657295</v>
      </c>
      <c r="BH66" s="33">
        <f t="shared" si="78"/>
        <v>0.66697156116004064</v>
      </c>
      <c r="BI66" s="33">
        <f t="shared" si="78"/>
        <v>0.48083603753359511</v>
      </c>
      <c r="BJ66" s="33">
        <f t="shared" si="78"/>
        <v>2.6989280703405947</v>
      </c>
      <c r="BK66" s="33">
        <f t="shared" si="78"/>
        <v>1.9457229580728235</v>
      </c>
      <c r="BL66" s="33">
        <f t="shared" si="78"/>
        <v>1.4027190539738617</v>
      </c>
      <c r="BM66" s="33">
        <f t="shared" si="78"/>
        <v>1.8800237979799403</v>
      </c>
      <c r="BN66" s="33">
        <f t="shared" si="78"/>
        <v>1.3553549298522831</v>
      </c>
      <c r="BO66" s="33">
        <f t="shared" si="78"/>
        <v>0.97710836844124216</v>
      </c>
      <c r="BP66" s="33">
        <f t="shared" si="78"/>
        <v>1.3095900997927969</v>
      </c>
      <c r="BQ66" s="33">
        <f t="shared" si="78"/>
        <v>0.94411538819193674</v>
      </c>
      <c r="BR66" s="33">
        <f t="shared" si="78"/>
        <v>0.68063577020156241</v>
      </c>
      <c r="BS66" s="33">
        <f t="shared" si="78"/>
        <v>0.94859623119233161</v>
      </c>
      <c r="BT66" s="33">
        <f t="shared" si="78"/>
        <v>0.68386611901789385</v>
      </c>
      <c r="BU66" s="33">
        <f t="shared" si="78"/>
        <v>0.49301573563365086</v>
      </c>
      <c r="BV66" s="33">
        <f t="shared" si="78"/>
        <v>0.66077473827993083</v>
      </c>
      <c r="BW66" s="33">
        <f t="shared" si="78"/>
        <v>0.47636859704214879</v>
      </c>
      <c r="BX66" s="33">
        <f t="shared" si="78"/>
        <v>0.34342571999441307</v>
      </c>
      <c r="BY66" s="33">
        <f t="shared" si="78"/>
        <v>0.46028356469443321</v>
      </c>
      <c r="BZ66" s="33">
        <f t="shared" si="78"/>
        <v>0.33182962854454179</v>
      </c>
      <c r="CA66" s="33">
        <f t="shared" si="78"/>
        <v>0.23922405844125133</v>
      </c>
      <c r="CB66" s="33">
        <f t="shared" si="78"/>
        <v>1.2310330554141773</v>
      </c>
      <c r="CC66" s="33">
        <f t="shared" si="78"/>
        <v>0.88748170223137057</v>
      </c>
      <c r="CD66" s="33">
        <f t="shared" si="78"/>
        <v>0.63980716710364649</v>
      </c>
      <c r="CE66" s="33">
        <f t="shared" ref="CE66:CS66" si="79">EXP(CE65)</f>
        <v>0.85751505040538079</v>
      </c>
      <c r="CF66" s="33">
        <f t="shared" si="79"/>
        <v>0.61820347818908983</v>
      </c>
      <c r="CG66" s="33">
        <f t="shared" si="79"/>
        <v>0.4456779391386998</v>
      </c>
      <c r="CH66" s="33">
        <f t="shared" si="79"/>
        <v>0.59732925808750337</v>
      </c>
      <c r="CI66" s="33">
        <f t="shared" si="79"/>
        <v>0.43062920563229096</v>
      </c>
      <c r="CJ66" s="33">
        <f t="shared" si="79"/>
        <v>0.31045107908699227</v>
      </c>
      <c r="CK66" s="33">
        <f t="shared" si="79"/>
        <v>1.7425589315502787</v>
      </c>
      <c r="CL66" s="33">
        <f t="shared" si="79"/>
        <v>1.2562531607166376</v>
      </c>
      <c r="CM66" s="33">
        <f t="shared" si="79"/>
        <v>0.90566349019055048</v>
      </c>
      <c r="CN66" s="33">
        <f t="shared" si="79"/>
        <v>1.2138345948151175</v>
      </c>
      <c r="CO66" s="33">
        <f t="shared" si="79"/>
        <v>0.87508291324590548</v>
      </c>
      <c r="CP66" s="33">
        <f t="shared" si="79"/>
        <v>0.63086857824444986</v>
      </c>
      <c r="CQ66" s="33">
        <f t="shared" si="79"/>
        <v>0.84553491815577553</v>
      </c>
      <c r="CR66" s="33">
        <f t="shared" si="79"/>
        <v>0.60956670916402123</v>
      </c>
      <c r="CS66" s="33">
        <f t="shared" si="79"/>
        <v>0.43945148206475215</v>
      </c>
    </row>
    <row r="67" spans="2:97" ht="13.9" thickTop="1" thickBot="1" x14ac:dyDescent="0.4">
      <c r="H67" s="32">
        <f t="shared" ref="H67:H68" si="80">H66</f>
        <v>0.4375</v>
      </c>
      <c r="I67" s="32">
        <f t="shared" ref="I67:J67" si="81">I62</f>
        <v>0</v>
      </c>
      <c r="J67" s="32">
        <f t="shared" si="81"/>
        <v>-0.82644628099173556</v>
      </c>
      <c r="K67" s="32">
        <f t="shared" si="76"/>
        <v>-0.36157024793388431</v>
      </c>
      <c r="L67" s="32">
        <f>$CE$5-$CE$7*SUMPRODUCT($B$5:$CD$5,Q67:CS67)</f>
        <v>-20.686196458470334</v>
      </c>
      <c r="M67" s="32">
        <f>SUMPRODUCT($B$7:$CD$7, LN(Q67:CS67))</f>
        <v>-3182.3446895381562</v>
      </c>
      <c r="O67" s="48">
        <f t="shared" si="77"/>
        <v>1.0000000000000004</v>
      </c>
      <c r="P67" s="39" t="s">
        <v>366</v>
      </c>
      <c r="Q67" s="32">
        <f t="shared" ref="Q67:AV67" si="82">Q66/$O66</f>
        <v>2.3986400731004151E-2</v>
      </c>
      <c r="R67" s="32">
        <f t="shared" si="82"/>
        <v>1.7292380295989083E-2</v>
      </c>
      <c r="S67" s="32">
        <f t="shared" si="82"/>
        <v>1.2466497981691698E-2</v>
      </c>
      <c r="T67" s="32">
        <f t="shared" si="82"/>
        <v>1.6708486861037552E-2</v>
      </c>
      <c r="U67" s="32">
        <f t="shared" si="82"/>
        <v>1.2045554988086897E-2</v>
      </c>
      <c r="V67" s="32">
        <f t="shared" si="82"/>
        <v>8.683933870120366E-3</v>
      </c>
      <c r="W67" s="32">
        <f t="shared" si="82"/>
        <v>1.1638825529359747E-2</v>
      </c>
      <c r="X67" s="32">
        <f t="shared" si="82"/>
        <v>8.3907127004764943E-3</v>
      </c>
      <c r="Y67" s="32">
        <f t="shared" si="82"/>
        <v>6.0490690786916953E-3</v>
      </c>
      <c r="Z67" s="32">
        <f t="shared" si="82"/>
        <v>3.1128156753439568E-2</v>
      </c>
      <c r="AA67" s="32">
        <f t="shared" si="82"/>
        <v>2.2441046096502184E-2</v>
      </c>
      <c r="AB67" s="32">
        <f t="shared" si="82"/>
        <v>1.617829651444715E-2</v>
      </c>
      <c r="AC67" s="32">
        <f t="shared" si="82"/>
        <v>2.1683303133132843E-2</v>
      </c>
      <c r="AD67" s="32">
        <f t="shared" si="82"/>
        <v>1.5632021163003718E-2</v>
      </c>
      <c r="AE67" s="32">
        <f t="shared" si="82"/>
        <v>1.1269504657120498E-2</v>
      </c>
      <c r="AF67" s="32">
        <f t="shared" si="82"/>
        <v>1.5104191311018655E-2</v>
      </c>
      <c r="AG67" s="32">
        <f t="shared" si="82"/>
        <v>1.0888979265484586E-2</v>
      </c>
      <c r="AH67" s="32">
        <f t="shared" si="82"/>
        <v>7.850130271963341E-3</v>
      </c>
      <c r="AI67" s="32">
        <f t="shared" si="82"/>
        <v>4.4062705980834518E-2</v>
      </c>
      <c r="AJ67" s="32">
        <f t="shared" si="82"/>
        <v>3.1765877558531282E-2</v>
      </c>
      <c r="AK67" s="32">
        <f t="shared" si="82"/>
        <v>2.2900794551803196E-2</v>
      </c>
      <c r="AL67" s="32">
        <f t="shared" si="82"/>
        <v>3.0693272917387521E-2</v>
      </c>
      <c r="AM67" s="32">
        <f t="shared" si="82"/>
        <v>2.2127527750755958E-2</v>
      </c>
      <c r="AN67" s="32">
        <f t="shared" si="82"/>
        <v>1.5952273505609252E-2</v>
      </c>
      <c r="AO67" s="32">
        <f t="shared" si="82"/>
        <v>2.1380371028302252E-2</v>
      </c>
      <c r="AP67" s="32">
        <f t="shared" si="82"/>
        <v>1.541363003299045E-2</v>
      </c>
      <c r="AQ67" s="32">
        <f t="shared" si="82"/>
        <v>1.1112061174214838E-2</v>
      </c>
      <c r="AR67" s="32">
        <f t="shared" si="82"/>
        <v>1.5486784286281745E-2</v>
      </c>
      <c r="AS67" s="32">
        <f t="shared" si="82"/>
        <v>1.1164799856536067E-2</v>
      </c>
      <c r="AT67" s="32">
        <f t="shared" si="82"/>
        <v>8.0489760515955345E-3</v>
      </c>
      <c r="AU67" s="32">
        <f t="shared" si="82"/>
        <v>1.0787809920668689E-2</v>
      </c>
      <c r="AV67" s="32">
        <f t="shared" si="82"/>
        <v>7.7771948280644498E-3</v>
      </c>
      <c r="AW67" s="32">
        <f t="shared" ref="AW67:CB67" si="83">AW66/$O66</f>
        <v>5.6067691068404767E-3</v>
      </c>
      <c r="AX67" s="32">
        <f t="shared" si="83"/>
        <v>7.5145905523824512E-3</v>
      </c>
      <c r="AY67" s="32">
        <f t="shared" si="83"/>
        <v>5.4174512907424468E-3</v>
      </c>
      <c r="AZ67" s="32">
        <f t="shared" si="83"/>
        <v>3.9055725369178187E-3</v>
      </c>
      <c r="BA67" s="32">
        <f t="shared" si="83"/>
        <v>2.009784853827469E-2</v>
      </c>
      <c r="BB67" s="32">
        <f t="shared" si="83"/>
        <v>1.4489028343707034E-2</v>
      </c>
      <c r="BC67" s="32">
        <f t="shared" si="83"/>
        <v>1.0445493304666306E-2</v>
      </c>
      <c r="BD67" s="32">
        <f t="shared" si="83"/>
        <v>1.3999792715996514E-2</v>
      </c>
      <c r="BE67" s="32">
        <f t="shared" si="83"/>
        <v>1.0092791428982973E-2</v>
      </c>
      <c r="BF67" s="32">
        <f t="shared" si="83"/>
        <v>7.276139075442117E-3</v>
      </c>
      <c r="BG67" s="32">
        <f t="shared" si="83"/>
        <v>9.7519988628441655E-3</v>
      </c>
      <c r="BH67" s="32">
        <f t="shared" si="83"/>
        <v>7.0304534170639926E-3</v>
      </c>
      <c r="BI67" s="32">
        <f t="shared" si="83"/>
        <v>5.0684250423601194E-3</v>
      </c>
      <c r="BJ67" s="32">
        <f t="shared" si="83"/>
        <v>2.8449021186951272E-2</v>
      </c>
      <c r="BK67" s="32">
        <f t="shared" si="83"/>
        <v>2.0509592036354565E-2</v>
      </c>
      <c r="BL67" s="32">
        <f t="shared" si="83"/>
        <v>1.4785864256399633E-2</v>
      </c>
      <c r="BM67" s="32">
        <f t="shared" si="83"/>
        <v>1.9817066430360381E-2</v>
      </c>
      <c r="BN67" s="32">
        <f t="shared" si="83"/>
        <v>1.4286605685767874E-2</v>
      </c>
      <c r="BO67" s="32">
        <f t="shared" si="83"/>
        <v>1.0299561882071318E-2</v>
      </c>
      <c r="BP67" s="32">
        <f t="shared" si="83"/>
        <v>1.3804205048904943E-2</v>
      </c>
      <c r="BQ67" s="32">
        <f t="shared" si="83"/>
        <v>9.9517875177049849E-3</v>
      </c>
      <c r="BR67" s="32">
        <f t="shared" si="83"/>
        <v>7.1744859227084005E-3</v>
      </c>
      <c r="BS67" s="32">
        <f t="shared" si="83"/>
        <v>9.9990194535444412E-3</v>
      </c>
      <c r="BT67" s="32">
        <f t="shared" si="83"/>
        <v>7.2085365752348534E-3</v>
      </c>
      <c r="BU67" s="32">
        <f t="shared" si="83"/>
        <v>5.1968095269660499E-3</v>
      </c>
      <c r="BV67" s="32">
        <f t="shared" si="83"/>
        <v>6.9651335786639346E-3</v>
      </c>
      <c r="BW67" s="32">
        <f t="shared" si="83"/>
        <v>5.0213343804824352E-3</v>
      </c>
      <c r="BX67" s="32">
        <f t="shared" si="83"/>
        <v>3.6200022118529815E-3</v>
      </c>
      <c r="BY67" s="32">
        <f t="shared" si="83"/>
        <v>4.8517843168546888E-3</v>
      </c>
      <c r="BZ67" s="32">
        <f t="shared" si="83"/>
        <v>3.497769442862743E-3</v>
      </c>
      <c r="CA67" s="32">
        <f t="shared" si="83"/>
        <v>2.5216271533182338E-3</v>
      </c>
      <c r="CB67" s="32">
        <f t="shared" si="83"/>
        <v>1.297614629310802E-2</v>
      </c>
      <c r="CC67" s="32">
        <f t="shared" ref="CC67:CS67" si="84">CC66/$O66</f>
        <v>9.354819799486408E-3</v>
      </c>
      <c r="CD67" s="32">
        <f t="shared" si="84"/>
        <v>6.7441173599702125E-3</v>
      </c>
      <c r="CE67" s="32">
        <f t="shared" si="84"/>
        <v>9.0389455373790853E-3</v>
      </c>
      <c r="CF67" s="32">
        <f t="shared" si="84"/>
        <v>6.516395913666915E-3</v>
      </c>
      <c r="CG67" s="32">
        <f t="shared" si="84"/>
        <v>4.6978284721436074E-3</v>
      </c>
      <c r="CH67" s="32">
        <f t="shared" si="84"/>
        <v>6.2963636955218148E-3</v>
      </c>
      <c r="CI67" s="32">
        <f t="shared" si="84"/>
        <v>4.5392018888473053E-3</v>
      </c>
      <c r="CJ67" s="32">
        <f t="shared" si="84"/>
        <v>3.2724211599100372E-3</v>
      </c>
      <c r="CK67" s="32">
        <f t="shared" si="84"/>
        <v>1.8368068607670963E-2</v>
      </c>
      <c r="CL67" s="32">
        <f t="shared" si="84"/>
        <v>1.3241987875909553E-2</v>
      </c>
      <c r="CM67" s="32">
        <f t="shared" si="84"/>
        <v>9.5464714691072625E-3</v>
      </c>
      <c r="CN67" s="32">
        <f t="shared" si="84"/>
        <v>1.2794859738885826E-2</v>
      </c>
      <c r="CO67" s="32">
        <f t="shared" si="84"/>
        <v>9.2241259086723714E-3</v>
      </c>
      <c r="CP67" s="32">
        <f t="shared" si="84"/>
        <v>6.6498969520122336E-3</v>
      </c>
      <c r="CQ67" s="32">
        <f t="shared" si="84"/>
        <v>8.9126646483339445E-3</v>
      </c>
      <c r="CR67" s="32">
        <f t="shared" si="84"/>
        <v>6.4253569461297129E-3</v>
      </c>
      <c r="CS67" s="32">
        <f t="shared" si="84"/>
        <v>4.6321962638743346E-3</v>
      </c>
    </row>
    <row r="68" spans="2:97" ht="13.15" thickTop="1" x14ac:dyDescent="0.35">
      <c r="H68" s="34">
        <f t="shared" si="80"/>
        <v>0.4375</v>
      </c>
      <c r="I68" s="34">
        <f t="shared" ref="I68:J68" si="85">I63</f>
        <v>0</v>
      </c>
      <c r="J68" s="34">
        <f t="shared" si="85"/>
        <v>-0.74793388429752061</v>
      </c>
      <c r="K68" s="34">
        <f t="shared" si="76"/>
        <v>-0.32722107438016529</v>
      </c>
      <c r="L68" s="34">
        <f>$CE$6-$CE$7*SUMPRODUCT($B$6:$CD$6,Q67:CS67)</f>
        <v>-18.099625288712502</v>
      </c>
    </row>
    <row r="69" spans="2:97" ht="13.5" thickBot="1" x14ac:dyDescent="0.4">
      <c r="B69" s="39" t="s">
        <v>367</v>
      </c>
      <c r="D69" s="39" t="s">
        <v>368</v>
      </c>
      <c r="E69" s="39" t="s">
        <v>369</v>
      </c>
      <c r="F69" s="39" t="s">
        <v>370</v>
      </c>
      <c r="H69" s="39" t="s">
        <v>347</v>
      </c>
      <c r="I69" s="39" t="s">
        <v>371</v>
      </c>
      <c r="J69" s="39" t="s">
        <v>372</v>
      </c>
      <c r="K69" s="39" t="s">
        <v>349</v>
      </c>
      <c r="L69" s="39" t="s">
        <v>373</v>
      </c>
      <c r="M69" s="39" t="s">
        <v>374</v>
      </c>
      <c r="O69" s="45" t="s">
        <v>336</v>
      </c>
    </row>
    <row r="70" spans="2:97" ht="13.9" thickTop="1" thickBot="1" x14ac:dyDescent="0.4">
      <c r="B70" s="32">
        <f>1+B65</f>
        <v>7</v>
      </c>
      <c r="D70" s="32">
        <f>IF(F65,IF(M70&lt;0,D65,H70),E65)</f>
        <v>0.46875</v>
      </c>
      <c r="E70" s="32">
        <f>IF(F65,IF(M70&lt;0,H70,E65),H70)</f>
        <v>0.5</v>
      </c>
      <c r="F70" s="32" t="b">
        <f>OR(F65,M70*M65&lt;=0)</f>
        <v>1</v>
      </c>
      <c r="H70" s="32">
        <f>IF(F65,(D65+E65)/2,2*H65)</f>
        <v>0.46875</v>
      </c>
      <c r="I70" s="32">
        <f>I65</f>
        <v>0</v>
      </c>
      <c r="J70" s="32">
        <f>J65</f>
        <v>-1</v>
      </c>
      <c r="K70" s="32">
        <f>I70+J70*H70</f>
        <v>-0.46875</v>
      </c>
      <c r="L70" s="32">
        <f>$CE$3-$CE$7*SUMPRODUCT($B$3:$CD$3,Q72:CS72)</f>
        <v>-12.802964677697588</v>
      </c>
      <c r="M70" s="32">
        <f>SUMPRODUCT(L70:L73,J70:J73)</f>
        <v>25.830897665863652</v>
      </c>
      <c r="O70" s="46">
        <f>SUM(Q70:CS70)</f>
        <v>-1.2565883791533132</v>
      </c>
      <c r="P70" s="39" t="s">
        <v>363</v>
      </c>
      <c r="Q70" s="32">
        <f t="shared" ref="Q70:AV70" si="86">SUMPRODUCT(B$3:B$6,$K70:$K73)</f>
        <v>0.88095853010625724</v>
      </c>
      <c r="R70" s="32">
        <f t="shared" si="86"/>
        <v>0.5303645218417945</v>
      </c>
      <c r="S70" s="32">
        <f t="shared" si="86"/>
        <v>0.1797705135773317</v>
      </c>
      <c r="T70" s="32">
        <f t="shared" si="86"/>
        <v>0.49356183589138131</v>
      </c>
      <c r="U70" s="32">
        <f t="shared" si="86"/>
        <v>0.14296782762691851</v>
      </c>
      <c r="V70" s="32">
        <f t="shared" si="86"/>
        <v>-0.20762618063754429</v>
      </c>
      <c r="W70" s="32">
        <f t="shared" si="86"/>
        <v>0.10616514167650526</v>
      </c>
      <c r="X70" s="32">
        <f t="shared" si="86"/>
        <v>-0.24442886658795754</v>
      </c>
      <c r="Y70" s="32">
        <f t="shared" si="86"/>
        <v>-0.59502287485242034</v>
      </c>
      <c r="Z70" s="32">
        <f t="shared" si="86"/>
        <v>1.1602003921403272</v>
      </c>
      <c r="AA70" s="32">
        <f t="shared" si="86"/>
        <v>0.80960638387586448</v>
      </c>
      <c r="AB70" s="32">
        <f t="shared" si="86"/>
        <v>0.45901237561140168</v>
      </c>
      <c r="AC70" s="32">
        <f t="shared" si="86"/>
        <v>0.77280369792545112</v>
      </c>
      <c r="AD70" s="32">
        <f t="shared" si="86"/>
        <v>0.42220968966098837</v>
      </c>
      <c r="AE70" s="32">
        <f t="shared" si="86"/>
        <v>7.1615681396525577E-2</v>
      </c>
      <c r="AF70" s="32">
        <f t="shared" si="86"/>
        <v>0.38540700371057512</v>
      </c>
      <c r="AG70" s="32">
        <f t="shared" si="86"/>
        <v>3.4812995446112327E-2</v>
      </c>
      <c r="AH70" s="32">
        <f t="shared" si="86"/>
        <v>-0.31578101281835047</v>
      </c>
      <c r="AI70" s="32">
        <f t="shared" si="86"/>
        <v>1.5325228748524202</v>
      </c>
      <c r="AJ70" s="32">
        <f t="shared" si="86"/>
        <v>1.1819288665879575</v>
      </c>
      <c r="AK70" s="32">
        <f t="shared" si="86"/>
        <v>0.83133485832349474</v>
      </c>
      <c r="AL70" s="32">
        <f t="shared" si="86"/>
        <v>1.1451261806375443</v>
      </c>
      <c r="AM70" s="32">
        <f t="shared" si="86"/>
        <v>0.79453217237308149</v>
      </c>
      <c r="AN70" s="32">
        <f t="shared" si="86"/>
        <v>0.44393816410861869</v>
      </c>
      <c r="AO70" s="32">
        <f t="shared" si="86"/>
        <v>0.75772948642266824</v>
      </c>
      <c r="AP70" s="32">
        <f t="shared" si="86"/>
        <v>0.40713547815820544</v>
      </c>
      <c r="AQ70" s="32">
        <f t="shared" si="86"/>
        <v>5.6541469893742646E-2</v>
      </c>
      <c r="AR70" s="32">
        <f t="shared" si="86"/>
        <v>0.41220853010625735</v>
      </c>
      <c r="AS70" s="32">
        <f t="shared" si="86"/>
        <v>6.1614521841794556E-2</v>
      </c>
      <c r="AT70" s="32">
        <f t="shared" si="86"/>
        <v>-0.28897948642266824</v>
      </c>
      <c r="AU70" s="32">
        <f t="shared" si="86"/>
        <v>2.4811835891381306E-2</v>
      </c>
      <c r="AV70" s="32">
        <f t="shared" si="86"/>
        <v>-0.32578217237308149</v>
      </c>
      <c r="AW70" s="32">
        <f t="shared" ref="AW70:CB70" si="87">SUMPRODUCT(AH$3:AH$6,$K70:$K73)</f>
        <v>-0.67637618063754434</v>
      </c>
      <c r="AX70" s="32">
        <f t="shared" si="87"/>
        <v>-0.36258485832349469</v>
      </c>
      <c r="AY70" s="32">
        <f t="shared" si="87"/>
        <v>-0.71317886658795748</v>
      </c>
      <c r="AZ70" s="32">
        <f t="shared" si="87"/>
        <v>-1.0637728748524202</v>
      </c>
      <c r="BA70" s="32">
        <f t="shared" si="87"/>
        <v>0.69145039214032722</v>
      </c>
      <c r="BB70" s="32">
        <f t="shared" si="87"/>
        <v>0.34085638387586442</v>
      </c>
      <c r="BC70" s="32">
        <f t="shared" si="87"/>
        <v>-9.737624388598376E-3</v>
      </c>
      <c r="BD70" s="32">
        <f t="shared" si="87"/>
        <v>0.30405369792545117</v>
      </c>
      <c r="BE70" s="32">
        <f t="shared" si="87"/>
        <v>-4.654031033901164E-2</v>
      </c>
      <c r="BF70" s="32">
        <f t="shared" si="87"/>
        <v>-0.39713431860347442</v>
      </c>
      <c r="BG70" s="32">
        <f t="shared" si="87"/>
        <v>-8.3342996289424875E-2</v>
      </c>
      <c r="BH70" s="32">
        <f t="shared" si="87"/>
        <v>-0.43393700455388767</v>
      </c>
      <c r="BI70" s="32">
        <f t="shared" si="87"/>
        <v>-0.78453101281835047</v>
      </c>
      <c r="BJ70" s="32">
        <f t="shared" si="87"/>
        <v>1.0637728748524202</v>
      </c>
      <c r="BK70" s="32">
        <f t="shared" si="87"/>
        <v>0.71317886658795748</v>
      </c>
      <c r="BL70" s="32">
        <f t="shared" si="87"/>
        <v>0.36258485832349469</v>
      </c>
      <c r="BM70" s="32">
        <f t="shared" si="87"/>
        <v>0.67637618063754434</v>
      </c>
      <c r="BN70" s="32">
        <f t="shared" si="87"/>
        <v>0.32578217237308149</v>
      </c>
      <c r="BO70" s="32">
        <f t="shared" si="87"/>
        <v>-2.4811835891381306E-2</v>
      </c>
      <c r="BP70" s="32">
        <f t="shared" si="87"/>
        <v>0.28897948642266824</v>
      </c>
      <c r="BQ70" s="32">
        <f t="shared" si="87"/>
        <v>-6.1614521841794556E-2</v>
      </c>
      <c r="BR70" s="32">
        <f t="shared" si="87"/>
        <v>-0.41220853010625735</v>
      </c>
      <c r="BS70" s="32">
        <f t="shared" si="87"/>
        <v>-5.6541469893742646E-2</v>
      </c>
      <c r="BT70" s="32">
        <f t="shared" si="87"/>
        <v>-0.40713547815820544</v>
      </c>
      <c r="BU70" s="32">
        <f t="shared" si="87"/>
        <v>-0.75772948642266824</v>
      </c>
      <c r="BV70" s="32">
        <f t="shared" si="87"/>
        <v>-0.44393816410861869</v>
      </c>
      <c r="BW70" s="32">
        <f t="shared" si="87"/>
        <v>-0.79453217237308149</v>
      </c>
      <c r="BX70" s="32">
        <f t="shared" si="87"/>
        <v>-1.1451261806375443</v>
      </c>
      <c r="BY70" s="32">
        <f t="shared" si="87"/>
        <v>-0.83133485832349474</v>
      </c>
      <c r="BZ70" s="32">
        <f t="shared" si="87"/>
        <v>-1.1819288665879575</v>
      </c>
      <c r="CA70" s="32">
        <f t="shared" si="87"/>
        <v>-1.5325228748524202</v>
      </c>
      <c r="CB70" s="32">
        <f t="shared" si="87"/>
        <v>0.22270039214032722</v>
      </c>
      <c r="CC70" s="32">
        <f t="shared" ref="CC70:CS70" si="88">SUMPRODUCT(BN$3:BN$6,$K70:$K73)</f>
        <v>-0.12789361612413558</v>
      </c>
      <c r="CD70" s="32">
        <f t="shared" si="88"/>
        <v>-0.47848762438859838</v>
      </c>
      <c r="CE70" s="32">
        <f t="shared" si="88"/>
        <v>-0.16469630207454883</v>
      </c>
      <c r="CF70" s="32">
        <f t="shared" si="88"/>
        <v>-0.51529031033901163</v>
      </c>
      <c r="CG70" s="32">
        <f t="shared" si="88"/>
        <v>-0.86588431860347437</v>
      </c>
      <c r="CH70" s="32">
        <f t="shared" si="88"/>
        <v>-0.55209299628942499</v>
      </c>
      <c r="CI70" s="32">
        <f t="shared" si="88"/>
        <v>-0.90268700455388773</v>
      </c>
      <c r="CJ70" s="32">
        <f t="shared" si="88"/>
        <v>-1.2532810128183505</v>
      </c>
      <c r="CK70" s="32">
        <f t="shared" si="88"/>
        <v>0.59502287485242034</v>
      </c>
      <c r="CL70" s="32">
        <f t="shared" si="88"/>
        <v>0.24442886658795754</v>
      </c>
      <c r="CM70" s="32">
        <f t="shared" si="88"/>
        <v>-0.10616514167650526</v>
      </c>
      <c r="CN70" s="32">
        <f t="shared" si="88"/>
        <v>0.20762618063754429</v>
      </c>
      <c r="CO70" s="32">
        <f t="shared" si="88"/>
        <v>-0.14296782762691851</v>
      </c>
      <c r="CP70" s="32">
        <f t="shared" si="88"/>
        <v>-0.49356183589138131</v>
      </c>
      <c r="CQ70" s="32">
        <f t="shared" si="88"/>
        <v>-0.1797705135773317</v>
      </c>
      <c r="CR70" s="32">
        <f t="shared" si="88"/>
        <v>-0.5303645218417945</v>
      </c>
      <c r="CS70" s="32">
        <f t="shared" si="88"/>
        <v>-0.88095853010625724</v>
      </c>
    </row>
    <row r="71" spans="2:97" ht="13.9" thickTop="1" thickBot="1" x14ac:dyDescent="0.4">
      <c r="H71" s="33">
        <f>H70</f>
        <v>0.46875</v>
      </c>
      <c r="I71" s="33">
        <f t="shared" ref="I71:J71" si="89">I66</f>
        <v>0</v>
      </c>
      <c r="J71" s="33">
        <f t="shared" si="89"/>
        <v>0.6950019677292405</v>
      </c>
      <c r="K71" s="33">
        <f t="shared" ref="K71:K73" si="90">I71+J71*H71</f>
        <v>0.32578217237308149</v>
      </c>
      <c r="L71" s="33">
        <f>$CE$4-$CE$7*SUMPRODUCT($B$4:$CD$4,Q72:CS72)</f>
        <v>1.2316560376959842</v>
      </c>
      <c r="M71" s="39" t="s">
        <v>375</v>
      </c>
      <c r="O71" s="47">
        <f t="shared" ref="O71:O72" si="91">SUM(Q71:CS71)</f>
        <v>97.192156526892845</v>
      </c>
      <c r="P71" s="39" t="s">
        <v>365</v>
      </c>
      <c r="Q71" s="33">
        <f>EXP(Q70)</f>
        <v>2.413211734266107</v>
      </c>
      <c r="R71" s="33">
        <f>EXP(R70)</f>
        <v>1.6995517194403005</v>
      </c>
      <c r="S71" s="33">
        <f t="shared" ref="S71:CD71" si="92">EXP(S70)</f>
        <v>1.196942649514718</v>
      </c>
      <c r="T71" s="33">
        <f t="shared" si="92"/>
        <v>1.6381406290907548</v>
      </c>
      <c r="U71" s="33">
        <f t="shared" si="92"/>
        <v>1.1536926840374804</v>
      </c>
      <c r="V71" s="33">
        <f t="shared" si="92"/>
        <v>0.8125107121849342</v>
      </c>
      <c r="W71" s="33">
        <f t="shared" si="92"/>
        <v>1.1120054997967039</v>
      </c>
      <c r="X71" s="33">
        <f t="shared" si="92"/>
        <v>0.78315169463623902</v>
      </c>
      <c r="Y71" s="33">
        <f t="shared" si="92"/>
        <v>0.5515499490998389</v>
      </c>
      <c r="Z71" s="33">
        <f t="shared" si="92"/>
        <v>3.1905725777262561</v>
      </c>
      <c r="AA71" s="33">
        <f t="shared" si="92"/>
        <v>2.247023347962795</v>
      </c>
      <c r="AB71" s="33">
        <f t="shared" si="92"/>
        <v>1.5825102871937022</v>
      </c>
      <c r="AC71" s="33">
        <f t="shared" si="92"/>
        <v>2.1658300825500034</v>
      </c>
      <c r="AD71" s="33">
        <f t="shared" si="92"/>
        <v>1.525328336733293</v>
      </c>
      <c r="AE71" s="33">
        <f t="shared" si="92"/>
        <v>1.0742424133763218</v>
      </c>
      <c r="AF71" s="33">
        <f t="shared" si="92"/>
        <v>1.4702125816618914</v>
      </c>
      <c r="AG71" s="33">
        <f t="shared" si="92"/>
        <v>1.0354260613050279</v>
      </c>
      <c r="AH71" s="33">
        <f t="shared" si="92"/>
        <v>0.72921912232431063</v>
      </c>
      <c r="AI71" s="33">
        <f t="shared" si="92"/>
        <v>4.6298426139473516</v>
      </c>
      <c r="AJ71" s="33">
        <f t="shared" si="92"/>
        <v>3.2606575144410899</v>
      </c>
      <c r="AK71" s="33">
        <f t="shared" si="92"/>
        <v>2.296382039953734</v>
      </c>
      <c r="AL71" s="33">
        <f t="shared" si="92"/>
        <v>3.1428378971103443</v>
      </c>
      <c r="AM71" s="33">
        <f t="shared" si="92"/>
        <v>2.2134052624190583</v>
      </c>
      <c r="AN71" s="33">
        <f t="shared" si="92"/>
        <v>1.5588340907460976</v>
      </c>
      <c r="AO71" s="33">
        <f t="shared" si="92"/>
        <v>2.1334267427919293</v>
      </c>
      <c r="AP71" s="33">
        <f t="shared" si="92"/>
        <v>1.5025076488427662</v>
      </c>
      <c r="AQ71" s="33">
        <f t="shared" si="92"/>
        <v>1.0581704961083784</v>
      </c>
      <c r="AR71" s="33">
        <f t="shared" si="92"/>
        <v>1.5101493150938936</v>
      </c>
      <c r="AS71" s="33">
        <f t="shared" si="92"/>
        <v>1.0635522895217284</v>
      </c>
      <c r="AT71" s="33">
        <f t="shared" si="92"/>
        <v>0.74902757048006308</v>
      </c>
      <c r="AU71" s="33">
        <f t="shared" si="92"/>
        <v>1.0251222111685998</v>
      </c>
      <c r="AV71" s="33">
        <f t="shared" si="92"/>
        <v>0.72196243366845703</v>
      </c>
      <c r="AW71" s="33">
        <f t="shared" si="92"/>
        <v>0.50845621131777008</v>
      </c>
      <c r="AX71" s="33">
        <f t="shared" si="92"/>
        <v>0.6958752603651388</v>
      </c>
      <c r="AY71" s="33">
        <f t="shared" si="92"/>
        <v>0.49008380759809606</v>
      </c>
      <c r="AZ71" s="33">
        <f t="shared" si="92"/>
        <v>0.34515113864490532</v>
      </c>
      <c r="BA71" s="33">
        <f t="shared" si="92"/>
        <v>1.9966093006239927</v>
      </c>
      <c r="BB71" s="33">
        <f t="shared" si="92"/>
        <v>1.4061512803632903</v>
      </c>
      <c r="BC71" s="33">
        <f t="shared" si="92"/>
        <v>0.99030963276058792</v>
      </c>
      <c r="BD71" s="33">
        <f t="shared" si="92"/>
        <v>1.3553418331803837</v>
      </c>
      <c r="BE71" s="33">
        <f t="shared" si="92"/>
        <v>0.95452608252446203</v>
      </c>
      <c r="BF71" s="33">
        <f t="shared" si="92"/>
        <v>0.67224372472994731</v>
      </c>
      <c r="BG71" s="33">
        <f t="shared" si="92"/>
        <v>0.92003552432349578</v>
      </c>
      <c r="BH71" s="33">
        <f t="shared" si="92"/>
        <v>0.6479530722925495</v>
      </c>
      <c r="BI71" s="33">
        <f t="shared" si="92"/>
        <v>0.4563336662484479</v>
      </c>
      <c r="BJ71" s="33">
        <f t="shared" si="92"/>
        <v>2.8972814747941746</v>
      </c>
      <c r="BK71" s="33">
        <f t="shared" si="92"/>
        <v>2.0404673333342855</v>
      </c>
      <c r="BL71" s="33">
        <f t="shared" si="92"/>
        <v>1.4370391605462181</v>
      </c>
      <c r="BM71" s="33">
        <f t="shared" si="92"/>
        <v>1.9667377007909728</v>
      </c>
      <c r="BN71" s="33">
        <f t="shared" si="92"/>
        <v>1.3851136199965006</v>
      </c>
      <c r="BO71" s="33">
        <f t="shared" si="92"/>
        <v>0.97549344761542001</v>
      </c>
      <c r="BP71" s="33">
        <f t="shared" si="92"/>
        <v>1.3350643413019962</v>
      </c>
      <c r="BQ71" s="33">
        <f t="shared" si="92"/>
        <v>0.94024526095439331</v>
      </c>
      <c r="BR71" s="33">
        <f t="shared" si="92"/>
        <v>0.66218617589998041</v>
      </c>
      <c r="BS71" s="33">
        <f t="shared" si="92"/>
        <v>0.94502729350108383</v>
      </c>
      <c r="BT71" s="33">
        <f t="shared" si="92"/>
        <v>0.66555401616105014</v>
      </c>
      <c r="BU71" s="33">
        <f t="shared" si="92"/>
        <v>0.46872947635939938</v>
      </c>
      <c r="BV71" s="33">
        <f t="shared" si="92"/>
        <v>0.64150508763981073</v>
      </c>
      <c r="BW71" s="33">
        <f t="shared" si="92"/>
        <v>0.45179254652493572</v>
      </c>
      <c r="BX71" s="33">
        <f t="shared" si="92"/>
        <v>0.31818376662679343</v>
      </c>
      <c r="BY71" s="33">
        <f t="shared" si="92"/>
        <v>0.43546761061593536</v>
      </c>
      <c r="BZ71" s="33">
        <f t="shared" si="92"/>
        <v>0.3066866101610215</v>
      </c>
      <c r="CA71" s="33">
        <f t="shared" si="92"/>
        <v>0.21599006346079902</v>
      </c>
      <c r="CB71" s="33">
        <f t="shared" si="92"/>
        <v>1.2494461737583005</v>
      </c>
      <c r="CC71" s="33">
        <f t="shared" si="92"/>
        <v>0.87994698633636925</v>
      </c>
      <c r="CD71" s="33">
        <f t="shared" si="92"/>
        <v>0.61971993273897086</v>
      </c>
      <c r="CE71" s="33">
        <f t="shared" ref="CE71:CS71" si="93">EXP(CE70)</f>
        <v>0.84815124675245746</v>
      </c>
      <c r="CF71" s="33">
        <f t="shared" si="93"/>
        <v>0.59732715919432067</v>
      </c>
      <c r="CG71" s="33">
        <f t="shared" si="93"/>
        <v>0.42067937349303147</v>
      </c>
      <c r="CH71" s="33">
        <f t="shared" si="93"/>
        <v>0.57574351938981949</v>
      </c>
      <c r="CI71" s="33">
        <f t="shared" si="93"/>
        <v>0.40547867161484513</v>
      </c>
      <c r="CJ71" s="33">
        <f t="shared" si="93"/>
        <v>0.28556631138251704</v>
      </c>
      <c r="CK71" s="33">
        <f t="shared" si="93"/>
        <v>1.8130724182498019</v>
      </c>
      <c r="CL71" s="33">
        <f t="shared" si="93"/>
        <v>1.2768918293211169</v>
      </c>
      <c r="CM71" s="33">
        <f t="shared" si="93"/>
        <v>0.8992761278454281</v>
      </c>
      <c r="CN71" s="33">
        <f t="shared" si="93"/>
        <v>1.2307530042414894</v>
      </c>
      <c r="CO71" s="33">
        <f t="shared" si="93"/>
        <v>0.86678195487934007</v>
      </c>
      <c r="CP71" s="33">
        <f t="shared" si="93"/>
        <v>0.61044820099178365</v>
      </c>
      <c r="CQ71" s="33">
        <f t="shared" si="93"/>
        <v>0.83546191658007551</v>
      </c>
      <c r="CR71" s="33">
        <f t="shared" si="93"/>
        <v>0.58839044941175533</v>
      </c>
      <c r="CS71" s="33">
        <f t="shared" si="93"/>
        <v>0.41438552025942088</v>
      </c>
    </row>
    <row r="72" spans="2:97" ht="13.9" thickTop="1" thickBot="1" x14ac:dyDescent="0.4">
      <c r="H72" s="32">
        <f t="shared" ref="H72:H73" si="94">H71</f>
        <v>0.46875</v>
      </c>
      <c r="I72" s="32">
        <f t="shared" ref="I72:J72" si="95">I67</f>
        <v>0</v>
      </c>
      <c r="J72" s="32">
        <f t="shared" si="95"/>
        <v>-0.82644628099173556</v>
      </c>
      <c r="K72" s="32">
        <f t="shared" si="90"/>
        <v>-0.38739669421487605</v>
      </c>
      <c r="L72" s="32">
        <f>$CE$5-$CE$7*SUMPRODUCT($B$5:$CD$5,Q72:CS72)</f>
        <v>-8.4741045640488153</v>
      </c>
      <c r="M72" s="32">
        <f>SUMPRODUCT($B$7:$CD$7, LN(Q72:CS72))</f>
        <v>-3180.9068095803414</v>
      </c>
      <c r="O72" s="48">
        <f t="shared" si="91"/>
        <v>0.99999999999999989</v>
      </c>
      <c r="P72" s="39" t="s">
        <v>366</v>
      </c>
      <c r="Q72" s="32">
        <f t="shared" ref="Q72:AV72" si="96">Q71/$O71</f>
        <v>2.4829284795202345E-2</v>
      </c>
      <c r="R72" s="32">
        <f t="shared" si="96"/>
        <v>1.7486511053698438E-2</v>
      </c>
      <c r="S72" s="32">
        <f t="shared" si="96"/>
        <v>1.2315218555558305E-2</v>
      </c>
      <c r="T72" s="32">
        <f t="shared" si="96"/>
        <v>1.6854658725855981E-2</v>
      </c>
      <c r="U72" s="32">
        <f t="shared" si="96"/>
        <v>1.1870224154541279E-2</v>
      </c>
      <c r="V72" s="32">
        <f t="shared" si="96"/>
        <v>8.3598382958002832E-3</v>
      </c>
      <c r="W72" s="32">
        <f t="shared" si="96"/>
        <v>1.1441309047289372E-2</v>
      </c>
      <c r="X72" s="32">
        <f t="shared" si="96"/>
        <v>8.0577664147162206E-3</v>
      </c>
      <c r="Y72" s="32">
        <f t="shared" si="96"/>
        <v>5.6748401188857897E-3</v>
      </c>
      <c r="Z72" s="32">
        <f t="shared" si="96"/>
        <v>3.282746974385152E-2</v>
      </c>
      <c r="AA72" s="32">
        <f t="shared" si="96"/>
        <v>2.3119389755911515E-2</v>
      </c>
      <c r="AB72" s="32">
        <f t="shared" si="96"/>
        <v>1.6282283918207179E-2</v>
      </c>
      <c r="AC72" s="32">
        <f t="shared" si="96"/>
        <v>2.2284000684260188E-2</v>
      </c>
      <c r="AD72" s="32">
        <f t="shared" si="96"/>
        <v>1.5693944771265962E-2</v>
      </c>
      <c r="AE72" s="32">
        <f t="shared" si="96"/>
        <v>1.1052768574788043E-2</v>
      </c>
      <c r="AF72" s="32">
        <f t="shared" si="96"/>
        <v>1.5126864493999441E-2</v>
      </c>
      <c r="AG72" s="32">
        <f t="shared" si="96"/>
        <v>1.0653391161441386E-2</v>
      </c>
      <c r="AH72" s="32">
        <f t="shared" si="96"/>
        <v>7.5028597819263056E-3</v>
      </c>
      <c r="AI72" s="32">
        <f t="shared" si="96"/>
        <v>4.7635969602817539E-2</v>
      </c>
      <c r="AJ72" s="32">
        <f t="shared" si="96"/>
        <v>3.3548566375712359E-2</v>
      </c>
      <c r="AK72" s="32">
        <f t="shared" si="96"/>
        <v>2.3627236209316237E-2</v>
      </c>
      <c r="AL72" s="32">
        <f t="shared" si="96"/>
        <v>3.2336332574745663E-2</v>
      </c>
      <c r="AM72" s="32">
        <f t="shared" si="96"/>
        <v>2.2773496766754157E-2</v>
      </c>
      <c r="AN72" s="32">
        <f t="shared" si="96"/>
        <v>1.6038681992973085E-2</v>
      </c>
      <c r="AO72" s="32">
        <f t="shared" si="96"/>
        <v>2.1950606088276425E-2</v>
      </c>
      <c r="AP72" s="32">
        <f t="shared" si="96"/>
        <v>1.5459145084686189E-2</v>
      </c>
      <c r="AQ72" s="32">
        <f t="shared" si="96"/>
        <v>1.0887406287930087E-2</v>
      </c>
      <c r="AR72" s="32">
        <f t="shared" si="96"/>
        <v>1.5537769394756035E-2</v>
      </c>
      <c r="AS72" s="32">
        <f t="shared" si="96"/>
        <v>1.0942779001178413E-2</v>
      </c>
      <c r="AT72" s="32">
        <f t="shared" si="96"/>
        <v>7.7066668468541381E-3</v>
      </c>
      <c r="AU72" s="32">
        <f t="shared" si="96"/>
        <v>1.0547375917983165E-2</v>
      </c>
      <c r="AV72" s="32">
        <f t="shared" si="96"/>
        <v>7.4281964663341091E-3</v>
      </c>
      <c r="AW72" s="32">
        <f t="shared" ref="AW72:CB72" si="97">AW71/$O71</f>
        <v>5.231453128391913E-3</v>
      </c>
      <c r="AX72" s="32">
        <f t="shared" si="97"/>
        <v>7.1597882507380287E-3</v>
      </c>
      <c r="AY72" s="32">
        <f t="shared" si="97"/>
        <v>5.0424213754583268E-3</v>
      </c>
      <c r="AZ72" s="32">
        <f t="shared" si="97"/>
        <v>3.5512242034613441E-3</v>
      </c>
      <c r="BA72" s="32">
        <f t="shared" si="97"/>
        <v>2.0542905641480806E-2</v>
      </c>
      <c r="BB72" s="32">
        <f t="shared" si="97"/>
        <v>1.4467744421065619E-2</v>
      </c>
      <c r="BC72" s="32">
        <f t="shared" si="97"/>
        <v>1.018919291585604E-2</v>
      </c>
      <c r="BD72" s="32">
        <f t="shared" si="97"/>
        <v>1.3944971298227792E-2</v>
      </c>
      <c r="BE72" s="32">
        <f t="shared" si="97"/>
        <v>9.8210196854758222E-3</v>
      </c>
      <c r="BF72" s="32">
        <f t="shared" si="97"/>
        <v>6.9166458359624832E-3</v>
      </c>
      <c r="BG72" s="32">
        <f t="shared" si="97"/>
        <v>9.4661499158002951E-3</v>
      </c>
      <c r="BH72" s="32">
        <f t="shared" si="97"/>
        <v>6.6667218368929018E-3</v>
      </c>
      <c r="BI72" s="32">
        <f t="shared" si="97"/>
        <v>4.6951696778348715E-3</v>
      </c>
      <c r="BJ72" s="32">
        <f t="shared" si="97"/>
        <v>2.9809828059453577E-2</v>
      </c>
      <c r="BK72" s="32">
        <f t="shared" si="97"/>
        <v>2.0994156383079051E-2</v>
      </c>
      <c r="BL72" s="32">
        <f t="shared" si="97"/>
        <v>1.4785546610940696E-2</v>
      </c>
      <c r="BM72" s="32">
        <f t="shared" si="97"/>
        <v>2.0235559854531893E-2</v>
      </c>
      <c r="BN72" s="32">
        <f t="shared" si="97"/>
        <v>1.425129011941661E-2</v>
      </c>
      <c r="BO72" s="32">
        <f t="shared" si="97"/>
        <v>1.003675072633565E-2</v>
      </c>
      <c r="BP72" s="32">
        <f t="shared" si="97"/>
        <v>1.3736338291172571E-2</v>
      </c>
      <c r="BQ72" s="32">
        <f t="shared" si="97"/>
        <v>9.6740857961540305E-3</v>
      </c>
      <c r="BR72" s="32">
        <f t="shared" si="97"/>
        <v>6.8131647610551269E-3</v>
      </c>
      <c r="BS72" s="32">
        <f t="shared" si="97"/>
        <v>9.7232876321619328E-3</v>
      </c>
      <c r="BT72" s="32">
        <f t="shared" si="97"/>
        <v>6.8478161195743492E-3</v>
      </c>
      <c r="BU72" s="32">
        <f t="shared" si="97"/>
        <v>4.8227088801111543E-3</v>
      </c>
      <c r="BV72" s="32">
        <f t="shared" si="97"/>
        <v>6.6003791927624093E-3</v>
      </c>
      <c r="BW72" s="32">
        <f t="shared" si="97"/>
        <v>4.6484465688332146E-3</v>
      </c>
      <c r="BX72" s="32">
        <f t="shared" si="97"/>
        <v>3.2737597147435731E-3</v>
      </c>
      <c r="BY72" s="32">
        <f t="shared" si="97"/>
        <v>4.480480999466685E-3</v>
      </c>
      <c r="BZ72" s="32">
        <f t="shared" si="97"/>
        <v>3.1554666664502093E-3</v>
      </c>
      <c r="CA72" s="32">
        <f t="shared" si="97"/>
        <v>2.2222993210469105E-3</v>
      </c>
      <c r="CB72" s="32">
        <f t="shared" si="97"/>
        <v>1.2855421861254634E-2</v>
      </c>
      <c r="CC72" s="32">
        <f t="shared" ref="CC72:CS72" si="98">CC71/$O71</f>
        <v>9.0536831137488956E-3</v>
      </c>
      <c r="CD72" s="32">
        <f t="shared" si="98"/>
        <v>6.3762339975190875E-3</v>
      </c>
      <c r="CE72" s="32">
        <f t="shared" si="98"/>
        <v>8.726540052825929E-3</v>
      </c>
      <c r="CF72" s="32">
        <f t="shared" si="98"/>
        <v>6.1458370771826799E-3</v>
      </c>
      <c r="CG72" s="32">
        <f t="shared" si="98"/>
        <v>4.3283263642435021E-3</v>
      </c>
      <c r="CH72" s="32">
        <f t="shared" si="98"/>
        <v>5.9237652498276708E-3</v>
      </c>
      <c r="CI72" s="32">
        <f t="shared" si="98"/>
        <v>4.1719279220093254E-3</v>
      </c>
      <c r="CJ72" s="32">
        <f t="shared" si="98"/>
        <v>2.9381621067694026E-3</v>
      </c>
      <c r="CK72" s="32">
        <f t="shared" si="98"/>
        <v>1.8654513728668311E-2</v>
      </c>
      <c r="CL72" s="32">
        <f t="shared" si="98"/>
        <v>1.3137807359669027E-2</v>
      </c>
      <c r="CM72" s="32">
        <f t="shared" si="98"/>
        <v>9.2525586423900415E-3</v>
      </c>
      <c r="CN72" s="32">
        <f t="shared" si="98"/>
        <v>1.2663089782362663E-2</v>
      </c>
      <c r="CO72" s="32">
        <f t="shared" si="98"/>
        <v>8.9182294729668182E-3</v>
      </c>
      <c r="CP72" s="32">
        <f t="shared" si="98"/>
        <v>6.2808381129281152E-3</v>
      </c>
      <c r="CQ72" s="32">
        <f t="shared" si="98"/>
        <v>8.5959808531350483E-3</v>
      </c>
      <c r="CR72" s="32">
        <f t="shared" si="98"/>
        <v>6.0538881987760923E-3</v>
      </c>
      <c r="CS72" s="32">
        <f t="shared" si="98"/>
        <v>4.2635695622697846E-3</v>
      </c>
    </row>
    <row r="73" spans="2:97" ht="13.15" thickTop="1" x14ac:dyDescent="0.35">
      <c r="H73" s="34">
        <f t="shared" si="94"/>
        <v>0.46875</v>
      </c>
      <c r="I73" s="34">
        <f t="shared" ref="I73:J73" si="99">I68</f>
        <v>0</v>
      </c>
      <c r="J73" s="34">
        <f t="shared" si="99"/>
        <v>-0.74793388429752061</v>
      </c>
      <c r="K73" s="34">
        <f t="shared" si="90"/>
        <v>-0.3505940082644628</v>
      </c>
      <c r="L73" s="34">
        <f>$CE$6-$CE$7*SUMPRODUCT($B$6:$CD$6,Q72:CS72)</f>
        <v>-6.9104201925053133</v>
      </c>
    </row>
    <row r="74" spans="2:97" ht="13.5" thickBot="1" x14ac:dyDescent="0.4">
      <c r="B74" s="39" t="s">
        <v>367</v>
      </c>
      <c r="D74" s="39" t="s">
        <v>368</v>
      </c>
      <c r="E74" s="39" t="s">
        <v>369</v>
      </c>
      <c r="F74" s="39" t="s">
        <v>370</v>
      </c>
      <c r="H74" s="39" t="s">
        <v>347</v>
      </c>
      <c r="I74" s="39" t="s">
        <v>371</v>
      </c>
      <c r="J74" s="39" t="s">
        <v>372</v>
      </c>
      <c r="K74" s="39" t="s">
        <v>349</v>
      </c>
      <c r="L74" s="39" t="s">
        <v>373</v>
      </c>
      <c r="M74" s="39" t="s">
        <v>374</v>
      </c>
      <c r="O74" s="45" t="s">
        <v>336</v>
      </c>
    </row>
    <row r="75" spans="2:97" ht="13.9" thickTop="1" thickBot="1" x14ac:dyDescent="0.4">
      <c r="B75" s="32">
        <f>1+B70</f>
        <v>8</v>
      </c>
      <c r="D75" s="32">
        <f>IF(F70,IF(M75&lt;0,D70,H75),E70)</f>
        <v>0.484375</v>
      </c>
      <c r="E75" s="32">
        <f>IF(F70,IF(M75&lt;0,H75,E70),H75)</f>
        <v>0.5</v>
      </c>
      <c r="F75" s="32" t="b">
        <f>OR(F70,M75*M70&lt;=0)</f>
        <v>1</v>
      </c>
      <c r="H75" s="32">
        <f>IF(F70,(D70+E70)/2,2*H70)</f>
        <v>0.484375</v>
      </c>
      <c r="I75" s="32">
        <f>I70</f>
        <v>0</v>
      </c>
      <c r="J75" s="32">
        <f>J70</f>
        <v>-1</v>
      </c>
      <c r="K75" s="32">
        <f>I75+J75*H75</f>
        <v>-0.484375</v>
      </c>
      <c r="L75" s="32">
        <f>$CE$3-$CE$7*SUMPRODUCT($B$3:$CD$3,Q77:CS77)</f>
        <v>-5.7165527826018092</v>
      </c>
      <c r="M75" s="32">
        <f>SUMPRODUCT(L75:L78,J75:J78)</f>
        <v>5.7645142713515289</v>
      </c>
      <c r="O75" s="46">
        <f>SUM(Q75:CS75)</f>
        <v>-1.2984746584584261</v>
      </c>
      <c r="P75" s="39" t="s">
        <v>363</v>
      </c>
      <c r="Q75" s="32">
        <f t="shared" ref="Q75:AV75" si="100">SUMPRODUCT(B$3:B$6,$K75:$K78)</f>
        <v>0.9103238144431326</v>
      </c>
      <c r="R75" s="32">
        <f t="shared" si="100"/>
        <v>0.54804333923652104</v>
      </c>
      <c r="S75" s="32">
        <f t="shared" si="100"/>
        <v>0.18576286402990949</v>
      </c>
      <c r="T75" s="32">
        <f t="shared" si="100"/>
        <v>0.51001389708776068</v>
      </c>
      <c r="U75" s="32">
        <f t="shared" si="100"/>
        <v>0.14773342188114913</v>
      </c>
      <c r="V75" s="32">
        <f t="shared" si="100"/>
        <v>-0.21454705332546242</v>
      </c>
      <c r="W75" s="32">
        <f t="shared" si="100"/>
        <v>0.10970397973238877</v>
      </c>
      <c r="X75" s="32">
        <f t="shared" si="100"/>
        <v>-0.25257649547422278</v>
      </c>
      <c r="Y75" s="32">
        <f t="shared" si="100"/>
        <v>-0.61485697068083434</v>
      </c>
      <c r="Z75" s="32">
        <f t="shared" si="100"/>
        <v>1.1988737385450048</v>
      </c>
      <c r="AA75" s="32">
        <f t="shared" si="100"/>
        <v>0.83659326333839323</v>
      </c>
      <c r="AB75" s="32">
        <f t="shared" si="100"/>
        <v>0.47431278813178168</v>
      </c>
      <c r="AC75" s="32">
        <f t="shared" si="100"/>
        <v>0.79856382118963287</v>
      </c>
      <c r="AD75" s="32">
        <f t="shared" si="100"/>
        <v>0.43628334598302132</v>
      </c>
      <c r="AE75" s="32">
        <f t="shared" si="100"/>
        <v>7.4002870776409768E-2</v>
      </c>
      <c r="AF75" s="32">
        <f t="shared" si="100"/>
        <v>0.39825390383426096</v>
      </c>
      <c r="AG75" s="32">
        <f t="shared" si="100"/>
        <v>3.5973428627649406E-2</v>
      </c>
      <c r="AH75" s="32">
        <f t="shared" si="100"/>
        <v>-0.32630704657896215</v>
      </c>
      <c r="AI75" s="32">
        <f t="shared" si="100"/>
        <v>1.5836069706808344</v>
      </c>
      <c r="AJ75" s="32">
        <f t="shared" si="100"/>
        <v>1.2213264954742229</v>
      </c>
      <c r="AK75" s="32">
        <f t="shared" si="100"/>
        <v>0.85904602026761134</v>
      </c>
      <c r="AL75" s="32">
        <f t="shared" si="100"/>
        <v>1.1832970533254623</v>
      </c>
      <c r="AM75" s="32">
        <f t="shared" si="100"/>
        <v>0.82101657811885087</v>
      </c>
      <c r="AN75" s="32">
        <f t="shared" si="100"/>
        <v>0.45873610291223932</v>
      </c>
      <c r="AO75" s="32">
        <f t="shared" si="100"/>
        <v>0.78298713597009051</v>
      </c>
      <c r="AP75" s="32">
        <f t="shared" si="100"/>
        <v>0.42070666076347896</v>
      </c>
      <c r="AQ75" s="32">
        <f t="shared" si="100"/>
        <v>5.8426185556867405E-2</v>
      </c>
      <c r="AR75" s="32">
        <f t="shared" si="100"/>
        <v>0.4259488144431326</v>
      </c>
      <c r="AS75" s="32">
        <f t="shared" si="100"/>
        <v>6.3668339236521043E-2</v>
      </c>
      <c r="AT75" s="32">
        <f t="shared" si="100"/>
        <v>-0.29861213597009051</v>
      </c>
      <c r="AU75" s="32">
        <f t="shared" si="100"/>
        <v>2.5638897087760681E-2</v>
      </c>
      <c r="AV75" s="32">
        <f t="shared" si="100"/>
        <v>-0.33664157811885087</v>
      </c>
      <c r="AW75" s="32">
        <f t="shared" ref="AW75:CB75" si="101">SUMPRODUCT(AH$3:AH$6,$K75:$K78)</f>
        <v>-0.69892205332546242</v>
      </c>
      <c r="AX75" s="32">
        <f t="shared" si="101"/>
        <v>-0.37467102026761123</v>
      </c>
      <c r="AY75" s="32">
        <f t="shared" si="101"/>
        <v>-0.73695149547422278</v>
      </c>
      <c r="AZ75" s="32">
        <f t="shared" si="101"/>
        <v>-1.0992319706808344</v>
      </c>
      <c r="BA75" s="32">
        <f t="shared" si="101"/>
        <v>0.71449873854500479</v>
      </c>
      <c r="BB75" s="32">
        <f t="shared" si="101"/>
        <v>0.35221826333839323</v>
      </c>
      <c r="BC75" s="32">
        <f t="shared" si="101"/>
        <v>-1.0062211868218318E-2</v>
      </c>
      <c r="BD75" s="32">
        <f t="shared" si="101"/>
        <v>0.31418882118963287</v>
      </c>
      <c r="BE75" s="32">
        <f t="shared" si="101"/>
        <v>-4.8091654016978694E-2</v>
      </c>
      <c r="BF75" s="32">
        <f t="shared" si="101"/>
        <v>-0.41037212922359023</v>
      </c>
      <c r="BG75" s="32">
        <f t="shared" si="101"/>
        <v>-8.6121096165739042E-2</v>
      </c>
      <c r="BH75" s="32">
        <f t="shared" si="101"/>
        <v>-0.44840157137235059</v>
      </c>
      <c r="BI75" s="32">
        <f t="shared" si="101"/>
        <v>-0.81068204657896215</v>
      </c>
      <c r="BJ75" s="32">
        <f t="shared" si="101"/>
        <v>1.0992319706808344</v>
      </c>
      <c r="BK75" s="32">
        <f t="shared" si="101"/>
        <v>0.73695149547422278</v>
      </c>
      <c r="BL75" s="32">
        <f t="shared" si="101"/>
        <v>0.37467102026761123</v>
      </c>
      <c r="BM75" s="32">
        <f t="shared" si="101"/>
        <v>0.69892205332546242</v>
      </c>
      <c r="BN75" s="32">
        <f t="shared" si="101"/>
        <v>0.33664157811885087</v>
      </c>
      <c r="BO75" s="32">
        <f t="shared" si="101"/>
        <v>-2.5638897087760681E-2</v>
      </c>
      <c r="BP75" s="32">
        <f t="shared" si="101"/>
        <v>0.29861213597009051</v>
      </c>
      <c r="BQ75" s="32">
        <f t="shared" si="101"/>
        <v>-6.3668339236521043E-2</v>
      </c>
      <c r="BR75" s="32">
        <f t="shared" si="101"/>
        <v>-0.4259488144431326</v>
      </c>
      <c r="BS75" s="32">
        <f t="shared" si="101"/>
        <v>-5.8426185556867405E-2</v>
      </c>
      <c r="BT75" s="32">
        <f t="shared" si="101"/>
        <v>-0.42070666076347896</v>
      </c>
      <c r="BU75" s="32">
        <f t="shared" si="101"/>
        <v>-0.78298713597009051</v>
      </c>
      <c r="BV75" s="32">
        <f t="shared" si="101"/>
        <v>-0.45873610291223932</v>
      </c>
      <c r="BW75" s="32">
        <f t="shared" si="101"/>
        <v>-0.82101657811885087</v>
      </c>
      <c r="BX75" s="32">
        <f t="shared" si="101"/>
        <v>-1.1832970533254623</v>
      </c>
      <c r="BY75" s="32">
        <f t="shared" si="101"/>
        <v>-0.85904602026761134</v>
      </c>
      <c r="BZ75" s="32">
        <f t="shared" si="101"/>
        <v>-1.2213264954742229</v>
      </c>
      <c r="CA75" s="32">
        <f t="shared" si="101"/>
        <v>-1.5836069706808344</v>
      </c>
      <c r="CB75" s="32">
        <f t="shared" si="101"/>
        <v>0.23012373854500479</v>
      </c>
      <c r="CC75" s="32">
        <f t="shared" ref="CC75:CS75" si="102">SUMPRODUCT(BN$3:BN$6,$K75:$K78)</f>
        <v>-0.13215673666160677</v>
      </c>
      <c r="CD75" s="32">
        <f t="shared" si="102"/>
        <v>-0.49443721186821832</v>
      </c>
      <c r="CE75" s="32">
        <f t="shared" si="102"/>
        <v>-0.17018617881036713</v>
      </c>
      <c r="CF75" s="32">
        <f t="shared" si="102"/>
        <v>-0.53246665401697868</v>
      </c>
      <c r="CG75" s="32">
        <f t="shared" si="102"/>
        <v>-0.89474712922359023</v>
      </c>
      <c r="CH75" s="32">
        <f t="shared" si="102"/>
        <v>-0.57049609616573904</v>
      </c>
      <c r="CI75" s="32">
        <f t="shared" si="102"/>
        <v>-0.93277657137235059</v>
      </c>
      <c r="CJ75" s="32">
        <f t="shared" si="102"/>
        <v>-1.2950570465789621</v>
      </c>
      <c r="CK75" s="32">
        <f t="shared" si="102"/>
        <v>0.61485697068083434</v>
      </c>
      <c r="CL75" s="32">
        <f t="shared" si="102"/>
        <v>0.25257649547422278</v>
      </c>
      <c r="CM75" s="32">
        <f t="shared" si="102"/>
        <v>-0.10970397973238877</v>
      </c>
      <c r="CN75" s="32">
        <f t="shared" si="102"/>
        <v>0.21454705332546242</v>
      </c>
      <c r="CO75" s="32">
        <f t="shared" si="102"/>
        <v>-0.14773342188114913</v>
      </c>
      <c r="CP75" s="32">
        <f t="shared" si="102"/>
        <v>-0.51001389708776068</v>
      </c>
      <c r="CQ75" s="32">
        <f t="shared" si="102"/>
        <v>-0.18576286402990949</v>
      </c>
      <c r="CR75" s="32">
        <f t="shared" si="102"/>
        <v>-0.54804333923652104</v>
      </c>
      <c r="CS75" s="32">
        <f t="shared" si="102"/>
        <v>-0.9103238144431326</v>
      </c>
    </row>
    <row r="76" spans="2:97" ht="13.9" thickTop="1" thickBot="1" x14ac:dyDescent="0.4">
      <c r="H76" s="33">
        <f>H75</f>
        <v>0.484375</v>
      </c>
      <c r="I76" s="33">
        <f t="shared" ref="I76:J76" si="103">I71</f>
        <v>0</v>
      </c>
      <c r="J76" s="33">
        <f t="shared" si="103"/>
        <v>0.6950019677292405</v>
      </c>
      <c r="K76" s="33">
        <f t="shared" ref="K76:K78" si="104">I76+J76*H76</f>
        <v>0.33664157811885087</v>
      </c>
      <c r="L76" s="33">
        <f>$CE$4-$CE$7*SUMPRODUCT($B$4:$CD$4,Q77:CS77)</f>
        <v>-4.2504984813897124</v>
      </c>
      <c r="M76" s="39" t="s">
        <v>375</v>
      </c>
      <c r="O76" s="47">
        <f t="shared" ref="O76:O77" si="105">SUM(Q76:CS76)</f>
        <v>98.436165745652119</v>
      </c>
      <c r="P76" s="39" t="s">
        <v>365</v>
      </c>
      <c r="Q76" s="33">
        <f>EXP(Q75)</f>
        <v>2.4851271231643914</v>
      </c>
      <c r="R76" s="33">
        <f>EXP(R75)</f>
        <v>1.7298649454292965</v>
      </c>
      <c r="S76" s="33">
        <f t="shared" ref="S76:CD76" si="106">EXP(S75)</f>
        <v>1.2041366823982602</v>
      </c>
      <c r="T76" s="33">
        <f t="shared" si="106"/>
        <v>1.6653143378045783</v>
      </c>
      <c r="U76" s="33">
        <f t="shared" si="106"/>
        <v>1.1592038367923678</v>
      </c>
      <c r="V76" s="33">
        <f t="shared" si="106"/>
        <v>0.80690684318832406</v>
      </c>
      <c r="W76" s="33">
        <f t="shared" si="106"/>
        <v>1.1159476784295066</v>
      </c>
      <c r="X76" s="33">
        <f t="shared" si="106"/>
        <v>0.77679678912776073</v>
      </c>
      <c r="Y76" s="33">
        <f t="shared" si="106"/>
        <v>0.54071822833879923</v>
      </c>
      <c r="Z76" s="33">
        <f t="shared" si="106"/>
        <v>3.3163797079559139</v>
      </c>
      <c r="AA76" s="33">
        <f t="shared" si="106"/>
        <v>2.3084891509376875</v>
      </c>
      <c r="AB76" s="33">
        <f t="shared" si="106"/>
        <v>1.6069095306585583</v>
      </c>
      <c r="AC76" s="33">
        <f t="shared" si="106"/>
        <v>2.2223469478819933</v>
      </c>
      <c r="AD76" s="33">
        <f t="shared" si="106"/>
        <v>1.5469470538906283</v>
      </c>
      <c r="AE76" s="33">
        <f t="shared" si="106"/>
        <v>1.0768098967722322</v>
      </c>
      <c r="AF76" s="33">
        <f t="shared" si="106"/>
        <v>1.4892221011099205</v>
      </c>
      <c r="AG76" s="33">
        <f t="shared" si="106"/>
        <v>1.036628301488383</v>
      </c>
      <c r="AH76" s="33">
        <f t="shared" si="106"/>
        <v>0.72158359363978664</v>
      </c>
      <c r="AI76" s="33">
        <f t="shared" si="106"/>
        <v>4.8724991145754988</v>
      </c>
      <c r="AJ76" s="33">
        <f t="shared" si="106"/>
        <v>3.3916838041696735</v>
      </c>
      <c r="AK76" s="33">
        <f t="shared" si="106"/>
        <v>2.3609073612872433</v>
      </c>
      <c r="AL76" s="33">
        <f t="shared" si="106"/>
        <v>3.2651217560695911</v>
      </c>
      <c r="AM76" s="33">
        <f t="shared" si="106"/>
        <v>2.2728091515862876</v>
      </c>
      <c r="AN76" s="33">
        <f t="shared" si="106"/>
        <v>1.5820731431934638</v>
      </c>
      <c r="AO76" s="33">
        <f t="shared" si="106"/>
        <v>2.1879983620864714</v>
      </c>
      <c r="AP76" s="33">
        <f t="shared" si="106"/>
        <v>1.5230374462335823</v>
      </c>
      <c r="AQ76" s="33">
        <f t="shared" si="106"/>
        <v>1.0601667271897337</v>
      </c>
      <c r="AR76" s="33">
        <f t="shared" si="106"/>
        <v>1.5310424058694452</v>
      </c>
      <c r="AS76" s="33">
        <f t="shared" si="106"/>
        <v>1.0657388763705866</v>
      </c>
      <c r="AT76" s="33">
        <f t="shared" si="106"/>
        <v>0.74184708944272837</v>
      </c>
      <c r="AU76" s="33">
        <f t="shared" si="106"/>
        <v>1.025970400674969</v>
      </c>
      <c r="AV76" s="33">
        <f t="shared" si="106"/>
        <v>0.71416476631416015</v>
      </c>
      <c r="AW76" s="33">
        <f t="shared" si="106"/>
        <v>0.49712088488032186</v>
      </c>
      <c r="AX76" s="33">
        <f t="shared" si="106"/>
        <v>0.68751542022991796</v>
      </c>
      <c r="AY76" s="33">
        <f t="shared" si="106"/>
        <v>0.47857061870679762</v>
      </c>
      <c r="AZ76" s="33">
        <f t="shared" si="106"/>
        <v>0.33312683665017317</v>
      </c>
      <c r="BA76" s="33">
        <f t="shared" si="106"/>
        <v>2.0431622670393077</v>
      </c>
      <c r="BB76" s="33">
        <f t="shared" si="106"/>
        <v>1.4222189080913865</v>
      </c>
      <c r="BC76" s="33">
        <f t="shared" si="106"/>
        <v>0.98998824281524467</v>
      </c>
      <c r="BD76" s="33">
        <f t="shared" si="106"/>
        <v>1.3691482363402578</v>
      </c>
      <c r="BE76" s="33">
        <f t="shared" si="106"/>
        <v>0.95304643254045929</v>
      </c>
      <c r="BF76" s="33">
        <f t="shared" si="106"/>
        <v>0.66340333242949734</v>
      </c>
      <c r="BG76" s="33">
        <f t="shared" si="106"/>
        <v>0.9174831208047044</v>
      </c>
      <c r="BH76" s="33">
        <f t="shared" si="106"/>
        <v>0.63864816970899974</v>
      </c>
      <c r="BI76" s="33">
        <f t="shared" si="106"/>
        <v>0.44455475574844383</v>
      </c>
      <c r="BJ76" s="33">
        <f t="shared" si="106"/>
        <v>3.0018596221658687</v>
      </c>
      <c r="BK76" s="33">
        <f t="shared" si="106"/>
        <v>2.0895557748660343</v>
      </c>
      <c r="BL76" s="33">
        <f t="shared" si="106"/>
        <v>1.4545128306585202</v>
      </c>
      <c r="BM76" s="33">
        <f t="shared" si="106"/>
        <v>2.0115831589749895</v>
      </c>
      <c r="BN76" s="33">
        <f t="shared" si="106"/>
        <v>1.4002370981714063</v>
      </c>
      <c r="BO76" s="33">
        <f t="shared" si="106"/>
        <v>0.9746869883791156</v>
      </c>
      <c r="BP76" s="33">
        <f t="shared" si="106"/>
        <v>1.3479866865167522</v>
      </c>
      <c r="BQ76" s="33">
        <f t="shared" si="106"/>
        <v>0.93831615058046614</v>
      </c>
      <c r="BR76" s="33">
        <f t="shared" si="106"/>
        <v>0.65314977309993061</v>
      </c>
      <c r="BS76" s="33">
        <f t="shared" si="106"/>
        <v>0.943247863145807</v>
      </c>
      <c r="BT76" s="33">
        <f t="shared" si="106"/>
        <v>0.65658267462363751</v>
      </c>
      <c r="BU76" s="33">
        <f t="shared" si="106"/>
        <v>0.45703873335919765</v>
      </c>
      <c r="BV76" s="33">
        <f t="shared" si="106"/>
        <v>0.63208202749808962</v>
      </c>
      <c r="BW76" s="33">
        <f t="shared" si="106"/>
        <v>0.43998414882396025</v>
      </c>
      <c r="BX76" s="33">
        <f t="shared" si="106"/>
        <v>0.30626729252625351</v>
      </c>
      <c r="BY76" s="33">
        <f t="shared" si="106"/>
        <v>0.42356596298415011</v>
      </c>
      <c r="BZ76" s="33">
        <f t="shared" si="106"/>
        <v>0.2948388050709852</v>
      </c>
      <c r="CA76" s="33">
        <f t="shared" si="106"/>
        <v>0.2052334903476164</v>
      </c>
      <c r="CB76" s="33">
        <f t="shared" si="106"/>
        <v>1.2587557568992025</v>
      </c>
      <c r="CC76" s="33">
        <f t="shared" si="106"/>
        <v>0.87620365108107645</v>
      </c>
      <c r="CD76" s="33">
        <f t="shared" si="106"/>
        <v>0.60991406312137053</v>
      </c>
      <c r="CE76" s="33">
        <f t="shared" ref="CE76:CS76" si="107">EXP(CE75)</f>
        <v>0.84350775870536054</v>
      </c>
      <c r="CF76" s="33">
        <f t="shared" si="107"/>
        <v>0.58715487404284117</v>
      </c>
      <c r="CG76" s="33">
        <f t="shared" si="107"/>
        <v>0.40871093662659141</v>
      </c>
      <c r="CH76" s="33">
        <f t="shared" si="107"/>
        <v>0.56524495327739421</v>
      </c>
      <c r="CI76" s="33">
        <f t="shared" si="107"/>
        <v>0.39345972330394274</v>
      </c>
      <c r="CJ76" s="33">
        <f t="shared" si="107"/>
        <v>0.27388223984096655</v>
      </c>
      <c r="CK76" s="33">
        <f t="shared" si="107"/>
        <v>1.8493920633528695</v>
      </c>
      <c r="CL76" s="33">
        <f t="shared" si="107"/>
        <v>1.2873379679167658</v>
      </c>
      <c r="CM76" s="33">
        <f t="shared" si="107"/>
        <v>0.89609935961094356</v>
      </c>
      <c r="CN76" s="33">
        <f t="shared" si="107"/>
        <v>1.2393004328092059</v>
      </c>
      <c r="CO76" s="33">
        <f t="shared" si="107"/>
        <v>0.8626610508528848</v>
      </c>
      <c r="CP76" s="33">
        <f t="shared" si="107"/>
        <v>0.60048723373049362</v>
      </c>
      <c r="CQ76" s="33">
        <f t="shared" si="107"/>
        <v>0.83047050606274664</v>
      </c>
      <c r="CR76" s="33">
        <f t="shared" si="107"/>
        <v>0.57807981058997204</v>
      </c>
      <c r="CS76" s="33">
        <f t="shared" si="107"/>
        <v>0.40239390197740393</v>
      </c>
    </row>
    <row r="77" spans="2:97" ht="13.9" thickTop="1" thickBot="1" x14ac:dyDescent="0.4">
      <c r="H77" s="32">
        <f t="shared" ref="H77:H78" si="108">H76</f>
        <v>0.484375</v>
      </c>
      <c r="I77" s="32">
        <f t="shared" ref="I77:J77" si="109">I72</f>
        <v>0</v>
      </c>
      <c r="J77" s="32">
        <f t="shared" si="109"/>
        <v>-0.82644628099173556</v>
      </c>
      <c r="K77" s="32">
        <f t="shared" si="104"/>
        <v>-0.40030991735537191</v>
      </c>
      <c r="L77" s="32">
        <f>$CE$5-$CE$7*SUMPRODUCT($B$5:$CD$5,Q77:CS77)</f>
        <v>-2.4117947886078355</v>
      </c>
      <c r="M77" s="32">
        <f>SUMPRODUCT($B$7:$CD$7, LN(Q77:CS77))</f>
        <v>-3180.660100899478</v>
      </c>
      <c r="O77" s="48">
        <f t="shared" si="105"/>
        <v>1.0000000000000007</v>
      </c>
      <c r="P77" s="39" t="s">
        <v>366</v>
      </c>
      <c r="Q77" s="32">
        <f t="shared" ref="Q77:AV77" si="110">Q76/$O76</f>
        <v>2.5246078048038544E-2</v>
      </c>
      <c r="R77" s="32">
        <f t="shared" si="110"/>
        <v>1.7573469388263974E-2</v>
      </c>
      <c r="S77" s="32">
        <f t="shared" si="110"/>
        <v>1.223266543629516E-2</v>
      </c>
      <c r="T77" s="32">
        <f t="shared" si="110"/>
        <v>1.6917708295420216E-2</v>
      </c>
      <c r="U77" s="32">
        <f t="shared" si="110"/>
        <v>1.1776198595418872E-2</v>
      </c>
      <c r="V77" s="32">
        <f t="shared" si="110"/>
        <v>8.1972599915490392E-3</v>
      </c>
      <c r="W77" s="32">
        <f t="shared" si="110"/>
        <v>1.1336764998679335E-2</v>
      </c>
      <c r="X77" s="32">
        <f t="shared" si="110"/>
        <v>7.8913759312295387E-3</v>
      </c>
      <c r="Y77" s="32">
        <f t="shared" si="110"/>
        <v>5.4930850286870553E-3</v>
      </c>
      <c r="Z77" s="32">
        <f t="shared" si="110"/>
        <v>3.3690663211375607E-2</v>
      </c>
      <c r="AA77" s="32">
        <f t="shared" si="110"/>
        <v>2.3451636229945824E-2</v>
      </c>
      <c r="AB77" s="32">
        <f t="shared" si="110"/>
        <v>1.6324381577505064E-2</v>
      </c>
      <c r="AC77" s="32">
        <f t="shared" si="110"/>
        <v>2.2576528972332036E-2</v>
      </c>
      <c r="AD77" s="32">
        <f t="shared" si="110"/>
        <v>1.571523069973859E-2</v>
      </c>
      <c r="AE77" s="32">
        <f t="shared" si="110"/>
        <v>1.0939169446670513E-2</v>
      </c>
      <c r="AF77" s="32">
        <f t="shared" si="110"/>
        <v>1.5128810532481541E-2</v>
      </c>
      <c r="AG77" s="32">
        <f t="shared" si="110"/>
        <v>1.0530969929963677E-2</v>
      </c>
      <c r="AH77" s="32">
        <f t="shared" si="110"/>
        <v>7.3304723743941504E-3</v>
      </c>
      <c r="AI77" s="32">
        <f t="shared" si="110"/>
        <v>4.9499074630410568E-2</v>
      </c>
      <c r="AJ77" s="32">
        <f t="shared" si="110"/>
        <v>3.4455667573779741E-2</v>
      </c>
      <c r="AK77" s="32">
        <f t="shared" si="110"/>
        <v>2.3984145902102284E-2</v>
      </c>
      <c r="AL77" s="32">
        <f t="shared" si="110"/>
        <v>3.3169940451625218E-2</v>
      </c>
      <c r="AM77" s="32">
        <f t="shared" si="110"/>
        <v>2.3089167831455041E-2</v>
      </c>
      <c r="AN77" s="32">
        <f t="shared" si="110"/>
        <v>1.6072071999242241E-2</v>
      </c>
      <c r="AO77" s="32">
        <f t="shared" si="110"/>
        <v>2.2227586228216273E-2</v>
      </c>
      <c r="AP77" s="32">
        <f t="shared" si="110"/>
        <v>1.5472336155076765E-2</v>
      </c>
      <c r="AQ77" s="32">
        <f t="shared" si="110"/>
        <v>1.0770093686187292E-2</v>
      </c>
      <c r="AR77" s="32">
        <f t="shared" si="110"/>
        <v>1.5553657482205118E-2</v>
      </c>
      <c r="AS77" s="32">
        <f t="shared" si="110"/>
        <v>1.082670041338602E-2</v>
      </c>
      <c r="AT77" s="32">
        <f t="shared" si="110"/>
        <v>7.5363265505442078E-3</v>
      </c>
      <c r="AU77" s="32">
        <f t="shared" si="110"/>
        <v>1.0422697723984497E-2</v>
      </c>
      <c r="AV77" s="32">
        <f t="shared" si="110"/>
        <v>7.2551054879512562E-3</v>
      </c>
      <c r="AW77" s="32">
        <f t="shared" ref="AW77:CB77" si="111">AW76/$O76</f>
        <v>5.0501853776469289E-3</v>
      </c>
      <c r="AX77" s="32">
        <f t="shared" si="111"/>
        <v>6.9843783026492497E-3</v>
      </c>
      <c r="AY77" s="32">
        <f t="shared" si="111"/>
        <v>4.861735674908039E-3</v>
      </c>
      <c r="AZ77" s="32">
        <f t="shared" si="111"/>
        <v>3.3841915126086395E-3</v>
      </c>
      <c r="BA77" s="32">
        <f t="shared" si="111"/>
        <v>2.0756215477943412E-2</v>
      </c>
      <c r="BB77" s="32">
        <f t="shared" si="111"/>
        <v>1.4448133948717983E-2</v>
      </c>
      <c r="BC77" s="32">
        <f t="shared" si="111"/>
        <v>1.0057159737136267E-2</v>
      </c>
      <c r="BD77" s="32">
        <f t="shared" si="111"/>
        <v>1.3908996007402214E-2</v>
      </c>
      <c r="BE77" s="32">
        <f t="shared" si="111"/>
        <v>9.6818727682163389E-3</v>
      </c>
      <c r="BF77" s="32">
        <f t="shared" si="111"/>
        <v>6.7394267889675456E-3</v>
      </c>
      <c r="BG77" s="32">
        <f t="shared" si="111"/>
        <v>9.3205897837932514E-3</v>
      </c>
      <c r="BH77" s="32">
        <f t="shared" si="111"/>
        <v>6.4879423621516724E-3</v>
      </c>
      <c r="BI77" s="32">
        <f t="shared" si="111"/>
        <v>4.5161730181275334E-3</v>
      </c>
      <c r="BJ77" s="32">
        <f t="shared" si="111"/>
        <v>3.049549522197292E-2</v>
      </c>
      <c r="BK77" s="32">
        <f t="shared" si="111"/>
        <v>2.1227520993302496E-2</v>
      </c>
      <c r="BL77" s="32">
        <f t="shared" si="111"/>
        <v>1.4776203640609248E-2</v>
      </c>
      <c r="BM77" s="32">
        <f t="shared" si="111"/>
        <v>2.0435407492127355E-2</v>
      </c>
      <c r="BN77" s="32">
        <f t="shared" si="111"/>
        <v>1.4224823646518904E-2</v>
      </c>
      <c r="BO77" s="32">
        <f t="shared" si="111"/>
        <v>9.9017163152981414E-3</v>
      </c>
      <c r="BP77" s="32">
        <f t="shared" si="111"/>
        <v>1.3694018619130258E-2</v>
      </c>
      <c r="BQ77" s="32">
        <f t="shared" si="111"/>
        <v>9.5322297803123353E-3</v>
      </c>
      <c r="BR77" s="32">
        <f t="shared" si="111"/>
        <v>6.6352622346912164E-3</v>
      </c>
      <c r="BS77" s="32">
        <f t="shared" si="111"/>
        <v>9.5823303965643317E-3</v>
      </c>
      <c r="BT77" s="32">
        <f t="shared" si="111"/>
        <v>6.6701366276310748E-3</v>
      </c>
      <c r="BU77" s="32">
        <f t="shared" si="111"/>
        <v>4.6429960969846581E-3</v>
      </c>
      <c r="BV77" s="32">
        <f t="shared" si="111"/>
        <v>6.4212377911114279E-3</v>
      </c>
      <c r="BW77" s="32">
        <f t="shared" si="111"/>
        <v>4.4697408263628365E-3</v>
      </c>
      <c r="BX77" s="32">
        <f t="shared" si="111"/>
        <v>3.1113289531980903E-3</v>
      </c>
      <c r="BY77" s="32">
        <f t="shared" si="111"/>
        <v>4.3029506459911953E-3</v>
      </c>
      <c r="BZ77" s="32">
        <f t="shared" si="111"/>
        <v>2.9952284593531935E-3</v>
      </c>
      <c r="CA77" s="32">
        <f t="shared" si="111"/>
        <v>2.0849399079390847E-3</v>
      </c>
      <c r="CB77" s="32">
        <f t="shared" si="111"/>
        <v>1.2787533396533187E-2</v>
      </c>
      <c r="CC77" s="32">
        <f t="shared" ref="CC77:CS77" si="112">CC76/$O76</f>
        <v>8.9012371057309077E-3</v>
      </c>
      <c r="CD77" s="32">
        <f t="shared" si="112"/>
        <v>6.1960363703856495E-3</v>
      </c>
      <c r="CE77" s="32">
        <f t="shared" si="112"/>
        <v>8.5690838556724044E-3</v>
      </c>
      <c r="CF77" s="32">
        <f t="shared" si="112"/>
        <v>5.9648287760413459E-3</v>
      </c>
      <c r="CG77" s="32">
        <f t="shared" si="112"/>
        <v>4.1520403962366243E-3</v>
      </c>
      <c r="CH77" s="32">
        <f t="shared" si="112"/>
        <v>5.7422487862634044E-3</v>
      </c>
      <c r="CI77" s="32">
        <f t="shared" si="112"/>
        <v>3.9971053354576815E-3</v>
      </c>
      <c r="CJ77" s="32">
        <f t="shared" si="112"/>
        <v>2.7823334824788604E-3</v>
      </c>
      <c r="CK77" s="32">
        <f t="shared" si="112"/>
        <v>1.8787729584383538E-2</v>
      </c>
      <c r="CL77" s="32">
        <f t="shared" si="112"/>
        <v>1.3077896301275092E-2</v>
      </c>
      <c r="CM77" s="32">
        <f t="shared" si="112"/>
        <v>9.1033549795749118E-3</v>
      </c>
      <c r="CN77" s="32">
        <f t="shared" si="112"/>
        <v>1.258988933001939E-2</v>
      </c>
      <c r="CO77" s="32">
        <f t="shared" si="112"/>
        <v>8.7636596195945198E-3</v>
      </c>
      <c r="CP77" s="32">
        <f t="shared" si="112"/>
        <v>6.1002704563085531E-3</v>
      </c>
      <c r="CQ77" s="32">
        <f t="shared" si="112"/>
        <v>8.436640128878934E-3</v>
      </c>
      <c r="CR77" s="32">
        <f t="shared" si="112"/>
        <v>5.8726364056444933E-3</v>
      </c>
      <c r="CS77" s="32">
        <f t="shared" si="112"/>
        <v>4.0878664759976951E-3</v>
      </c>
    </row>
    <row r="78" spans="2:97" ht="13.15" thickTop="1" x14ac:dyDescent="0.35">
      <c r="H78" s="34">
        <f t="shared" si="108"/>
        <v>0.484375</v>
      </c>
      <c r="I78" s="34">
        <f t="shared" ref="I78:J78" si="113">I73</f>
        <v>0</v>
      </c>
      <c r="J78" s="34">
        <f t="shared" si="113"/>
        <v>-0.74793388429752061</v>
      </c>
      <c r="K78" s="34">
        <f t="shared" si="104"/>
        <v>-0.36228047520661155</v>
      </c>
      <c r="L78" s="34">
        <f>$CE$6-$CE$7*SUMPRODUCT($B$6:$CD$6,Q77:CS77)</f>
        <v>-1.3488457800425238</v>
      </c>
    </row>
    <row r="79" spans="2:97" ht="13.5" thickBot="1" x14ac:dyDescent="0.4">
      <c r="B79" s="39" t="s">
        <v>367</v>
      </c>
      <c r="D79" s="39" t="s">
        <v>368</v>
      </c>
      <c r="E79" s="39" t="s">
        <v>369</v>
      </c>
      <c r="F79" s="39" t="s">
        <v>370</v>
      </c>
      <c r="H79" s="39" t="s">
        <v>347</v>
      </c>
      <c r="I79" s="39" t="s">
        <v>371</v>
      </c>
      <c r="J79" s="39" t="s">
        <v>372</v>
      </c>
      <c r="K79" s="39" t="s">
        <v>349</v>
      </c>
      <c r="L79" s="39" t="s">
        <v>373</v>
      </c>
      <c r="M79" s="39" t="s">
        <v>374</v>
      </c>
      <c r="O79" s="45" t="s">
        <v>336</v>
      </c>
    </row>
    <row r="80" spans="2:97" ht="13.9" thickTop="1" thickBot="1" x14ac:dyDescent="0.4">
      <c r="B80" s="32">
        <f>1+B75</f>
        <v>9</v>
      </c>
      <c r="D80" s="32">
        <f>IF(F75,IF(M80&lt;0,D75,H80),E75)</f>
        <v>0.484375</v>
      </c>
      <c r="E80" s="32">
        <f>IF(F75,IF(M80&lt;0,H80,E75),H80)</f>
        <v>0.4921875</v>
      </c>
      <c r="F80" s="32" t="b">
        <f>OR(F75,M80*M75&lt;=0)</f>
        <v>1</v>
      </c>
      <c r="H80" s="32">
        <f>IF(F75,(D75+E75)/2,2*H75)</f>
        <v>0.4921875</v>
      </c>
      <c r="I80" s="32">
        <f>I75</f>
        <v>0</v>
      </c>
      <c r="J80" s="32">
        <f>J75</f>
        <v>-1</v>
      </c>
      <c r="K80" s="32">
        <f>I80+J80*H80</f>
        <v>-0.4921875</v>
      </c>
      <c r="L80" s="32">
        <f>$CE$3-$CE$7*SUMPRODUCT($B$3:$CD$3,Q82:CS82)</f>
        <v>-2.1923245779787521</v>
      </c>
      <c r="M80" s="32">
        <f>SUMPRODUCT(L80:L83,J80:J83)</f>
        <v>-4.2307693062473763</v>
      </c>
      <c r="O80" s="46">
        <f>SUM(Q80:CS80)</f>
        <v>-1.3194177981109809</v>
      </c>
      <c r="P80" s="39" t="s">
        <v>363</v>
      </c>
      <c r="Q80" s="32">
        <f t="shared" ref="Q80:AV80" si="114">SUMPRODUCT(B$3:B$6,$K80:$K83)</f>
        <v>0.9250064566115701</v>
      </c>
      <c r="R80" s="32">
        <f t="shared" si="114"/>
        <v>0.55688274793388426</v>
      </c>
      <c r="S80" s="32">
        <f t="shared" si="114"/>
        <v>0.18875903925619836</v>
      </c>
      <c r="T80" s="32">
        <f t="shared" si="114"/>
        <v>0.5182399276859504</v>
      </c>
      <c r="U80" s="32">
        <f t="shared" si="114"/>
        <v>0.15011621900826444</v>
      </c>
      <c r="V80" s="32">
        <f t="shared" si="114"/>
        <v>-0.21800748966942146</v>
      </c>
      <c r="W80" s="32">
        <f t="shared" si="114"/>
        <v>0.11147339876033052</v>
      </c>
      <c r="X80" s="32">
        <f t="shared" si="114"/>
        <v>-0.25665030991735538</v>
      </c>
      <c r="Y80" s="32">
        <f t="shared" si="114"/>
        <v>-0.62477401859504123</v>
      </c>
      <c r="Z80" s="32">
        <f t="shared" si="114"/>
        <v>1.2182104117473436</v>
      </c>
      <c r="AA80" s="32">
        <f t="shared" si="114"/>
        <v>0.85008670306965761</v>
      </c>
      <c r="AB80" s="32">
        <f t="shared" si="114"/>
        <v>0.48196299439197171</v>
      </c>
      <c r="AC80" s="32">
        <f t="shared" si="114"/>
        <v>0.81144388282172364</v>
      </c>
      <c r="AD80" s="32">
        <f t="shared" si="114"/>
        <v>0.44332017414403779</v>
      </c>
      <c r="AE80" s="32">
        <f t="shared" si="114"/>
        <v>7.5196465466351892E-2</v>
      </c>
      <c r="AF80" s="32">
        <f t="shared" si="114"/>
        <v>0.40467735389610388</v>
      </c>
      <c r="AG80" s="32">
        <f t="shared" si="114"/>
        <v>3.6553645218417974E-2</v>
      </c>
      <c r="AH80" s="32">
        <f t="shared" si="114"/>
        <v>-0.33157006345926793</v>
      </c>
      <c r="AI80" s="32">
        <f t="shared" si="114"/>
        <v>1.6091490185950412</v>
      </c>
      <c r="AJ80" s="32">
        <f t="shared" si="114"/>
        <v>1.2410253099173554</v>
      </c>
      <c r="AK80" s="32">
        <f t="shared" si="114"/>
        <v>0.87290160123966953</v>
      </c>
      <c r="AL80" s="32">
        <f t="shared" si="114"/>
        <v>1.2023824896694215</v>
      </c>
      <c r="AM80" s="32">
        <f t="shared" si="114"/>
        <v>0.83425878099173556</v>
      </c>
      <c r="AN80" s="32">
        <f t="shared" si="114"/>
        <v>0.46613507231404966</v>
      </c>
      <c r="AO80" s="32">
        <f t="shared" si="114"/>
        <v>0.79561596074380159</v>
      </c>
      <c r="AP80" s="32">
        <f t="shared" si="114"/>
        <v>0.42749225206611574</v>
      </c>
      <c r="AQ80" s="32">
        <f t="shared" si="114"/>
        <v>5.936854338842984E-2</v>
      </c>
      <c r="AR80" s="32">
        <f t="shared" si="114"/>
        <v>0.43281895661157016</v>
      </c>
      <c r="AS80" s="32">
        <f t="shared" si="114"/>
        <v>6.4695247933884259E-2</v>
      </c>
      <c r="AT80" s="32">
        <f t="shared" si="114"/>
        <v>-0.30342846074380164</v>
      </c>
      <c r="AU80" s="32">
        <f t="shared" si="114"/>
        <v>2.6052427685950341E-2</v>
      </c>
      <c r="AV80" s="32">
        <f t="shared" si="114"/>
        <v>-0.34207128099173556</v>
      </c>
      <c r="AW80" s="32">
        <f t="shared" ref="AW80:CB80" si="115">SUMPRODUCT(AH$3:AH$6,$K80:$K83)</f>
        <v>-0.71019498966942152</v>
      </c>
      <c r="AX80" s="32">
        <f t="shared" si="115"/>
        <v>-0.38071410123966948</v>
      </c>
      <c r="AY80" s="32">
        <f t="shared" si="115"/>
        <v>-0.74883780991735538</v>
      </c>
      <c r="AZ80" s="32">
        <f t="shared" si="115"/>
        <v>-1.1169615185950412</v>
      </c>
      <c r="BA80" s="32">
        <f t="shared" si="115"/>
        <v>0.72602291174734357</v>
      </c>
      <c r="BB80" s="32">
        <f t="shared" si="115"/>
        <v>0.35789920306965761</v>
      </c>
      <c r="BC80" s="32">
        <f t="shared" si="115"/>
        <v>-1.0224505608028289E-2</v>
      </c>
      <c r="BD80" s="32">
        <f t="shared" si="115"/>
        <v>0.31925638282172369</v>
      </c>
      <c r="BE80" s="32">
        <f t="shared" si="115"/>
        <v>-4.8867325855962221E-2</v>
      </c>
      <c r="BF80" s="32">
        <f t="shared" si="115"/>
        <v>-0.41699103453364811</v>
      </c>
      <c r="BG80" s="32">
        <f t="shared" si="115"/>
        <v>-8.7510146103896125E-2</v>
      </c>
      <c r="BH80" s="32">
        <f t="shared" si="115"/>
        <v>-0.45563385478158203</v>
      </c>
      <c r="BI80" s="32">
        <f t="shared" si="115"/>
        <v>-0.82375756345926798</v>
      </c>
      <c r="BJ80" s="32">
        <f t="shared" si="115"/>
        <v>1.1169615185950412</v>
      </c>
      <c r="BK80" s="32">
        <f t="shared" si="115"/>
        <v>0.74883780991735538</v>
      </c>
      <c r="BL80" s="32">
        <f t="shared" si="115"/>
        <v>0.38071410123966948</v>
      </c>
      <c r="BM80" s="32">
        <f t="shared" si="115"/>
        <v>0.71019498966942152</v>
      </c>
      <c r="BN80" s="32">
        <f t="shared" si="115"/>
        <v>0.34207128099173556</v>
      </c>
      <c r="BO80" s="32">
        <f t="shared" si="115"/>
        <v>-2.6052427685950341E-2</v>
      </c>
      <c r="BP80" s="32">
        <f t="shared" si="115"/>
        <v>0.30342846074380164</v>
      </c>
      <c r="BQ80" s="32">
        <f t="shared" si="115"/>
        <v>-6.4695247933884259E-2</v>
      </c>
      <c r="BR80" s="32">
        <f t="shared" si="115"/>
        <v>-0.43281895661157016</v>
      </c>
      <c r="BS80" s="32">
        <f t="shared" si="115"/>
        <v>-5.936854338842984E-2</v>
      </c>
      <c r="BT80" s="32">
        <f t="shared" si="115"/>
        <v>-0.42749225206611574</v>
      </c>
      <c r="BU80" s="32">
        <f t="shared" si="115"/>
        <v>-0.79561596074380159</v>
      </c>
      <c r="BV80" s="32">
        <f t="shared" si="115"/>
        <v>-0.46613507231404966</v>
      </c>
      <c r="BW80" s="32">
        <f t="shared" si="115"/>
        <v>-0.83425878099173556</v>
      </c>
      <c r="BX80" s="32">
        <f t="shared" si="115"/>
        <v>-1.2023824896694215</v>
      </c>
      <c r="BY80" s="32">
        <f t="shared" si="115"/>
        <v>-0.87290160123966953</v>
      </c>
      <c r="BZ80" s="32">
        <f t="shared" si="115"/>
        <v>-1.2410253099173554</v>
      </c>
      <c r="CA80" s="32">
        <f t="shared" si="115"/>
        <v>-1.6091490185950412</v>
      </c>
      <c r="CB80" s="32">
        <f t="shared" si="115"/>
        <v>0.23383541174734351</v>
      </c>
      <c r="CC80" s="32">
        <f t="shared" ref="CC80:CS80" si="116">SUMPRODUCT(BN$3:BN$6,$K80:$K83)</f>
        <v>-0.13428829693034239</v>
      </c>
      <c r="CD80" s="32">
        <f t="shared" si="116"/>
        <v>-0.50241200560802834</v>
      </c>
      <c r="CE80" s="32">
        <f t="shared" si="116"/>
        <v>-0.17293111717827631</v>
      </c>
      <c r="CF80" s="32">
        <f t="shared" si="116"/>
        <v>-0.54105482585596221</v>
      </c>
      <c r="CG80" s="32">
        <f t="shared" si="116"/>
        <v>-0.90917853453364805</v>
      </c>
      <c r="CH80" s="32">
        <f t="shared" si="116"/>
        <v>-0.57969764610389607</v>
      </c>
      <c r="CI80" s="32">
        <f t="shared" si="116"/>
        <v>-0.94782135478158203</v>
      </c>
      <c r="CJ80" s="32">
        <f t="shared" si="116"/>
        <v>-1.315945063459268</v>
      </c>
      <c r="CK80" s="32">
        <f t="shared" si="116"/>
        <v>0.62477401859504123</v>
      </c>
      <c r="CL80" s="32">
        <f t="shared" si="116"/>
        <v>0.25665030991735538</v>
      </c>
      <c r="CM80" s="32">
        <f t="shared" si="116"/>
        <v>-0.11147339876033052</v>
      </c>
      <c r="CN80" s="32">
        <f t="shared" si="116"/>
        <v>0.21800748966942146</v>
      </c>
      <c r="CO80" s="32">
        <f t="shared" si="116"/>
        <v>-0.15011621900826444</v>
      </c>
      <c r="CP80" s="32">
        <f t="shared" si="116"/>
        <v>-0.5182399276859504</v>
      </c>
      <c r="CQ80" s="32">
        <f t="shared" si="116"/>
        <v>-0.18875903925619836</v>
      </c>
      <c r="CR80" s="32">
        <f t="shared" si="116"/>
        <v>-0.55688274793388426</v>
      </c>
      <c r="CS80" s="32">
        <f t="shared" si="116"/>
        <v>-0.9250064566115701</v>
      </c>
    </row>
    <row r="81" spans="1:111" ht="13.9" thickTop="1" thickBot="1" x14ac:dyDescent="0.4">
      <c r="H81" s="33">
        <f>H80</f>
        <v>0.4921875</v>
      </c>
      <c r="I81" s="33">
        <f t="shared" ref="I81:J81" si="117">I76</f>
        <v>0</v>
      </c>
      <c r="J81" s="33">
        <f t="shared" si="117"/>
        <v>0.6950019677292405</v>
      </c>
      <c r="K81" s="33">
        <f t="shared" ref="K81:K83" si="118">I81+J81*H81</f>
        <v>0.34207128099173556</v>
      </c>
      <c r="L81" s="33">
        <f>$CE$4-$CE$7*SUMPRODUCT($B$4:$CD$4,Q82:CS82)</f>
        <v>-6.9869155094084761</v>
      </c>
      <c r="M81" s="39" t="s">
        <v>375</v>
      </c>
      <c r="O81" s="47">
        <f t="shared" ref="O81:O82" si="119">SUM(Q81:CS81)</f>
        <v>99.079430027613569</v>
      </c>
      <c r="P81" s="39" t="s">
        <v>365</v>
      </c>
      <c r="Q81" s="33">
        <f>EXP(Q80)</f>
        <v>2.5218845431345018</v>
      </c>
      <c r="R81" s="33">
        <f>EXP(R80)</f>
        <v>1.7452237098663492</v>
      </c>
      <c r="S81" s="33">
        <f t="shared" ref="S81:CD81" si="120">EXP(S80)</f>
        <v>1.2077498971043172</v>
      </c>
      <c r="T81" s="33">
        <f t="shared" si="120"/>
        <v>1.6790697632118341</v>
      </c>
      <c r="U81" s="33">
        <f t="shared" si="120"/>
        <v>1.1619692777984096</v>
      </c>
      <c r="V81" s="33">
        <f t="shared" si="120"/>
        <v>0.80411941905538187</v>
      </c>
      <c r="W81" s="33">
        <f t="shared" si="120"/>
        <v>1.1179240054455901</v>
      </c>
      <c r="X81" s="33">
        <f t="shared" si="120"/>
        <v>0.77363870025049974</v>
      </c>
      <c r="Y81" s="33">
        <f t="shared" si="120"/>
        <v>0.53538240131691384</v>
      </c>
      <c r="Z81" s="33">
        <f t="shared" si="120"/>
        <v>3.3811314829575507</v>
      </c>
      <c r="AA81" s="33">
        <f t="shared" si="120"/>
        <v>2.3398497152842785</v>
      </c>
      <c r="AB81" s="33">
        <f t="shared" si="120"/>
        <v>1.6192498628674759</v>
      </c>
      <c r="AC81" s="33">
        <f t="shared" si="120"/>
        <v>2.2511560467480241</v>
      </c>
      <c r="AD81" s="33">
        <f t="shared" si="120"/>
        <v>1.5578710445286688</v>
      </c>
      <c r="AE81" s="33">
        <f t="shared" si="120"/>
        <v>1.0780959387008231</v>
      </c>
      <c r="AF81" s="33">
        <f t="shared" si="120"/>
        <v>1.4988188339772457</v>
      </c>
      <c r="AG81" s="33">
        <f t="shared" si="120"/>
        <v>1.037229944952248</v>
      </c>
      <c r="AH81" s="33">
        <f t="shared" si="120"/>
        <v>0.71779586319368083</v>
      </c>
      <c r="AI81" s="33">
        <f t="shared" si="120"/>
        <v>4.9985557394337388</v>
      </c>
      <c r="AJ81" s="33">
        <f t="shared" si="120"/>
        <v>3.4591583565144277</v>
      </c>
      <c r="AK81" s="33">
        <f t="shared" si="120"/>
        <v>2.3938467747884191</v>
      </c>
      <c r="AL81" s="33">
        <f t="shared" si="120"/>
        <v>3.3280364974125365</v>
      </c>
      <c r="AM81" s="33">
        <f t="shared" si="120"/>
        <v>2.3031063092863984</v>
      </c>
      <c r="AN81" s="33">
        <f t="shared" si="120"/>
        <v>1.5938222660715324</v>
      </c>
      <c r="AO81" s="33">
        <f t="shared" si="120"/>
        <v>2.2158054257017503</v>
      </c>
      <c r="AP81" s="33">
        <f t="shared" si="120"/>
        <v>1.5334072988840026</v>
      </c>
      <c r="AQ81" s="33">
        <f t="shared" si="120"/>
        <v>1.0611662544900842</v>
      </c>
      <c r="AR81" s="33">
        <f t="shared" si="120"/>
        <v>1.5415970994723862</v>
      </c>
      <c r="AS81" s="33">
        <f t="shared" si="120"/>
        <v>1.0668338550171723</v>
      </c>
      <c r="AT81" s="33">
        <f t="shared" si="120"/>
        <v>0.73828270343809621</v>
      </c>
      <c r="AU81" s="33">
        <f t="shared" si="120"/>
        <v>1.0263947585649236</v>
      </c>
      <c r="AV81" s="33">
        <f t="shared" si="120"/>
        <v>0.7102975721892576</v>
      </c>
      <c r="AW81" s="33">
        <f t="shared" si="120"/>
        <v>0.49154834126721664</v>
      </c>
      <c r="AX81" s="33">
        <f t="shared" si="120"/>
        <v>0.68337323725512</v>
      </c>
      <c r="AY81" s="33">
        <f t="shared" si="120"/>
        <v>0.47291585159699723</v>
      </c>
      <c r="AZ81" s="33">
        <f t="shared" si="120"/>
        <v>0.32727269740623355</v>
      </c>
      <c r="BA81" s="33">
        <f t="shared" si="120"/>
        <v>2.0668442182462488</v>
      </c>
      <c r="BB81" s="33">
        <f t="shared" si="120"/>
        <v>1.4303214412029297</v>
      </c>
      <c r="BC81" s="33">
        <f t="shared" si="120"/>
        <v>0.98982758695802286</v>
      </c>
      <c r="BD81" s="33">
        <f t="shared" si="120"/>
        <v>1.3761040891321203</v>
      </c>
      <c r="BE81" s="33">
        <f t="shared" si="120"/>
        <v>0.9523074678955773</v>
      </c>
      <c r="BF81" s="33">
        <f t="shared" si="120"/>
        <v>0.65902682840048965</v>
      </c>
      <c r="BG81" s="33">
        <f t="shared" si="120"/>
        <v>0.91620957564617345</v>
      </c>
      <c r="BH81" s="33">
        <f t="shared" si="120"/>
        <v>0.63404594749483256</v>
      </c>
      <c r="BI81" s="33">
        <f t="shared" si="120"/>
        <v>0.43877981001354643</v>
      </c>
      <c r="BJ81" s="33">
        <f t="shared" si="120"/>
        <v>3.0555558344017029</v>
      </c>
      <c r="BK81" s="33">
        <f t="shared" si="120"/>
        <v>2.1145410893356265</v>
      </c>
      <c r="BL81" s="33">
        <f t="shared" si="120"/>
        <v>1.4633291816001794</v>
      </c>
      <c r="BM81" s="33">
        <f t="shared" si="120"/>
        <v>2.0343879045995554</v>
      </c>
      <c r="BN81" s="33">
        <f t="shared" si="120"/>
        <v>1.4078606476407212</v>
      </c>
      <c r="BO81" s="33">
        <f t="shared" si="120"/>
        <v>0.97428400881369659</v>
      </c>
      <c r="BP81" s="33">
        <f t="shared" si="120"/>
        <v>1.354494687933385</v>
      </c>
      <c r="BQ81" s="33">
        <f t="shared" si="120"/>
        <v>0.93735308014189656</v>
      </c>
      <c r="BR81" s="33">
        <f t="shared" si="120"/>
        <v>0.64867792002349467</v>
      </c>
      <c r="BS81" s="33">
        <f t="shared" si="120"/>
        <v>0.94235940482344482</v>
      </c>
      <c r="BT81" s="33">
        <f t="shared" si="120"/>
        <v>0.65214245473318744</v>
      </c>
      <c r="BU81" s="33">
        <f t="shared" si="120"/>
        <v>0.45130316425834094</v>
      </c>
      <c r="BV81" s="33">
        <f t="shared" si="120"/>
        <v>0.62742253091043143</v>
      </c>
      <c r="BW81" s="33">
        <f t="shared" si="120"/>
        <v>0.43419619666182202</v>
      </c>
      <c r="BX81" s="33">
        <f t="shared" si="120"/>
        <v>0.30047747396324365</v>
      </c>
      <c r="BY81" s="33">
        <f t="shared" si="120"/>
        <v>0.41773768084566959</v>
      </c>
      <c r="BZ81" s="33">
        <f t="shared" si="120"/>
        <v>0.2890876614875868</v>
      </c>
      <c r="CA81" s="33">
        <f t="shared" si="120"/>
        <v>0.20005778711458061</v>
      </c>
      <c r="CB81" s="33">
        <f t="shared" si="120"/>
        <v>1.2634365282835052</v>
      </c>
      <c r="CC81" s="33">
        <f t="shared" si="120"/>
        <v>0.87433795931473746</v>
      </c>
      <c r="CD81" s="33">
        <f t="shared" si="120"/>
        <v>0.60506946727055466</v>
      </c>
      <c r="CE81" s="33">
        <f t="shared" ref="CE81:CS81" si="121">EXP(CE80)</f>
        <v>0.84119555677257052</v>
      </c>
      <c r="CF81" s="33">
        <f t="shared" si="121"/>
        <v>0.58213387853553944</v>
      </c>
      <c r="CG81" s="33">
        <f t="shared" si="121"/>
        <v>0.4028550196330285</v>
      </c>
      <c r="CH81" s="33">
        <f t="shared" si="121"/>
        <v>0.56006767961289528</v>
      </c>
      <c r="CI81" s="33">
        <f t="shared" si="121"/>
        <v>0.38758451343508787</v>
      </c>
      <c r="CJ81" s="33">
        <f t="shared" si="121"/>
        <v>0.26822071782207346</v>
      </c>
      <c r="CK81" s="33">
        <f t="shared" si="121"/>
        <v>1.8678238162857745</v>
      </c>
      <c r="CL81" s="33">
        <f t="shared" si="121"/>
        <v>1.2925930407517174</v>
      </c>
      <c r="CM81" s="33">
        <f t="shared" si="121"/>
        <v>0.89451518629963833</v>
      </c>
      <c r="CN81" s="33">
        <f t="shared" si="121"/>
        <v>1.2435963817099749</v>
      </c>
      <c r="CO81" s="33">
        <f t="shared" si="121"/>
        <v>0.86060795161013737</v>
      </c>
      <c r="CP81" s="33">
        <f t="shared" si="121"/>
        <v>0.59556786853640598</v>
      </c>
      <c r="CQ81" s="33">
        <f t="shared" si="121"/>
        <v>0.82798599478052926</v>
      </c>
      <c r="CR81" s="33">
        <f t="shared" si="121"/>
        <v>0.57299244466291421</v>
      </c>
      <c r="CS81" s="33">
        <f t="shared" si="121"/>
        <v>0.39652885883390981</v>
      </c>
    </row>
    <row r="82" spans="1:111" ht="13.9" thickTop="1" thickBot="1" x14ac:dyDescent="0.4">
      <c r="H82" s="32">
        <f t="shared" ref="H82:H83" si="122">H81</f>
        <v>0.4921875</v>
      </c>
      <c r="I82" s="32">
        <f t="shared" ref="I82:J82" si="123">I77</f>
        <v>0</v>
      </c>
      <c r="J82" s="32">
        <f t="shared" si="123"/>
        <v>-0.82644628099173556</v>
      </c>
      <c r="K82" s="32">
        <f t="shared" si="118"/>
        <v>-0.40676652892561982</v>
      </c>
      <c r="L82" s="32">
        <f>$CE$5-$CE$7*SUMPRODUCT($B$5:$CD$5,Q82:CS82)</f>
        <v>0.60808803954338941</v>
      </c>
      <c r="M82" s="32">
        <f>SUMPRODUCT($B$7:$CD$7, LN(Q82:CS82))</f>
        <v>-3180.6541263401596</v>
      </c>
      <c r="O82" s="48">
        <f t="shared" si="119"/>
        <v>1.0000000000000004</v>
      </c>
      <c r="P82" s="39" t="s">
        <v>366</v>
      </c>
      <c r="Q82" s="32">
        <f t="shared" ref="Q82:AV82" si="124">Q81/$O81</f>
        <v>2.5453159575419937E-2</v>
      </c>
      <c r="R82" s="32">
        <f t="shared" si="124"/>
        <v>1.7614389882743098E-2</v>
      </c>
      <c r="S82" s="32">
        <f t="shared" si="124"/>
        <v>1.2189713816154531E-2</v>
      </c>
      <c r="T82" s="32">
        <f t="shared" si="124"/>
        <v>1.6946703899526624E-2</v>
      </c>
      <c r="U82" s="32">
        <f t="shared" si="124"/>
        <v>1.1727654039537442E-2</v>
      </c>
      <c r="V82" s="32">
        <f t="shared" si="124"/>
        <v>8.1159067914628978E-3</v>
      </c>
      <c r="W82" s="32">
        <f t="shared" si="124"/>
        <v>1.1283108967562926E-2</v>
      </c>
      <c r="X82" s="32">
        <f t="shared" si="124"/>
        <v>7.8082675691098103E-3</v>
      </c>
      <c r="Y82" s="32">
        <f t="shared" si="124"/>
        <v>5.4035676342476134E-3</v>
      </c>
      <c r="Z82" s="32">
        <f t="shared" si="124"/>
        <v>3.4125463600418619E-2</v>
      </c>
      <c r="AA82" s="32">
        <f t="shared" si="124"/>
        <v>2.3615898018712455E-2</v>
      </c>
      <c r="AB82" s="32">
        <f t="shared" si="124"/>
        <v>1.6342946890350388E-2</v>
      </c>
      <c r="AC82" s="32">
        <f t="shared" si="124"/>
        <v>2.2720720598822821E-2</v>
      </c>
      <c r="AD82" s="32">
        <f t="shared" si="124"/>
        <v>1.572345585854186E-2</v>
      </c>
      <c r="AE82" s="32">
        <f t="shared" si="124"/>
        <v>1.0881127782026566E-2</v>
      </c>
      <c r="AF82" s="32">
        <f t="shared" si="124"/>
        <v>1.5127447075134798E-2</v>
      </c>
      <c r="AG82" s="32">
        <f t="shared" si="124"/>
        <v>1.0468670890246045E-2</v>
      </c>
      <c r="AH82" s="32">
        <f t="shared" si="124"/>
        <v>7.2446507109864295E-3</v>
      </c>
      <c r="AI82" s="32">
        <f t="shared" si="124"/>
        <v>5.0449984805530618E-2</v>
      </c>
      <c r="AJ82" s="32">
        <f t="shared" si="124"/>
        <v>3.4912981993844287E-2</v>
      </c>
      <c r="AK82" s="32">
        <f t="shared" si="124"/>
        <v>2.4160885605834136E-2</v>
      </c>
      <c r="AL82" s="32">
        <f t="shared" si="124"/>
        <v>3.3589580566672703E-2</v>
      </c>
      <c r="AM82" s="32">
        <f t="shared" si="124"/>
        <v>2.3245050043631858E-2</v>
      </c>
      <c r="AN82" s="32">
        <f t="shared" si="124"/>
        <v>1.6086308385376582E-2</v>
      </c>
      <c r="AO82" s="32">
        <f t="shared" si="124"/>
        <v>2.2363929880139626E-2</v>
      </c>
      <c r="AP82" s="32">
        <f t="shared" si="124"/>
        <v>1.547654541872758E-2</v>
      </c>
      <c r="AQ82" s="32">
        <f t="shared" si="124"/>
        <v>1.0710257963679602E-2</v>
      </c>
      <c r="AR82" s="32">
        <f t="shared" si="124"/>
        <v>1.5559204357985719E-2</v>
      </c>
      <c r="AS82" s="32">
        <f t="shared" si="124"/>
        <v>1.0767460558865188E-2</v>
      </c>
      <c r="AT82" s="32">
        <f t="shared" si="124"/>
        <v>7.4514225932904117E-3</v>
      </c>
      <c r="AU82" s="32">
        <f t="shared" si="124"/>
        <v>1.0359312304066202E-2</v>
      </c>
      <c r="AV82" s="32">
        <f t="shared" si="124"/>
        <v>7.1689711173277514E-3</v>
      </c>
      <c r="AW82" s="32">
        <f t="shared" ref="AW82:CB82" si="125">AW81/$O81</f>
        <v>4.9611543095294496E-3</v>
      </c>
      <c r="AX82" s="32">
        <f t="shared" si="125"/>
        <v>6.8972261655589158E-3</v>
      </c>
      <c r="AY82" s="32">
        <f t="shared" si="125"/>
        <v>4.7730982249816634E-3</v>
      </c>
      <c r="AZ82" s="32">
        <f t="shared" si="125"/>
        <v>3.3031346397029353E-3</v>
      </c>
      <c r="BA82" s="32">
        <f t="shared" si="125"/>
        <v>2.0860477474186283E-2</v>
      </c>
      <c r="BB82" s="32">
        <f t="shared" si="125"/>
        <v>1.4436108895704156E-2</v>
      </c>
      <c r="BC82" s="32">
        <f t="shared" si="125"/>
        <v>9.9902430472415572E-3</v>
      </c>
      <c r="BD82" s="32">
        <f t="shared" si="125"/>
        <v>1.3888897915022303E-2</v>
      </c>
      <c r="BE82" s="32">
        <f t="shared" si="125"/>
        <v>9.6115557753023804E-3</v>
      </c>
      <c r="BF82" s="32">
        <f t="shared" si="125"/>
        <v>6.6514999956783965E-3</v>
      </c>
      <c r="BG82" s="32">
        <f t="shared" si="125"/>
        <v>9.2472229138866116E-3</v>
      </c>
      <c r="BH82" s="32">
        <f t="shared" si="125"/>
        <v>6.3993701550172739E-3</v>
      </c>
      <c r="BI82" s="32">
        <f t="shared" si="125"/>
        <v>4.4285661503226043E-3</v>
      </c>
      <c r="BJ82" s="32">
        <f t="shared" si="125"/>
        <v>3.0839457125965655E-2</v>
      </c>
      <c r="BK82" s="32">
        <f t="shared" si="125"/>
        <v>2.1341877812037283E-2</v>
      </c>
      <c r="BL82" s="32">
        <f t="shared" si="125"/>
        <v>1.4769253125420156E-2</v>
      </c>
      <c r="BM82" s="32">
        <f t="shared" si="125"/>
        <v>2.0532898746314636E-2</v>
      </c>
      <c r="BN82" s="32">
        <f t="shared" si="125"/>
        <v>1.4209414075639601E-2</v>
      </c>
      <c r="BO82" s="32">
        <f t="shared" si="125"/>
        <v>9.8333630758893377E-3</v>
      </c>
      <c r="BP82" s="32">
        <f t="shared" si="125"/>
        <v>1.3670796123432336E-2</v>
      </c>
      <c r="BQ82" s="32">
        <f t="shared" si="125"/>
        <v>9.4606224509028256E-3</v>
      </c>
      <c r="BR82" s="32">
        <f t="shared" si="125"/>
        <v>6.547049370820031E-3</v>
      </c>
      <c r="BS82" s="32">
        <f t="shared" si="125"/>
        <v>9.5111508469599391E-3</v>
      </c>
      <c r="BT82" s="32">
        <f t="shared" si="125"/>
        <v>6.5820166158751066E-3</v>
      </c>
      <c r="BU82" s="32">
        <f t="shared" si="125"/>
        <v>4.5549632666696017E-3</v>
      </c>
      <c r="BV82" s="32">
        <f t="shared" si="125"/>
        <v>6.3325205921710278E-3</v>
      </c>
      <c r="BW82" s="32">
        <f t="shared" si="125"/>
        <v>4.3823041426541412E-3</v>
      </c>
      <c r="BX82" s="32">
        <f t="shared" si="125"/>
        <v>3.0326927988937784E-3</v>
      </c>
      <c r="BY82" s="32">
        <f t="shared" si="125"/>
        <v>4.2161897856017698E-3</v>
      </c>
      <c r="BZ82" s="32">
        <f t="shared" si="125"/>
        <v>2.9177364202339242E-3</v>
      </c>
      <c r="CA82" s="32">
        <f t="shared" si="125"/>
        <v>2.0191657043124311E-3</v>
      </c>
      <c r="CB82" s="32">
        <f t="shared" si="125"/>
        <v>1.2751754102051089E-2</v>
      </c>
      <c r="CC82" s="32">
        <f t="shared" ref="CC82:CS82" si="126">CC81/$O81</f>
        <v>8.8246163615501045E-3</v>
      </c>
      <c r="CD82" s="32">
        <f t="shared" si="126"/>
        <v>6.1069130807668249E-3</v>
      </c>
      <c r="CE82" s="32">
        <f t="shared" si="126"/>
        <v>8.4901129986126103E-3</v>
      </c>
      <c r="CF82" s="32">
        <f t="shared" si="126"/>
        <v>5.8754261946530979E-3</v>
      </c>
      <c r="CG82" s="32">
        <f t="shared" si="126"/>
        <v>4.0659803908919571E-3</v>
      </c>
      <c r="CH82" s="32">
        <f t="shared" si="126"/>
        <v>5.6527139836876706E-3</v>
      </c>
      <c r="CI82" s="32">
        <f t="shared" si="126"/>
        <v>3.9118565107517022E-3</v>
      </c>
      <c r="CJ82" s="32">
        <f t="shared" si="126"/>
        <v>2.707128187428208E-3</v>
      </c>
      <c r="CK82" s="32">
        <f t="shared" si="126"/>
        <v>1.8851782007276482E-2</v>
      </c>
      <c r="CL82" s="32">
        <f t="shared" si="126"/>
        <v>1.3046028225954369E-2</v>
      </c>
      <c r="CM82" s="32">
        <f t="shared" si="126"/>
        <v>9.0282633443726484E-3</v>
      </c>
      <c r="CN82" s="32">
        <f t="shared" si="126"/>
        <v>1.2551509242265351E-2</v>
      </c>
      <c r="CO82" s="32">
        <f t="shared" si="126"/>
        <v>8.6860405976324738E-3</v>
      </c>
      <c r="CP82" s="32">
        <f t="shared" si="126"/>
        <v>6.0110142778417317E-3</v>
      </c>
      <c r="CQ82" s="32">
        <f t="shared" si="126"/>
        <v>8.3567900476392374E-3</v>
      </c>
      <c r="CR82" s="32">
        <f t="shared" si="126"/>
        <v>5.7831625040961629E-3</v>
      </c>
      <c r="CS82" s="32">
        <f t="shared" si="126"/>
        <v>4.0021310046232271E-3</v>
      </c>
    </row>
    <row r="83" spans="1:111" ht="13.15" thickTop="1" x14ac:dyDescent="0.35">
      <c r="H83" s="34">
        <f t="shared" si="122"/>
        <v>0.4921875</v>
      </c>
      <c r="I83" s="34">
        <f t="shared" ref="I83:J83" si="127">I78</f>
        <v>0</v>
      </c>
      <c r="J83" s="34">
        <f t="shared" si="127"/>
        <v>-0.74793388429752061</v>
      </c>
      <c r="K83" s="34">
        <f t="shared" si="118"/>
        <v>-0.3681237086776859</v>
      </c>
      <c r="L83" s="34">
        <f>$CE$6-$CE$7*SUMPRODUCT($B$6:$CD$6,Q82:CS82)</f>
        <v>1.4234169361547515</v>
      </c>
    </row>
    <row r="84" spans="1:111" ht="13.5" thickBot="1" x14ac:dyDescent="0.4">
      <c r="B84" s="39" t="s">
        <v>367</v>
      </c>
      <c r="D84" s="39" t="s">
        <v>368</v>
      </c>
      <c r="E84" s="39" t="s">
        <v>369</v>
      </c>
      <c r="F84" s="39" t="s">
        <v>370</v>
      </c>
      <c r="H84" s="39" t="s">
        <v>347</v>
      </c>
      <c r="I84" s="39" t="s">
        <v>371</v>
      </c>
      <c r="J84" s="39" t="s">
        <v>372</v>
      </c>
      <c r="K84" s="39" t="s">
        <v>349</v>
      </c>
      <c r="L84" s="39" t="s">
        <v>373</v>
      </c>
      <c r="M84" s="39" t="s">
        <v>374</v>
      </c>
      <c r="O84" s="45" t="s">
        <v>336</v>
      </c>
    </row>
    <row r="85" spans="1:111" ht="13.9" thickTop="1" thickBot="1" x14ac:dyDescent="0.4">
      <c r="B85" s="32">
        <f>1+B80</f>
        <v>10</v>
      </c>
      <c r="D85" s="32">
        <f>IF(F80,IF(M85&lt;0,D80,H85),E80)</f>
        <v>0.48828125</v>
      </c>
      <c r="E85" s="32">
        <f>IF(F80,IF(M85&lt;0,H85,E80),H85)</f>
        <v>0.4921875</v>
      </c>
      <c r="F85" s="32" t="b">
        <f>OR(F80,M85*M80&lt;=0)</f>
        <v>1</v>
      </c>
      <c r="H85" s="32">
        <f>IF(F80,(D80+E80)/2,2*H80)</f>
        <v>0.48828125</v>
      </c>
      <c r="I85" s="32">
        <f>I80</f>
        <v>0</v>
      </c>
      <c r="J85" s="32">
        <f>J80</f>
        <v>-1</v>
      </c>
      <c r="K85" s="32">
        <f>I85+J85*H85</f>
        <v>-0.48828125</v>
      </c>
      <c r="L85" s="32">
        <f>$CE$3-$CE$7*SUMPRODUCT($B$3:$CD$3,Q87:CS87)</f>
        <v>-3.9528427001427531</v>
      </c>
      <c r="M85" s="32">
        <f>SUMPRODUCT(L85:L88,J85:J88)</f>
        <v>0.76367914599548403</v>
      </c>
      <c r="O85" s="46">
        <f>SUM(Q85:CS85)</f>
        <v>-1.308946228284702</v>
      </c>
      <c r="P85" s="39" t="s">
        <v>363</v>
      </c>
      <c r="Q85" s="32">
        <f t="shared" ref="Q85:AV85" si="128">SUMPRODUCT(B$3:B$6,$K85:$K88)</f>
        <v>0.91766513552735152</v>
      </c>
      <c r="R85" s="32">
        <f t="shared" si="128"/>
        <v>0.55246304358520271</v>
      </c>
      <c r="S85" s="32">
        <f t="shared" si="128"/>
        <v>0.18726095164305395</v>
      </c>
      <c r="T85" s="32">
        <f t="shared" si="128"/>
        <v>0.51412691238685548</v>
      </c>
      <c r="U85" s="32">
        <f t="shared" si="128"/>
        <v>0.14892482044470678</v>
      </c>
      <c r="V85" s="32">
        <f t="shared" si="128"/>
        <v>-0.21627727149744197</v>
      </c>
      <c r="W85" s="32">
        <f t="shared" si="128"/>
        <v>0.11058868924635967</v>
      </c>
      <c r="X85" s="32">
        <f t="shared" si="128"/>
        <v>-0.25461340269578908</v>
      </c>
      <c r="Y85" s="32">
        <f t="shared" si="128"/>
        <v>-0.61981549463793784</v>
      </c>
      <c r="Z85" s="32">
        <f t="shared" si="128"/>
        <v>1.2085420751461742</v>
      </c>
      <c r="AA85" s="32">
        <f t="shared" si="128"/>
        <v>0.84333998320402537</v>
      </c>
      <c r="AB85" s="32">
        <f t="shared" si="128"/>
        <v>0.47813789126187661</v>
      </c>
      <c r="AC85" s="32">
        <f t="shared" si="128"/>
        <v>0.80500385200567837</v>
      </c>
      <c r="AD85" s="32">
        <f t="shared" si="128"/>
        <v>0.43980176006352956</v>
      </c>
      <c r="AE85" s="32">
        <f t="shared" si="128"/>
        <v>7.4599668121380802E-2</v>
      </c>
      <c r="AF85" s="32">
        <f t="shared" si="128"/>
        <v>0.40146562886518244</v>
      </c>
      <c r="AG85" s="32">
        <f t="shared" si="128"/>
        <v>3.626353692303369E-2</v>
      </c>
      <c r="AH85" s="32">
        <f t="shared" si="128"/>
        <v>-0.32893855501911506</v>
      </c>
      <c r="AI85" s="32">
        <f t="shared" si="128"/>
        <v>1.5963779946379379</v>
      </c>
      <c r="AJ85" s="32">
        <f t="shared" si="128"/>
        <v>1.2311759026957891</v>
      </c>
      <c r="AK85" s="32">
        <f t="shared" si="128"/>
        <v>0.86597381075364033</v>
      </c>
      <c r="AL85" s="32">
        <f t="shared" si="128"/>
        <v>1.1928397714974419</v>
      </c>
      <c r="AM85" s="32">
        <f t="shared" si="128"/>
        <v>0.82763767955529322</v>
      </c>
      <c r="AN85" s="32">
        <f t="shared" si="128"/>
        <v>0.46243558761314446</v>
      </c>
      <c r="AO85" s="32">
        <f t="shared" si="128"/>
        <v>0.7893015483569461</v>
      </c>
      <c r="AP85" s="32">
        <f t="shared" si="128"/>
        <v>0.42409945641479735</v>
      </c>
      <c r="AQ85" s="32">
        <f t="shared" si="128"/>
        <v>5.8897364472648595E-2</v>
      </c>
      <c r="AR85" s="32">
        <f t="shared" si="128"/>
        <v>0.42938388552735141</v>
      </c>
      <c r="AS85" s="32">
        <f t="shared" si="128"/>
        <v>6.4181793585202651E-2</v>
      </c>
      <c r="AT85" s="32">
        <f t="shared" si="128"/>
        <v>-0.3010202983569461</v>
      </c>
      <c r="AU85" s="32">
        <f t="shared" si="128"/>
        <v>2.5845662386855539E-2</v>
      </c>
      <c r="AV85" s="32">
        <f t="shared" si="128"/>
        <v>-0.33935642955529322</v>
      </c>
      <c r="AW85" s="32">
        <f t="shared" ref="AW85:CB85" si="129">SUMPRODUCT(AH$3:AH$6,$K85:$K88)</f>
        <v>-0.70455852149744191</v>
      </c>
      <c r="AX85" s="32">
        <f t="shared" si="129"/>
        <v>-0.37769256075364038</v>
      </c>
      <c r="AY85" s="32">
        <f t="shared" si="129"/>
        <v>-0.74289465269578914</v>
      </c>
      <c r="AZ85" s="32">
        <f t="shared" si="129"/>
        <v>-1.1080967446379379</v>
      </c>
      <c r="BA85" s="32">
        <f t="shared" si="129"/>
        <v>0.72026082514617418</v>
      </c>
      <c r="BB85" s="32">
        <f t="shared" si="129"/>
        <v>0.35505873320402542</v>
      </c>
      <c r="BC85" s="32">
        <f t="shared" si="129"/>
        <v>-1.0143358738123331E-2</v>
      </c>
      <c r="BD85" s="32">
        <f t="shared" si="129"/>
        <v>0.31672260200567831</v>
      </c>
      <c r="BE85" s="32">
        <f t="shared" si="129"/>
        <v>-4.8479489936470457E-2</v>
      </c>
      <c r="BF85" s="32">
        <f t="shared" si="129"/>
        <v>-0.4136815818786192</v>
      </c>
      <c r="BG85" s="32">
        <f t="shared" si="129"/>
        <v>-8.6815621134817555E-2</v>
      </c>
      <c r="BH85" s="32">
        <f t="shared" si="129"/>
        <v>-0.45201771307696631</v>
      </c>
      <c r="BI85" s="32">
        <f t="shared" si="129"/>
        <v>-0.81721980501911506</v>
      </c>
      <c r="BJ85" s="32">
        <f t="shared" si="129"/>
        <v>1.1080967446379379</v>
      </c>
      <c r="BK85" s="32">
        <f t="shared" si="129"/>
        <v>0.74289465269578914</v>
      </c>
      <c r="BL85" s="32">
        <f t="shared" si="129"/>
        <v>0.37769256075364038</v>
      </c>
      <c r="BM85" s="32">
        <f t="shared" si="129"/>
        <v>0.70455852149744191</v>
      </c>
      <c r="BN85" s="32">
        <f t="shared" si="129"/>
        <v>0.33935642955529322</v>
      </c>
      <c r="BO85" s="32">
        <f t="shared" si="129"/>
        <v>-2.5845662386855539E-2</v>
      </c>
      <c r="BP85" s="32">
        <f t="shared" si="129"/>
        <v>0.3010202983569461</v>
      </c>
      <c r="BQ85" s="32">
        <f t="shared" si="129"/>
        <v>-6.4181793585202651E-2</v>
      </c>
      <c r="BR85" s="32">
        <f t="shared" si="129"/>
        <v>-0.42938388552735141</v>
      </c>
      <c r="BS85" s="32">
        <f t="shared" si="129"/>
        <v>-5.8897364472648595E-2</v>
      </c>
      <c r="BT85" s="32">
        <f t="shared" si="129"/>
        <v>-0.42409945641479735</v>
      </c>
      <c r="BU85" s="32">
        <f t="shared" si="129"/>
        <v>-0.7893015483569461</v>
      </c>
      <c r="BV85" s="32">
        <f t="shared" si="129"/>
        <v>-0.46243558761314446</v>
      </c>
      <c r="BW85" s="32">
        <f t="shared" si="129"/>
        <v>-0.82763767955529322</v>
      </c>
      <c r="BX85" s="32">
        <f t="shared" si="129"/>
        <v>-1.1928397714974419</v>
      </c>
      <c r="BY85" s="32">
        <f t="shared" si="129"/>
        <v>-0.86597381075364033</v>
      </c>
      <c r="BZ85" s="32">
        <f t="shared" si="129"/>
        <v>-1.2311759026957891</v>
      </c>
      <c r="CA85" s="32">
        <f t="shared" si="129"/>
        <v>-1.5963779946379379</v>
      </c>
      <c r="CB85" s="32">
        <f t="shared" si="129"/>
        <v>0.23197957514617418</v>
      </c>
      <c r="CC85" s="32">
        <f t="shared" ref="CC85:CS85" si="130">SUMPRODUCT(BN$3:BN$6,$K85:$K88)</f>
        <v>-0.13322251679597458</v>
      </c>
      <c r="CD85" s="32">
        <f t="shared" si="130"/>
        <v>-0.49842460873812333</v>
      </c>
      <c r="CE85" s="32">
        <f t="shared" si="130"/>
        <v>-0.17155864799432169</v>
      </c>
      <c r="CF85" s="32">
        <f t="shared" si="130"/>
        <v>-0.53676073993647044</v>
      </c>
      <c r="CG85" s="32">
        <f t="shared" si="130"/>
        <v>-0.90196283187861925</v>
      </c>
      <c r="CH85" s="32">
        <f t="shared" si="130"/>
        <v>-0.57509687113481744</v>
      </c>
      <c r="CI85" s="32">
        <f t="shared" si="130"/>
        <v>-0.94029896307696625</v>
      </c>
      <c r="CJ85" s="32">
        <f t="shared" si="130"/>
        <v>-1.3055010550191151</v>
      </c>
      <c r="CK85" s="32">
        <f t="shared" si="130"/>
        <v>0.61981549463793784</v>
      </c>
      <c r="CL85" s="32">
        <f t="shared" si="130"/>
        <v>0.25461340269578908</v>
      </c>
      <c r="CM85" s="32">
        <f t="shared" si="130"/>
        <v>-0.11058868924635967</v>
      </c>
      <c r="CN85" s="32">
        <f t="shared" si="130"/>
        <v>0.21627727149744197</v>
      </c>
      <c r="CO85" s="32">
        <f t="shared" si="130"/>
        <v>-0.14892482044470678</v>
      </c>
      <c r="CP85" s="32">
        <f t="shared" si="130"/>
        <v>-0.51412691238685548</v>
      </c>
      <c r="CQ85" s="32">
        <f t="shared" si="130"/>
        <v>-0.18726095164305395</v>
      </c>
      <c r="CR85" s="32">
        <f t="shared" si="130"/>
        <v>-0.55246304358520271</v>
      </c>
      <c r="CS85" s="32">
        <f t="shared" si="130"/>
        <v>-0.91766513552735152</v>
      </c>
    </row>
    <row r="86" spans="1:111" ht="13.9" thickTop="1" thickBot="1" x14ac:dyDescent="0.4">
      <c r="H86" s="33">
        <f>H85</f>
        <v>0.48828125</v>
      </c>
      <c r="I86" s="33">
        <f t="shared" ref="I86:J86" si="131">I81</f>
        <v>0</v>
      </c>
      <c r="J86" s="33">
        <f t="shared" si="131"/>
        <v>0.6950019677292405</v>
      </c>
      <c r="K86" s="33">
        <f t="shared" ref="K86:K88" si="132">I86+J86*H86</f>
        <v>0.33935642955529322</v>
      </c>
      <c r="L86" s="33">
        <f>$CE$4-$CE$7*SUMPRODUCT($B$4:$CD$4,Q87:CS87)</f>
        <v>-5.6191037163710007</v>
      </c>
      <c r="M86" s="39" t="s">
        <v>375</v>
      </c>
      <c r="O86" s="47">
        <f t="shared" ref="O86:O87" si="133">SUM(Q86:CS86)</f>
        <v>98.756005766681369</v>
      </c>
      <c r="P86" s="39" t="s">
        <v>365</v>
      </c>
      <c r="Q86" s="33">
        <f>EXP(Q85)</f>
        <v>2.5034383714468773</v>
      </c>
      <c r="R86" s="33">
        <f>EXP(R85)</f>
        <v>1.7375273573759542</v>
      </c>
      <c r="S86" s="33">
        <f t="shared" ref="S86:CD86" si="134">EXP(S85)</f>
        <v>1.2059419365234931</v>
      </c>
      <c r="T86" s="33">
        <f t="shared" si="134"/>
        <v>1.6721779064593592</v>
      </c>
      <c r="U86" s="33">
        <f t="shared" si="134"/>
        <v>1.1605857336098757</v>
      </c>
      <c r="V86" s="33">
        <f t="shared" si="134"/>
        <v>0.80551192540918182</v>
      </c>
      <c r="W86" s="33">
        <f t="shared" si="134"/>
        <v>1.1169354048187485</v>
      </c>
      <c r="X86" s="33">
        <f t="shared" si="134"/>
        <v>0.77521613650617616</v>
      </c>
      <c r="Y86" s="33">
        <f t="shared" si="134"/>
        <v>0.53804370038487914</v>
      </c>
      <c r="Z86" s="33">
        <f t="shared" si="134"/>
        <v>3.3485990861868355</v>
      </c>
      <c r="AA86" s="33">
        <f t="shared" si="134"/>
        <v>2.3241165380760047</v>
      </c>
      <c r="AB86" s="33">
        <f t="shared" si="134"/>
        <v>1.6130678960165656</v>
      </c>
      <c r="AC86" s="33">
        <f t="shared" si="134"/>
        <v>2.2367051146041952</v>
      </c>
      <c r="AD86" s="33">
        <f t="shared" si="134"/>
        <v>1.5523994404389418</v>
      </c>
      <c r="AE86" s="33">
        <f t="shared" si="134"/>
        <v>1.0774527258599311</v>
      </c>
      <c r="AF86" s="33">
        <f t="shared" si="134"/>
        <v>1.4940127620334156</v>
      </c>
      <c r="AG86" s="33">
        <f t="shared" si="134"/>
        <v>1.0369290795848758</v>
      </c>
      <c r="AH86" s="33">
        <f t="shared" si="134"/>
        <v>0.71968723655701217</v>
      </c>
      <c r="AI86" s="33">
        <f t="shared" si="134"/>
        <v>4.935124964430706</v>
      </c>
      <c r="AJ86" s="33">
        <f t="shared" si="134"/>
        <v>3.4252549355994177</v>
      </c>
      <c r="AK86" s="33">
        <f t="shared" si="134"/>
        <v>2.3773200189271328</v>
      </c>
      <c r="AL86" s="33">
        <f t="shared" si="134"/>
        <v>3.2964290334686885</v>
      </c>
      <c r="AM86" s="33">
        <f t="shared" si="134"/>
        <v>2.2879075804809608</v>
      </c>
      <c r="AN86" s="33">
        <f t="shared" si="134"/>
        <v>1.5879368382198074</v>
      </c>
      <c r="AO86" s="33">
        <f t="shared" si="134"/>
        <v>2.2018579977232289</v>
      </c>
      <c r="AP86" s="33">
        <f t="shared" si="134"/>
        <v>1.5282135768694856</v>
      </c>
      <c r="AQ86" s="33">
        <f t="shared" si="134"/>
        <v>1.0606663731008636</v>
      </c>
      <c r="AR86" s="33">
        <f t="shared" si="134"/>
        <v>1.5363106886491289</v>
      </c>
      <c r="AS86" s="33">
        <f t="shared" si="134"/>
        <v>1.0662862251384955</v>
      </c>
      <c r="AT86" s="33">
        <f t="shared" si="134"/>
        <v>0.74006275053637216</v>
      </c>
      <c r="AU86" s="33">
        <f t="shared" si="134"/>
        <v>1.0261825576843249</v>
      </c>
      <c r="AV86" s="33">
        <f t="shared" si="134"/>
        <v>0.71222854453893969</v>
      </c>
      <c r="AW86" s="33">
        <f t="shared" si="134"/>
        <v>0.49432676072838017</v>
      </c>
      <c r="AX86" s="33">
        <f t="shared" si="134"/>
        <v>0.68544119980150975</v>
      </c>
      <c r="AY86" s="33">
        <f t="shared" si="134"/>
        <v>0.47573483338413119</v>
      </c>
      <c r="AZ86" s="33">
        <f t="shared" si="134"/>
        <v>0.33018679320788696</v>
      </c>
      <c r="BA86" s="33">
        <f t="shared" si="134"/>
        <v>2.054969128373731</v>
      </c>
      <c r="BB86" s="33">
        <f t="shared" si="134"/>
        <v>1.426264420900742</v>
      </c>
      <c r="BC86" s="33">
        <f t="shared" si="134"/>
        <v>0.98990791162745373</v>
      </c>
      <c r="BD86" s="33">
        <f t="shared" si="134"/>
        <v>1.3726217565869556</v>
      </c>
      <c r="BE86" s="33">
        <f t="shared" si="134"/>
        <v>0.95267687856876104</v>
      </c>
      <c r="BF86" s="33">
        <f t="shared" si="134"/>
        <v>0.66121145946007875</v>
      </c>
      <c r="BG86" s="33">
        <f t="shared" si="134"/>
        <v>0.91684612709821989</v>
      </c>
      <c r="BH86" s="33">
        <f t="shared" si="134"/>
        <v>0.63634289803452937</v>
      </c>
      <c r="BI86" s="33">
        <f t="shared" si="134"/>
        <v>0.44165784411455972</v>
      </c>
      <c r="BJ86" s="33">
        <f t="shared" si="134"/>
        <v>3.0285887278671257</v>
      </c>
      <c r="BK86" s="33">
        <f t="shared" si="134"/>
        <v>2.102011309297068</v>
      </c>
      <c r="BL86" s="33">
        <f t="shared" si="134"/>
        <v>1.4589143463940892</v>
      </c>
      <c r="BM86" s="33">
        <f t="shared" si="134"/>
        <v>2.0229533973166269</v>
      </c>
      <c r="BN86" s="33">
        <f t="shared" si="134"/>
        <v>1.4040436987081848</v>
      </c>
      <c r="BO86" s="33">
        <f t="shared" si="134"/>
        <v>0.97448547776585848</v>
      </c>
      <c r="BP86" s="33">
        <f t="shared" si="134"/>
        <v>1.3512367691459057</v>
      </c>
      <c r="BQ86" s="33">
        <f t="shared" si="134"/>
        <v>0.93783449173800781</v>
      </c>
      <c r="BR86" s="33">
        <f t="shared" si="134"/>
        <v>0.65091000628218987</v>
      </c>
      <c r="BS86" s="33">
        <f t="shared" si="134"/>
        <v>0.94280352932892064</v>
      </c>
      <c r="BT86" s="33">
        <f t="shared" si="134"/>
        <v>0.65435879849234146</v>
      </c>
      <c r="BU86" s="33">
        <f t="shared" si="134"/>
        <v>0.45416189465170903</v>
      </c>
      <c r="BV86" s="33">
        <f t="shared" si="134"/>
        <v>0.62974796977509051</v>
      </c>
      <c r="BW86" s="33">
        <f t="shared" si="134"/>
        <v>0.43708059212329781</v>
      </c>
      <c r="BX86" s="33">
        <f t="shared" si="134"/>
        <v>0.30335857069786321</v>
      </c>
      <c r="BY86" s="33">
        <f t="shared" si="134"/>
        <v>0.42064172767589481</v>
      </c>
      <c r="BZ86" s="33">
        <f t="shared" si="134"/>
        <v>0.29194907205498283</v>
      </c>
      <c r="CA86" s="33">
        <f t="shared" si="134"/>
        <v>0.20262911419819651</v>
      </c>
      <c r="CB86" s="33">
        <f t="shared" si="134"/>
        <v>1.2610939709052631</v>
      </c>
      <c r="CC86" s="33">
        <f t="shared" si="134"/>
        <v>0.8752703080936487</v>
      </c>
      <c r="CD86" s="33">
        <f t="shared" si="134"/>
        <v>0.60748693587077829</v>
      </c>
      <c r="CE86" s="33">
        <f t="shared" ref="CE86:CS86" si="135">EXP(CE85)</f>
        <v>0.84235086438261508</v>
      </c>
      <c r="CF86" s="33">
        <f t="shared" si="135"/>
        <v>0.58463898615094534</v>
      </c>
      <c r="CG86" s="33">
        <f t="shared" si="135"/>
        <v>0.40577241453669433</v>
      </c>
      <c r="CH86" s="33">
        <f t="shared" si="135"/>
        <v>0.56265036158787773</v>
      </c>
      <c r="CI86" s="33">
        <f t="shared" si="135"/>
        <v>0.3905110695141214</v>
      </c>
      <c r="CJ86" s="33">
        <f t="shared" si="135"/>
        <v>0.27103669671994846</v>
      </c>
      <c r="CK86" s="33">
        <f t="shared" si="135"/>
        <v>1.8585850912940145</v>
      </c>
      <c r="CL86" s="33">
        <f t="shared" si="135"/>
        <v>1.289962828311215</v>
      </c>
      <c r="CM86" s="33">
        <f t="shared" si="135"/>
        <v>0.89530692257201372</v>
      </c>
      <c r="CN86" s="33">
        <f t="shared" si="135"/>
        <v>1.2414465490278406</v>
      </c>
      <c r="CO86" s="33">
        <f t="shared" si="135"/>
        <v>0.86163388971671129</v>
      </c>
      <c r="CP86" s="33">
        <f t="shared" si="135"/>
        <v>0.59802249278450448</v>
      </c>
      <c r="CQ86" s="33">
        <f t="shared" si="135"/>
        <v>0.82922731991791776</v>
      </c>
      <c r="CR86" s="33">
        <f t="shared" si="135"/>
        <v>0.57553050647226556</v>
      </c>
      <c r="CS86" s="33">
        <f t="shared" si="135"/>
        <v>0.39945061616277938</v>
      </c>
    </row>
    <row r="87" spans="1:111" ht="13.9" thickTop="1" thickBot="1" x14ac:dyDescent="0.4">
      <c r="H87" s="32">
        <f t="shared" ref="H87:H88" si="136">H86</f>
        <v>0.48828125</v>
      </c>
      <c r="I87" s="32">
        <f t="shared" ref="I87:J87" si="137">I82</f>
        <v>0</v>
      </c>
      <c r="J87" s="32">
        <f t="shared" si="137"/>
        <v>-0.82644628099173556</v>
      </c>
      <c r="K87" s="32">
        <f t="shared" si="132"/>
        <v>-0.40353822314049587</v>
      </c>
      <c r="L87" s="32">
        <f>$CE$5-$CE$7*SUMPRODUCT($B$5:$CD$5,Q87:CS87)</f>
        <v>-0.90090417504711695</v>
      </c>
      <c r="M87" s="32">
        <f>SUMPRODUCT($B$7:$CD$7, LN(Q87:CS87))</f>
        <v>-3180.6473525940537</v>
      </c>
      <c r="O87" s="48">
        <f t="shared" si="133"/>
        <v>0.99999999999999989</v>
      </c>
      <c r="P87" s="39" t="s">
        <v>366</v>
      </c>
      <c r="Q87" s="32">
        <f t="shared" ref="Q87:AV87" si="138">Q86/$O86</f>
        <v>2.534973293028317E-2</v>
      </c>
      <c r="R87" s="32">
        <f t="shared" si="138"/>
        <v>1.7594143706874857E-2</v>
      </c>
      <c r="S87" s="32">
        <f t="shared" si="138"/>
        <v>1.2211327576093178E-2</v>
      </c>
      <c r="T87" s="32">
        <f t="shared" si="138"/>
        <v>1.6932417360114863E-2</v>
      </c>
      <c r="U87" s="32">
        <f t="shared" si="138"/>
        <v>1.1752052187609212E-2</v>
      </c>
      <c r="V87" s="32">
        <f t="shared" si="138"/>
        <v>8.1565867225560484E-3</v>
      </c>
      <c r="W87" s="32">
        <f t="shared" si="138"/>
        <v>1.1310050423237995E-2</v>
      </c>
      <c r="X87" s="32">
        <f t="shared" si="138"/>
        <v>7.8498125808944084E-3</v>
      </c>
      <c r="Y87" s="32">
        <f t="shared" si="138"/>
        <v>5.4482124525778068E-3</v>
      </c>
      <c r="Z87" s="32">
        <f t="shared" si="138"/>
        <v>3.3907801962932332E-2</v>
      </c>
      <c r="AA87" s="32">
        <f t="shared" si="138"/>
        <v>2.3533926063868036E-2</v>
      </c>
      <c r="AB87" s="32">
        <f t="shared" si="138"/>
        <v>1.6333871378187998E-2</v>
      </c>
      <c r="AC87" s="32">
        <f t="shared" si="138"/>
        <v>2.2648800923445431E-2</v>
      </c>
      <c r="AD87" s="32">
        <f t="shared" si="138"/>
        <v>1.5719544633129499E-2</v>
      </c>
      <c r="AE87" s="32">
        <f t="shared" si="138"/>
        <v>1.0910250141196433E-2</v>
      </c>
      <c r="AF87" s="32">
        <f t="shared" si="138"/>
        <v>1.5128323087135938E-2</v>
      </c>
      <c r="AG87" s="32">
        <f t="shared" si="138"/>
        <v>1.0499909059047003E-2</v>
      </c>
      <c r="AH87" s="32">
        <f t="shared" si="138"/>
        <v>7.2875288036388227E-3</v>
      </c>
      <c r="AI87" s="32">
        <f t="shared" si="138"/>
        <v>4.9972909759942265E-2</v>
      </c>
      <c r="AJ87" s="32">
        <f t="shared" si="138"/>
        <v>3.4684016521403724E-2</v>
      </c>
      <c r="AK87" s="32">
        <f t="shared" si="138"/>
        <v>2.4072662725381316E-2</v>
      </c>
      <c r="AL87" s="32">
        <f t="shared" si="138"/>
        <v>3.3379529760010289E-2</v>
      </c>
      <c r="AM87" s="32">
        <f t="shared" si="138"/>
        <v>2.3167275374485253E-2</v>
      </c>
      <c r="AN87" s="32">
        <f t="shared" si="138"/>
        <v>1.6079395130372424E-2</v>
      </c>
      <c r="AO87" s="32">
        <f t="shared" si="138"/>
        <v>2.2295940187428066E-2</v>
      </c>
      <c r="AP87" s="32">
        <f t="shared" si="138"/>
        <v>1.5474639390337507E-2</v>
      </c>
      <c r="AQ87" s="32">
        <f t="shared" si="138"/>
        <v>1.0740272096532227E-2</v>
      </c>
      <c r="AR87" s="32">
        <f t="shared" si="138"/>
        <v>1.5556630472467473E-2</v>
      </c>
      <c r="AS87" s="32">
        <f t="shared" si="138"/>
        <v>1.0797178529654981E-2</v>
      </c>
      <c r="AT87" s="32">
        <f t="shared" si="138"/>
        <v>7.4938505743623041E-3</v>
      </c>
      <c r="AU87" s="32">
        <f t="shared" si="138"/>
        <v>1.0391090138950737E-2</v>
      </c>
      <c r="AV87" s="32">
        <f t="shared" si="138"/>
        <v>7.2120023385882394E-3</v>
      </c>
      <c r="AW87" s="32">
        <f t="shared" ref="AW87:CB87" si="139">AW86/$O86</f>
        <v>5.0055361888193921E-3</v>
      </c>
      <c r="AX87" s="32">
        <f t="shared" si="139"/>
        <v>6.9407545847987931E-3</v>
      </c>
      <c r="AY87" s="32">
        <f t="shared" si="139"/>
        <v>4.8172749565033156E-3</v>
      </c>
      <c r="AZ87" s="32">
        <f t="shared" si="139"/>
        <v>3.3434603864799734E-3</v>
      </c>
      <c r="BA87" s="32">
        <f t="shared" si="139"/>
        <v>2.0808548426196508E-2</v>
      </c>
      <c r="BB87" s="32">
        <f t="shared" si="139"/>
        <v>1.4442305658558134E-2</v>
      </c>
      <c r="BC87" s="32">
        <f t="shared" si="139"/>
        <v>1.0023774290408089E-2</v>
      </c>
      <c r="BD87" s="32">
        <f t="shared" si="139"/>
        <v>1.3899121840041604E-2</v>
      </c>
      <c r="BE87" s="32">
        <f t="shared" si="139"/>
        <v>9.6467740991827179E-3</v>
      </c>
      <c r="BF87" s="32">
        <f t="shared" si="139"/>
        <v>6.6954050472863543E-3</v>
      </c>
      <c r="BG87" s="32">
        <f t="shared" si="139"/>
        <v>9.2839531123235092E-3</v>
      </c>
      <c r="BH87" s="32">
        <f t="shared" si="139"/>
        <v>6.4435868289158859E-3</v>
      </c>
      <c r="BI87" s="32">
        <f t="shared" si="139"/>
        <v>4.4722125068323458E-3</v>
      </c>
      <c r="BJ87" s="32">
        <f t="shared" si="139"/>
        <v>3.0667387814594271E-2</v>
      </c>
      <c r="BK87" s="32">
        <f t="shared" si="139"/>
        <v>2.1284895971423051E-2</v>
      </c>
      <c r="BL87" s="32">
        <f t="shared" si="139"/>
        <v>1.4772917708325367E-2</v>
      </c>
      <c r="BM87" s="32">
        <f t="shared" si="139"/>
        <v>2.0484358208006197E-2</v>
      </c>
      <c r="BN87" s="32">
        <f t="shared" si="139"/>
        <v>1.4217299371395656E-2</v>
      </c>
      <c r="BO87" s="32">
        <f t="shared" si="139"/>
        <v>9.86760724272461E-3</v>
      </c>
      <c r="BP87" s="32">
        <f t="shared" si="139"/>
        <v>1.3682578174924432E-2</v>
      </c>
      <c r="BQ87" s="32">
        <f t="shared" si="139"/>
        <v>9.4964805882663348E-3</v>
      </c>
      <c r="BR87" s="32">
        <f t="shared" si="139"/>
        <v>6.591092878138618E-3</v>
      </c>
      <c r="BS87" s="32">
        <f t="shared" si="139"/>
        <v>9.5467968961438776E-3</v>
      </c>
      <c r="BT87" s="32">
        <f t="shared" si="139"/>
        <v>6.6260152323121928E-3</v>
      </c>
      <c r="BU87" s="32">
        <f t="shared" si="139"/>
        <v>4.5988281029176225E-3</v>
      </c>
      <c r="BV87" s="32">
        <f t="shared" si="139"/>
        <v>6.3768068066960741E-3</v>
      </c>
      <c r="BW87" s="32">
        <f t="shared" si="139"/>
        <v>4.4258634067879804E-3</v>
      </c>
      <c r="BX87" s="32">
        <f t="shared" si="139"/>
        <v>3.0717987057371585E-3</v>
      </c>
      <c r="BY87" s="32">
        <f t="shared" si="139"/>
        <v>4.2594040171054824E-3</v>
      </c>
      <c r="BZ87" s="32">
        <f t="shared" si="139"/>
        <v>2.9562665053985159E-3</v>
      </c>
      <c r="CA87" s="32">
        <f t="shared" si="139"/>
        <v>2.0518156098467909E-3</v>
      </c>
      <c r="CB87" s="32">
        <f t="shared" si="139"/>
        <v>1.2769795225261482E-2</v>
      </c>
      <c r="CC87" s="32">
        <f t="shared" ref="CC87:CS87" si="140">CC86/$O86</f>
        <v>8.8629577644274305E-3</v>
      </c>
      <c r="CD87" s="32">
        <f t="shared" si="140"/>
        <v>6.1513923244932841E-3</v>
      </c>
      <c r="CE87" s="32">
        <f t="shared" si="140"/>
        <v>8.5296165822333226E-3</v>
      </c>
      <c r="CF87" s="32">
        <f t="shared" si="140"/>
        <v>5.9200347524402692E-3</v>
      </c>
      <c r="CG87" s="32">
        <f t="shared" si="140"/>
        <v>4.1088378512934469E-3</v>
      </c>
      <c r="CH87" s="32">
        <f t="shared" si="140"/>
        <v>5.6973786780844735E-3</v>
      </c>
      <c r="CI87" s="32">
        <f t="shared" si="140"/>
        <v>3.9543019837875353E-3</v>
      </c>
      <c r="CJ87" s="32">
        <f t="shared" si="140"/>
        <v>2.7445084946053147E-3</v>
      </c>
      <c r="CK87" s="32">
        <f t="shared" si="140"/>
        <v>1.8819970257657689E-2</v>
      </c>
      <c r="CL87" s="32">
        <f t="shared" si="140"/>
        <v>1.3062120306473825E-2</v>
      </c>
      <c r="CM87" s="32">
        <f t="shared" si="140"/>
        <v>9.0658478501777894E-3</v>
      </c>
      <c r="CN87" s="32">
        <f t="shared" si="140"/>
        <v>1.2570846090726402E-2</v>
      </c>
      <c r="CO87" s="32">
        <f t="shared" si="140"/>
        <v>8.7248758496003519E-3</v>
      </c>
      <c r="CP87" s="32">
        <f t="shared" si="140"/>
        <v>6.0555556914419816E-3</v>
      </c>
      <c r="CQ87" s="32">
        <f t="shared" si="140"/>
        <v>8.3967280114288015E-3</v>
      </c>
      <c r="CR87" s="32">
        <f t="shared" si="140"/>
        <v>5.8278025929076197E-3</v>
      </c>
      <c r="CS87" s="32">
        <f t="shared" si="140"/>
        <v>4.0448235331278191E-3</v>
      </c>
    </row>
    <row r="88" spans="1:111" ht="13.15" thickTop="1" x14ac:dyDescent="0.35">
      <c r="H88" s="34">
        <f t="shared" si="136"/>
        <v>0.48828125</v>
      </c>
      <c r="I88" s="34">
        <f t="shared" ref="I88:J88" si="141">I83</f>
        <v>0</v>
      </c>
      <c r="J88" s="34">
        <f t="shared" si="141"/>
        <v>-0.74793388429752061</v>
      </c>
      <c r="K88" s="34">
        <f t="shared" si="132"/>
        <v>-0.36520209194214875</v>
      </c>
      <c r="L88" s="34">
        <f>$CE$6-$CE$7*SUMPRODUCT($B$6:$CD$6,Q87:CS87)</f>
        <v>3.800378614889155E-2</v>
      </c>
    </row>
    <row r="90" spans="1:111" ht="27.75" customHeight="1" x14ac:dyDescent="0.35">
      <c r="A90" s="40" t="s">
        <v>354</v>
      </c>
      <c r="B90" s="40"/>
      <c r="C90" s="40">
        <f>1+C32</f>
        <v>2</v>
      </c>
      <c r="D90" s="40"/>
    </row>
    <row r="91" spans="1:111" ht="13.15" x14ac:dyDescent="0.35">
      <c r="B91" s="37" t="s">
        <v>349</v>
      </c>
      <c r="D91" s="37" t="s">
        <v>350</v>
      </c>
      <c r="F91" s="37" t="s">
        <v>348</v>
      </c>
      <c r="H91" s="37" t="s">
        <v>355</v>
      </c>
      <c r="I91" s="37"/>
      <c r="J91" s="37"/>
      <c r="K91" s="37"/>
      <c r="M91" s="37" t="s">
        <v>356</v>
      </c>
      <c r="N91" s="37" t="s">
        <v>357</v>
      </c>
      <c r="P91" s="37" t="s">
        <v>358</v>
      </c>
      <c r="R91" s="37" t="s">
        <v>359</v>
      </c>
      <c r="T91" s="37" t="s">
        <v>360</v>
      </c>
      <c r="V91" s="37" t="s">
        <v>361</v>
      </c>
      <c r="X91" s="37" t="s">
        <v>362</v>
      </c>
      <c r="Y91" s="37"/>
      <c r="Z91" s="37"/>
      <c r="AA91" s="37"/>
      <c r="AC91" s="37" t="s">
        <v>336</v>
      </c>
    </row>
    <row r="92" spans="1:111" ht="13.15" x14ac:dyDescent="0.35">
      <c r="B92" s="36">
        <f>K85</f>
        <v>-0.48828125</v>
      </c>
      <c r="D92" s="36">
        <f>$CE$3-$CE$7*SUMPRODUCT($B$3:$CD$3,AE94:DG94)</f>
        <v>-3.9528427001427531</v>
      </c>
      <c r="F92" s="36">
        <f>SUMPRODUCT(D92:D95,D92:D95)</f>
        <v>48.012364607785216</v>
      </c>
      <c r="H92" s="36">
        <f t="shared" ref="H92:K95" si="142">X34</f>
        <v>0.64360614988119036</v>
      </c>
      <c r="I92" s="36">
        <f t="shared" si="142"/>
        <v>0.26039389475497976</v>
      </c>
      <c r="J92" s="36">
        <f t="shared" si="142"/>
        <v>-0.29813164152694965</v>
      </c>
      <c r="K92" s="36">
        <f t="shared" si="142"/>
        <v>-0.27110441399587959</v>
      </c>
      <c r="M92" s="36">
        <f t="array" ref="M92:M95">MMULT(H92:K95,D92:D95)</f>
        <v>-3.7489691266711125</v>
      </c>
      <c r="N92" s="36">
        <f>IFERROR(M92/(MAX(ABS(M92),ABS(M93),ABS(M94),ABS(M95))),0)</f>
        <v>-0.64967899742182689</v>
      </c>
      <c r="P92" s="36">
        <f>L143</f>
        <v>-4.7817566102793307E-2</v>
      </c>
      <c r="R92" s="36">
        <f>H143*J143</f>
        <v>-8.6741504324966204E-3</v>
      </c>
      <c r="T92" s="36">
        <f>P92-D92</f>
        <v>3.9050251340399598</v>
      </c>
      <c r="V92" s="36">
        <f t="array" ref="V92:V95">MMULT(H92:K95,T92:T95)</f>
        <v>4.090260365987886</v>
      </c>
      <c r="X92" s="36">
        <f t="array" ref="X92:AA95">H92:K95+MMULT(R92:R95,TRANSPOSE(R92:R95))*((SUMPRODUCT(R92:R95,T92:T95)+SUMPRODUCT(V92:V95,T92:T95))/SUMPRODUCT(R92:R95,T92:T95)^2)-(MMULT(V92:V95,TRANSPOSE(R92:R95))+MMULT(R92:R95,TRANSPOSE(V92:V95)))/SUMPRODUCT(R92:R95,T92:T95)</f>
        <v>0.37020168991038638</v>
      </c>
      <c r="Y92" s="36">
        <v>-0.18190111609700144</v>
      </c>
      <c r="Z92" s="36">
        <v>-0.36155131691214487</v>
      </c>
      <c r="AA92" s="36">
        <v>-0.26655158993031863</v>
      </c>
      <c r="AC92" s="43">
        <f>SUM(AE92:DG92)</f>
        <v>-1.308946228284702</v>
      </c>
      <c r="AD92" s="37" t="s">
        <v>363</v>
      </c>
      <c r="AE92" s="36">
        <f t="shared" ref="AE92:BJ92" si="143">SUMPRODUCT(B$3:B$6,$B92:$B95)</f>
        <v>0.91766513552735152</v>
      </c>
      <c r="AF92" s="36">
        <f t="shared" si="143"/>
        <v>0.55246304358520271</v>
      </c>
      <c r="AG92" s="36">
        <f t="shared" si="143"/>
        <v>0.18726095164305395</v>
      </c>
      <c r="AH92" s="36">
        <f t="shared" si="143"/>
        <v>0.51412691238685548</v>
      </c>
      <c r="AI92" s="36">
        <f t="shared" si="143"/>
        <v>0.14892482044470678</v>
      </c>
      <c r="AJ92" s="36">
        <f t="shared" si="143"/>
        <v>-0.21627727149744197</v>
      </c>
      <c r="AK92" s="36">
        <f t="shared" si="143"/>
        <v>0.11058868924635967</v>
      </c>
      <c r="AL92" s="36">
        <f t="shared" si="143"/>
        <v>-0.25461340269578908</v>
      </c>
      <c r="AM92" s="36">
        <f t="shared" si="143"/>
        <v>-0.61981549463793784</v>
      </c>
      <c r="AN92" s="36">
        <f t="shared" si="143"/>
        <v>1.2085420751461742</v>
      </c>
      <c r="AO92" s="36">
        <f t="shared" si="143"/>
        <v>0.84333998320402537</v>
      </c>
      <c r="AP92" s="36">
        <f t="shared" si="143"/>
        <v>0.47813789126187661</v>
      </c>
      <c r="AQ92" s="36">
        <f t="shared" si="143"/>
        <v>0.80500385200567837</v>
      </c>
      <c r="AR92" s="36">
        <f t="shared" si="143"/>
        <v>0.43980176006352956</v>
      </c>
      <c r="AS92" s="36">
        <f t="shared" si="143"/>
        <v>7.4599668121380802E-2</v>
      </c>
      <c r="AT92" s="36">
        <f t="shared" si="143"/>
        <v>0.40146562886518244</v>
      </c>
      <c r="AU92" s="36">
        <f t="shared" si="143"/>
        <v>3.626353692303369E-2</v>
      </c>
      <c r="AV92" s="36">
        <f t="shared" si="143"/>
        <v>-0.32893855501911506</v>
      </c>
      <c r="AW92" s="36">
        <f t="shared" si="143"/>
        <v>1.5963779946379379</v>
      </c>
      <c r="AX92" s="36">
        <f t="shared" si="143"/>
        <v>1.2311759026957891</v>
      </c>
      <c r="AY92" s="36">
        <f t="shared" si="143"/>
        <v>0.86597381075364033</v>
      </c>
      <c r="AZ92" s="36">
        <f t="shared" si="143"/>
        <v>1.1928397714974419</v>
      </c>
      <c r="BA92" s="36">
        <f t="shared" si="143"/>
        <v>0.82763767955529322</v>
      </c>
      <c r="BB92" s="36">
        <f t="shared" si="143"/>
        <v>0.46243558761314446</v>
      </c>
      <c r="BC92" s="36">
        <f t="shared" si="143"/>
        <v>0.7893015483569461</v>
      </c>
      <c r="BD92" s="36">
        <f t="shared" si="143"/>
        <v>0.42409945641479735</v>
      </c>
      <c r="BE92" s="36">
        <f t="shared" si="143"/>
        <v>5.8897364472648595E-2</v>
      </c>
      <c r="BF92" s="36">
        <f t="shared" si="143"/>
        <v>0.42938388552735141</v>
      </c>
      <c r="BG92" s="36">
        <f t="shared" si="143"/>
        <v>6.4181793585202651E-2</v>
      </c>
      <c r="BH92" s="36">
        <f t="shared" si="143"/>
        <v>-0.3010202983569461</v>
      </c>
      <c r="BI92" s="36">
        <f t="shared" si="143"/>
        <v>2.5845662386855539E-2</v>
      </c>
      <c r="BJ92" s="36">
        <f t="shared" si="143"/>
        <v>-0.33935642955529322</v>
      </c>
      <c r="BK92" s="36">
        <f t="shared" ref="BK92:CP92" si="144">SUMPRODUCT(AH$3:AH$6,$B92:$B95)</f>
        <v>-0.70455852149744191</v>
      </c>
      <c r="BL92" s="36">
        <f t="shared" si="144"/>
        <v>-0.37769256075364038</v>
      </c>
      <c r="BM92" s="36">
        <f t="shared" si="144"/>
        <v>-0.74289465269578914</v>
      </c>
      <c r="BN92" s="36">
        <f t="shared" si="144"/>
        <v>-1.1080967446379379</v>
      </c>
      <c r="BO92" s="36">
        <f t="shared" si="144"/>
        <v>0.72026082514617418</v>
      </c>
      <c r="BP92" s="36">
        <f t="shared" si="144"/>
        <v>0.35505873320402542</v>
      </c>
      <c r="BQ92" s="36">
        <f t="shared" si="144"/>
        <v>-1.0143358738123331E-2</v>
      </c>
      <c r="BR92" s="36">
        <f t="shared" si="144"/>
        <v>0.31672260200567831</v>
      </c>
      <c r="BS92" s="36">
        <f t="shared" si="144"/>
        <v>-4.8479489936470457E-2</v>
      </c>
      <c r="BT92" s="36">
        <f t="shared" si="144"/>
        <v>-0.4136815818786192</v>
      </c>
      <c r="BU92" s="36">
        <f t="shared" si="144"/>
        <v>-8.6815621134817555E-2</v>
      </c>
      <c r="BV92" s="36">
        <f t="shared" si="144"/>
        <v>-0.45201771307696631</v>
      </c>
      <c r="BW92" s="36">
        <f t="shared" si="144"/>
        <v>-0.81721980501911506</v>
      </c>
      <c r="BX92" s="36">
        <f t="shared" si="144"/>
        <v>1.1080967446379379</v>
      </c>
      <c r="BY92" s="36">
        <f t="shared" si="144"/>
        <v>0.74289465269578914</v>
      </c>
      <c r="BZ92" s="36">
        <f t="shared" si="144"/>
        <v>0.37769256075364038</v>
      </c>
      <c r="CA92" s="36">
        <f t="shared" si="144"/>
        <v>0.70455852149744191</v>
      </c>
      <c r="CB92" s="36">
        <f t="shared" si="144"/>
        <v>0.33935642955529322</v>
      </c>
      <c r="CC92" s="36">
        <f t="shared" si="144"/>
        <v>-2.5845662386855539E-2</v>
      </c>
      <c r="CD92" s="36">
        <f t="shared" si="144"/>
        <v>0.3010202983569461</v>
      </c>
      <c r="CE92" s="36">
        <f t="shared" si="144"/>
        <v>-6.4181793585202651E-2</v>
      </c>
      <c r="CF92" s="36">
        <f t="shared" si="144"/>
        <v>-0.42938388552735141</v>
      </c>
      <c r="CG92" s="36">
        <f t="shared" si="144"/>
        <v>-5.8897364472648595E-2</v>
      </c>
      <c r="CH92" s="36">
        <f t="shared" si="144"/>
        <v>-0.42409945641479735</v>
      </c>
      <c r="CI92" s="36">
        <f t="shared" si="144"/>
        <v>-0.7893015483569461</v>
      </c>
      <c r="CJ92" s="36">
        <f t="shared" si="144"/>
        <v>-0.46243558761314446</v>
      </c>
      <c r="CK92" s="36">
        <f t="shared" si="144"/>
        <v>-0.82763767955529322</v>
      </c>
      <c r="CL92" s="36">
        <f t="shared" si="144"/>
        <v>-1.1928397714974419</v>
      </c>
      <c r="CM92" s="36">
        <f t="shared" si="144"/>
        <v>-0.86597381075364033</v>
      </c>
      <c r="CN92" s="36">
        <f t="shared" si="144"/>
        <v>-1.2311759026957891</v>
      </c>
      <c r="CO92" s="36">
        <f t="shared" si="144"/>
        <v>-1.5963779946379379</v>
      </c>
      <c r="CP92" s="36">
        <f t="shared" si="144"/>
        <v>0.23197957514617418</v>
      </c>
      <c r="CQ92" s="36">
        <f t="shared" ref="CQ92:DG92" si="145">SUMPRODUCT(BN$3:BN$6,$B92:$B95)</f>
        <v>-0.13322251679597458</v>
      </c>
      <c r="CR92" s="36">
        <f t="shared" si="145"/>
        <v>-0.49842460873812333</v>
      </c>
      <c r="CS92" s="36">
        <f t="shared" si="145"/>
        <v>-0.17155864799432169</v>
      </c>
      <c r="CT92" s="36">
        <f t="shared" si="145"/>
        <v>-0.53676073993647044</v>
      </c>
      <c r="CU92" s="36">
        <f t="shared" si="145"/>
        <v>-0.90196283187861925</v>
      </c>
      <c r="CV92" s="36">
        <f t="shared" si="145"/>
        <v>-0.57509687113481744</v>
      </c>
      <c r="CW92" s="36">
        <f t="shared" si="145"/>
        <v>-0.94029896307696625</v>
      </c>
      <c r="CX92" s="36">
        <f t="shared" si="145"/>
        <v>-1.3055010550191151</v>
      </c>
      <c r="CY92" s="36">
        <f t="shared" si="145"/>
        <v>0.61981549463793784</v>
      </c>
      <c r="CZ92" s="36">
        <f t="shared" si="145"/>
        <v>0.25461340269578908</v>
      </c>
      <c r="DA92" s="36">
        <f t="shared" si="145"/>
        <v>-0.11058868924635967</v>
      </c>
      <c r="DB92" s="36">
        <f t="shared" si="145"/>
        <v>0.21627727149744197</v>
      </c>
      <c r="DC92" s="36">
        <f t="shared" si="145"/>
        <v>-0.14892482044470678</v>
      </c>
      <c r="DD92" s="36">
        <f t="shared" si="145"/>
        <v>-0.51412691238685548</v>
      </c>
      <c r="DE92" s="36">
        <f t="shared" si="145"/>
        <v>-0.18726095164305395</v>
      </c>
      <c r="DF92" s="36">
        <f t="shared" si="145"/>
        <v>-0.55246304358520271</v>
      </c>
      <c r="DG92" s="36">
        <f t="shared" si="145"/>
        <v>-0.91766513552735152</v>
      </c>
    </row>
    <row r="93" spans="1:111" ht="13.15" x14ac:dyDescent="0.35">
      <c r="B93" s="35">
        <f t="shared" ref="B93:B95" si="146">K86</f>
        <v>0.33935642955529322</v>
      </c>
      <c r="D93" s="35">
        <f>$CE$4-$CE$7*SUMPRODUCT($B$4:$CD$4,AE94:DG94)</f>
        <v>-5.6191037163710007</v>
      </c>
      <c r="F93" s="37" t="s">
        <v>364</v>
      </c>
      <c r="H93" s="35">
        <f t="shared" si="142"/>
        <v>0.26039389475497976</v>
      </c>
      <c r="I93" s="35">
        <f t="shared" si="142"/>
        <v>0.81019957576460866</v>
      </c>
      <c r="J93" s="35">
        <f t="shared" si="142"/>
        <v>0.2176975053017661</v>
      </c>
      <c r="K93" s="35">
        <f t="shared" si="142"/>
        <v>0.19791646334457874</v>
      </c>
      <c r="M93" s="35">
        <v>-5.7704945697004932</v>
      </c>
      <c r="N93" s="35">
        <f>IFERROR(M93/(MAX(ABS(M92),ABS(M93),ABS(M94),ABS(M95))),0)</f>
        <v>-1</v>
      </c>
      <c r="P93" s="35">
        <f>L144</f>
        <v>1.1190497581821148</v>
      </c>
      <c r="R93" s="35">
        <f>H144*J144</f>
        <v>-1.33514404296875E-2</v>
      </c>
      <c r="T93" s="35">
        <f>P93-D93</f>
        <v>6.7381534745531155</v>
      </c>
      <c r="V93" s="35">
        <v>6.6057967352373597</v>
      </c>
      <c r="X93" s="35">
        <v>-0.18190111609700144</v>
      </c>
      <c r="Y93" s="35">
        <v>9.6370207025275656E-2</v>
      </c>
      <c r="Z93" s="35">
        <v>0.11590279240738741</v>
      </c>
      <c r="AA93" s="35">
        <v>0.20603479195790561</v>
      </c>
      <c r="AC93" s="43">
        <f t="shared" ref="AC93:AC94" si="147">SUM(AE93:DG93)</f>
        <v>98.756005766681369</v>
      </c>
      <c r="AD93" s="37" t="s">
        <v>365</v>
      </c>
      <c r="AE93" s="35">
        <f>EXP(AE92)</f>
        <v>2.5034383714468773</v>
      </c>
      <c r="AF93" s="35">
        <f t="shared" ref="AF93:CQ93" si="148">EXP(AF92)</f>
        <v>1.7375273573759542</v>
      </c>
      <c r="AG93" s="35">
        <f t="shared" si="148"/>
        <v>1.2059419365234931</v>
      </c>
      <c r="AH93" s="35">
        <f t="shared" si="148"/>
        <v>1.6721779064593592</v>
      </c>
      <c r="AI93" s="35">
        <f t="shared" si="148"/>
        <v>1.1605857336098757</v>
      </c>
      <c r="AJ93" s="35">
        <f t="shared" si="148"/>
        <v>0.80551192540918182</v>
      </c>
      <c r="AK93" s="35">
        <f t="shared" si="148"/>
        <v>1.1169354048187485</v>
      </c>
      <c r="AL93" s="35">
        <f t="shared" si="148"/>
        <v>0.77521613650617616</v>
      </c>
      <c r="AM93" s="35">
        <f t="shared" si="148"/>
        <v>0.53804370038487914</v>
      </c>
      <c r="AN93" s="35">
        <f t="shared" si="148"/>
        <v>3.3485990861868355</v>
      </c>
      <c r="AO93" s="35">
        <f t="shared" si="148"/>
        <v>2.3241165380760047</v>
      </c>
      <c r="AP93" s="35">
        <f t="shared" si="148"/>
        <v>1.6130678960165656</v>
      </c>
      <c r="AQ93" s="35">
        <f t="shared" si="148"/>
        <v>2.2367051146041952</v>
      </c>
      <c r="AR93" s="35">
        <f t="shared" si="148"/>
        <v>1.5523994404389418</v>
      </c>
      <c r="AS93" s="35">
        <f t="shared" si="148"/>
        <v>1.0774527258599311</v>
      </c>
      <c r="AT93" s="35">
        <f t="shared" si="148"/>
        <v>1.4940127620334156</v>
      </c>
      <c r="AU93" s="35">
        <f t="shared" si="148"/>
        <v>1.0369290795848758</v>
      </c>
      <c r="AV93" s="35">
        <f t="shared" si="148"/>
        <v>0.71968723655701217</v>
      </c>
      <c r="AW93" s="35">
        <f t="shared" si="148"/>
        <v>4.935124964430706</v>
      </c>
      <c r="AX93" s="35">
        <f t="shared" si="148"/>
        <v>3.4252549355994177</v>
      </c>
      <c r="AY93" s="35">
        <f t="shared" si="148"/>
        <v>2.3773200189271328</v>
      </c>
      <c r="AZ93" s="35">
        <f t="shared" si="148"/>
        <v>3.2964290334686885</v>
      </c>
      <c r="BA93" s="35">
        <f t="shared" si="148"/>
        <v>2.2879075804809608</v>
      </c>
      <c r="BB93" s="35">
        <f t="shared" si="148"/>
        <v>1.5879368382198074</v>
      </c>
      <c r="BC93" s="35">
        <f t="shared" si="148"/>
        <v>2.2018579977232289</v>
      </c>
      <c r="BD93" s="35">
        <f t="shared" si="148"/>
        <v>1.5282135768694856</v>
      </c>
      <c r="BE93" s="35">
        <f t="shared" si="148"/>
        <v>1.0606663731008636</v>
      </c>
      <c r="BF93" s="35">
        <f t="shared" si="148"/>
        <v>1.5363106886491289</v>
      </c>
      <c r="BG93" s="35">
        <f t="shared" si="148"/>
        <v>1.0662862251384955</v>
      </c>
      <c r="BH93" s="35">
        <f t="shared" si="148"/>
        <v>0.74006275053637216</v>
      </c>
      <c r="BI93" s="35">
        <f t="shared" si="148"/>
        <v>1.0261825576843249</v>
      </c>
      <c r="BJ93" s="35">
        <f t="shared" si="148"/>
        <v>0.71222854453893969</v>
      </c>
      <c r="BK93" s="35">
        <f t="shared" si="148"/>
        <v>0.49432676072838017</v>
      </c>
      <c r="BL93" s="35">
        <f t="shared" si="148"/>
        <v>0.68544119980150975</v>
      </c>
      <c r="BM93" s="35">
        <f t="shared" si="148"/>
        <v>0.47573483338413119</v>
      </c>
      <c r="BN93" s="35">
        <f t="shared" si="148"/>
        <v>0.33018679320788696</v>
      </c>
      <c r="BO93" s="35">
        <f t="shared" si="148"/>
        <v>2.054969128373731</v>
      </c>
      <c r="BP93" s="35">
        <f t="shared" si="148"/>
        <v>1.426264420900742</v>
      </c>
      <c r="BQ93" s="35">
        <f t="shared" si="148"/>
        <v>0.98990791162745373</v>
      </c>
      <c r="BR93" s="35">
        <f t="shared" si="148"/>
        <v>1.3726217565869556</v>
      </c>
      <c r="BS93" s="35">
        <f t="shared" si="148"/>
        <v>0.95267687856876104</v>
      </c>
      <c r="BT93" s="35">
        <f t="shared" si="148"/>
        <v>0.66121145946007875</v>
      </c>
      <c r="BU93" s="35">
        <f t="shared" si="148"/>
        <v>0.91684612709821989</v>
      </c>
      <c r="BV93" s="35">
        <f t="shared" si="148"/>
        <v>0.63634289803452937</v>
      </c>
      <c r="BW93" s="35">
        <f t="shared" si="148"/>
        <v>0.44165784411455972</v>
      </c>
      <c r="BX93" s="35">
        <f t="shared" si="148"/>
        <v>3.0285887278671257</v>
      </c>
      <c r="BY93" s="35">
        <f t="shared" si="148"/>
        <v>2.102011309297068</v>
      </c>
      <c r="BZ93" s="35">
        <f t="shared" si="148"/>
        <v>1.4589143463940892</v>
      </c>
      <c r="CA93" s="35">
        <f t="shared" si="148"/>
        <v>2.0229533973166269</v>
      </c>
      <c r="CB93" s="35">
        <f t="shared" si="148"/>
        <v>1.4040436987081848</v>
      </c>
      <c r="CC93" s="35">
        <f t="shared" si="148"/>
        <v>0.97448547776585848</v>
      </c>
      <c r="CD93" s="35">
        <f t="shared" si="148"/>
        <v>1.3512367691459057</v>
      </c>
      <c r="CE93" s="35">
        <f t="shared" si="148"/>
        <v>0.93783449173800781</v>
      </c>
      <c r="CF93" s="35">
        <f t="shared" si="148"/>
        <v>0.65091000628218987</v>
      </c>
      <c r="CG93" s="35">
        <f t="shared" si="148"/>
        <v>0.94280352932892064</v>
      </c>
      <c r="CH93" s="35">
        <f t="shared" si="148"/>
        <v>0.65435879849234146</v>
      </c>
      <c r="CI93" s="35">
        <f t="shared" si="148"/>
        <v>0.45416189465170903</v>
      </c>
      <c r="CJ93" s="35">
        <f t="shared" si="148"/>
        <v>0.62974796977509051</v>
      </c>
      <c r="CK93" s="35">
        <f t="shared" si="148"/>
        <v>0.43708059212329781</v>
      </c>
      <c r="CL93" s="35">
        <f t="shared" si="148"/>
        <v>0.30335857069786321</v>
      </c>
      <c r="CM93" s="35">
        <f t="shared" si="148"/>
        <v>0.42064172767589481</v>
      </c>
      <c r="CN93" s="35">
        <f t="shared" si="148"/>
        <v>0.29194907205498283</v>
      </c>
      <c r="CO93" s="35">
        <f t="shared" si="148"/>
        <v>0.20262911419819651</v>
      </c>
      <c r="CP93" s="35">
        <f t="shared" si="148"/>
        <v>1.2610939709052631</v>
      </c>
      <c r="CQ93" s="35">
        <f t="shared" si="148"/>
        <v>0.8752703080936487</v>
      </c>
      <c r="CR93" s="35">
        <f t="shared" ref="CR93:DG93" si="149">EXP(CR92)</f>
        <v>0.60748693587077829</v>
      </c>
      <c r="CS93" s="35">
        <f t="shared" si="149"/>
        <v>0.84235086438261508</v>
      </c>
      <c r="CT93" s="35">
        <f t="shared" si="149"/>
        <v>0.58463898615094534</v>
      </c>
      <c r="CU93" s="35">
        <f t="shared" si="149"/>
        <v>0.40577241453669433</v>
      </c>
      <c r="CV93" s="35">
        <f t="shared" si="149"/>
        <v>0.56265036158787773</v>
      </c>
      <c r="CW93" s="35">
        <f t="shared" si="149"/>
        <v>0.3905110695141214</v>
      </c>
      <c r="CX93" s="35">
        <f t="shared" si="149"/>
        <v>0.27103669671994846</v>
      </c>
      <c r="CY93" s="35">
        <f t="shared" si="149"/>
        <v>1.8585850912940145</v>
      </c>
      <c r="CZ93" s="35">
        <f t="shared" si="149"/>
        <v>1.289962828311215</v>
      </c>
      <c r="DA93" s="35">
        <f t="shared" si="149"/>
        <v>0.89530692257201372</v>
      </c>
      <c r="DB93" s="35">
        <f t="shared" si="149"/>
        <v>1.2414465490278406</v>
      </c>
      <c r="DC93" s="35">
        <f t="shared" si="149"/>
        <v>0.86163388971671129</v>
      </c>
      <c r="DD93" s="35">
        <f t="shared" si="149"/>
        <v>0.59802249278450448</v>
      </c>
      <c r="DE93" s="35">
        <f t="shared" si="149"/>
        <v>0.82922731991791776</v>
      </c>
      <c r="DF93" s="35">
        <f t="shared" si="149"/>
        <v>0.57553050647226556</v>
      </c>
      <c r="DG93" s="35">
        <f t="shared" si="149"/>
        <v>0.39945061616277938</v>
      </c>
    </row>
    <row r="94" spans="1:111" ht="13.15" x14ac:dyDescent="0.35">
      <c r="B94" s="36">
        <f t="shared" si="146"/>
        <v>-0.40353822314049587</v>
      </c>
      <c r="D94" s="36">
        <f>$CE$5-$CE$7*SUMPRODUCT($B$5:$CD$5,AE94:DG94)</f>
        <v>-0.90090417504711695</v>
      </c>
      <c r="F94" s="36">
        <f>SUMPRODUCT($B$7:$CD$7, LN(AE94:DG94))</f>
        <v>-3180.6473525940537</v>
      </c>
      <c r="H94" s="36">
        <f t="shared" si="142"/>
        <v>-0.29813164152694965</v>
      </c>
      <c r="I94" s="36">
        <f t="shared" si="142"/>
        <v>0.2176975053017661</v>
      </c>
      <c r="J94" s="36">
        <f t="shared" si="142"/>
        <v>0.75064222226869193</v>
      </c>
      <c r="K94" s="36">
        <f t="shared" si="142"/>
        <v>-0.22673926687492504</v>
      </c>
      <c r="M94" s="36">
        <v>-0.72967104081285195</v>
      </c>
      <c r="N94" s="36">
        <f>IFERROR(M94/(MAX(ABS(M92),ABS(M93),ABS(M94),ABS(M95))),0)</f>
        <v>-0.12644861406579994</v>
      </c>
      <c r="P94" s="36">
        <f>L145</f>
        <v>-0.11152577269896824</v>
      </c>
      <c r="R94" s="36">
        <f>H145*J145</f>
        <v>-1.6882711381160727E-3</v>
      </c>
      <c r="T94" s="36">
        <f>P94-D94</f>
        <v>0.78937840234814871</v>
      </c>
      <c r="V94" s="36">
        <v>0.9434884699406858</v>
      </c>
      <c r="X94" s="36">
        <v>-0.36155131691214487</v>
      </c>
      <c r="Y94" s="36">
        <v>0.11590279240738741</v>
      </c>
      <c r="Z94" s="36">
        <v>0.73631221920042722</v>
      </c>
      <c r="AA94" s="36">
        <v>-0.22532510043978765</v>
      </c>
      <c r="AC94" s="44">
        <f t="shared" si="147"/>
        <v>0.99999999999999989</v>
      </c>
      <c r="AD94" s="37" t="s">
        <v>366</v>
      </c>
      <c r="AE94" s="36">
        <f t="shared" ref="AE94:BJ94" si="150">AE93/$AC93</f>
        <v>2.534973293028317E-2</v>
      </c>
      <c r="AF94" s="36">
        <f t="shared" si="150"/>
        <v>1.7594143706874857E-2</v>
      </c>
      <c r="AG94" s="36">
        <f t="shared" si="150"/>
        <v>1.2211327576093178E-2</v>
      </c>
      <c r="AH94" s="36">
        <f t="shared" si="150"/>
        <v>1.6932417360114863E-2</v>
      </c>
      <c r="AI94" s="36">
        <f t="shared" si="150"/>
        <v>1.1752052187609212E-2</v>
      </c>
      <c r="AJ94" s="36">
        <f t="shared" si="150"/>
        <v>8.1565867225560484E-3</v>
      </c>
      <c r="AK94" s="36">
        <f t="shared" si="150"/>
        <v>1.1310050423237995E-2</v>
      </c>
      <c r="AL94" s="36">
        <f t="shared" si="150"/>
        <v>7.8498125808944084E-3</v>
      </c>
      <c r="AM94" s="36">
        <f t="shared" si="150"/>
        <v>5.4482124525778068E-3</v>
      </c>
      <c r="AN94" s="36">
        <f t="shared" si="150"/>
        <v>3.3907801962932332E-2</v>
      </c>
      <c r="AO94" s="36">
        <f t="shared" si="150"/>
        <v>2.3533926063868036E-2</v>
      </c>
      <c r="AP94" s="36">
        <f t="shared" si="150"/>
        <v>1.6333871378187998E-2</v>
      </c>
      <c r="AQ94" s="36">
        <f t="shared" si="150"/>
        <v>2.2648800923445431E-2</v>
      </c>
      <c r="AR94" s="36">
        <f t="shared" si="150"/>
        <v>1.5719544633129499E-2</v>
      </c>
      <c r="AS94" s="36">
        <f t="shared" si="150"/>
        <v>1.0910250141196433E-2</v>
      </c>
      <c r="AT94" s="36">
        <f t="shared" si="150"/>
        <v>1.5128323087135938E-2</v>
      </c>
      <c r="AU94" s="36">
        <f t="shared" si="150"/>
        <v>1.0499909059047003E-2</v>
      </c>
      <c r="AV94" s="36">
        <f t="shared" si="150"/>
        <v>7.2875288036388227E-3</v>
      </c>
      <c r="AW94" s="36">
        <f t="shared" si="150"/>
        <v>4.9972909759942265E-2</v>
      </c>
      <c r="AX94" s="36">
        <f t="shared" si="150"/>
        <v>3.4684016521403724E-2</v>
      </c>
      <c r="AY94" s="36">
        <f t="shared" si="150"/>
        <v>2.4072662725381316E-2</v>
      </c>
      <c r="AZ94" s="36">
        <f t="shared" si="150"/>
        <v>3.3379529760010289E-2</v>
      </c>
      <c r="BA94" s="36">
        <f t="shared" si="150"/>
        <v>2.3167275374485253E-2</v>
      </c>
      <c r="BB94" s="36">
        <f t="shared" si="150"/>
        <v>1.6079395130372424E-2</v>
      </c>
      <c r="BC94" s="36">
        <f t="shared" si="150"/>
        <v>2.2295940187428066E-2</v>
      </c>
      <c r="BD94" s="36">
        <f t="shared" si="150"/>
        <v>1.5474639390337507E-2</v>
      </c>
      <c r="BE94" s="36">
        <f t="shared" si="150"/>
        <v>1.0740272096532227E-2</v>
      </c>
      <c r="BF94" s="36">
        <f t="shared" si="150"/>
        <v>1.5556630472467473E-2</v>
      </c>
      <c r="BG94" s="36">
        <f t="shared" si="150"/>
        <v>1.0797178529654981E-2</v>
      </c>
      <c r="BH94" s="36">
        <f t="shared" si="150"/>
        <v>7.4938505743623041E-3</v>
      </c>
      <c r="BI94" s="36">
        <f t="shared" si="150"/>
        <v>1.0391090138950737E-2</v>
      </c>
      <c r="BJ94" s="36">
        <f t="shared" si="150"/>
        <v>7.2120023385882394E-3</v>
      </c>
      <c r="BK94" s="36">
        <f t="shared" ref="BK94:CP94" si="151">BK93/$AC93</f>
        <v>5.0055361888193921E-3</v>
      </c>
      <c r="BL94" s="36">
        <f t="shared" si="151"/>
        <v>6.9407545847987931E-3</v>
      </c>
      <c r="BM94" s="36">
        <f t="shared" si="151"/>
        <v>4.8172749565033156E-3</v>
      </c>
      <c r="BN94" s="36">
        <f t="shared" si="151"/>
        <v>3.3434603864799734E-3</v>
      </c>
      <c r="BO94" s="36">
        <f t="shared" si="151"/>
        <v>2.0808548426196508E-2</v>
      </c>
      <c r="BP94" s="36">
        <f t="shared" si="151"/>
        <v>1.4442305658558134E-2</v>
      </c>
      <c r="BQ94" s="36">
        <f t="shared" si="151"/>
        <v>1.0023774290408089E-2</v>
      </c>
      <c r="BR94" s="36">
        <f t="shared" si="151"/>
        <v>1.3899121840041604E-2</v>
      </c>
      <c r="BS94" s="36">
        <f t="shared" si="151"/>
        <v>9.6467740991827179E-3</v>
      </c>
      <c r="BT94" s="36">
        <f t="shared" si="151"/>
        <v>6.6954050472863543E-3</v>
      </c>
      <c r="BU94" s="36">
        <f t="shared" si="151"/>
        <v>9.2839531123235092E-3</v>
      </c>
      <c r="BV94" s="36">
        <f t="shared" si="151"/>
        <v>6.4435868289158859E-3</v>
      </c>
      <c r="BW94" s="36">
        <f t="shared" si="151"/>
        <v>4.4722125068323458E-3</v>
      </c>
      <c r="BX94" s="36">
        <f t="shared" si="151"/>
        <v>3.0667387814594271E-2</v>
      </c>
      <c r="BY94" s="36">
        <f t="shared" si="151"/>
        <v>2.1284895971423051E-2</v>
      </c>
      <c r="BZ94" s="36">
        <f t="shared" si="151"/>
        <v>1.4772917708325367E-2</v>
      </c>
      <c r="CA94" s="36">
        <f t="shared" si="151"/>
        <v>2.0484358208006197E-2</v>
      </c>
      <c r="CB94" s="36">
        <f t="shared" si="151"/>
        <v>1.4217299371395656E-2</v>
      </c>
      <c r="CC94" s="36">
        <f t="shared" si="151"/>
        <v>9.86760724272461E-3</v>
      </c>
      <c r="CD94" s="36">
        <f t="shared" si="151"/>
        <v>1.3682578174924432E-2</v>
      </c>
      <c r="CE94" s="36">
        <f t="shared" si="151"/>
        <v>9.4964805882663348E-3</v>
      </c>
      <c r="CF94" s="36">
        <f t="shared" si="151"/>
        <v>6.591092878138618E-3</v>
      </c>
      <c r="CG94" s="36">
        <f t="shared" si="151"/>
        <v>9.5467968961438776E-3</v>
      </c>
      <c r="CH94" s="36">
        <f t="shared" si="151"/>
        <v>6.6260152323121928E-3</v>
      </c>
      <c r="CI94" s="36">
        <f t="shared" si="151"/>
        <v>4.5988281029176225E-3</v>
      </c>
      <c r="CJ94" s="36">
        <f t="shared" si="151"/>
        <v>6.3768068066960741E-3</v>
      </c>
      <c r="CK94" s="36">
        <f t="shared" si="151"/>
        <v>4.4258634067879804E-3</v>
      </c>
      <c r="CL94" s="36">
        <f t="shared" si="151"/>
        <v>3.0717987057371585E-3</v>
      </c>
      <c r="CM94" s="36">
        <f t="shared" si="151"/>
        <v>4.2594040171054824E-3</v>
      </c>
      <c r="CN94" s="36">
        <f t="shared" si="151"/>
        <v>2.9562665053985159E-3</v>
      </c>
      <c r="CO94" s="36">
        <f t="shared" si="151"/>
        <v>2.0518156098467909E-3</v>
      </c>
      <c r="CP94" s="36">
        <f t="shared" si="151"/>
        <v>1.2769795225261482E-2</v>
      </c>
      <c r="CQ94" s="36">
        <f t="shared" ref="CQ94:DG94" si="152">CQ93/$AC93</f>
        <v>8.8629577644274305E-3</v>
      </c>
      <c r="CR94" s="36">
        <f t="shared" si="152"/>
        <v>6.1513923244932841E-3</v>
      </c>
      <c r="CS94" s="36">
        <f t="shared" si="152"/>
        <v>8.5296165822333226E-3</v>
      </c>
      <c r="CT94" s="36">
        <f t="shared" si="152"/>
        <v>5.9200347524402692E-3</v>
      </c>
      <c r="CU94" s="36">
        <f t="shared" si="152"/>
        <v>4.1088378512934469E-3</v>
      </c>
      <c r="CV94" s="36">
        <f t="shared" si="152"/>
        <v>5.6973786780844735E-3</v>
      </c>
      <c r="CW94" s="36">
        <f t="shared" si="152"/>
        <v>3.9543019837875353E-3</v>
      </c>
      <c r="CX94" s="36">
        <f t="shared" si="152"/>
        <v>2.7445084946053147E-3</v>
      </c>
      <c r="CY94" s="36">
        <f t="shared" si="152"/>
        <v>1.8819970257657689E-2</v>
      </c>
      <c r="CZ94" s="36">
        <f t="shared" si="152"/>
        <v>1.3062120306473825E-2</v>
      </c>
      <c r="DA94" s="36">
        <f t="shared" si="152"/>
        <v>9.0658478501777894E-3</v>
      </c>
      <c r="DB94" s="36">
        <f t="shared" si="152"/>
        <v>1.2570846090726402E-2</v>
      </c>
      <c r="DC94" s="36">
        <f t="shared" si="152"/>
        <v>8.7248758496003519E-3</v>
      </c>
      <c r="DD94" s="36">
        <f t="shared" si="152"/>
        <v>6.0555556914419816E-3</v>
      </c>
      <c r="DE94" s="36">
        <f t="shared" si="152"/>
        <v>8.3967280114288015E-3</v>
      </c>
      <c r="DF94" s="36">
        <f t="shared" si="152"/>
        <v>5.8278025929076197E-3</v>
      </c>
      <c r="DG94" s="36">
        <f t="shared" si="152"/>
        <v>4.0448235331278191E-3</v>
      </c>
    </row>
    <row r="95" spans="1:111" x14ac:dyDescent="0.35">
      <c r="B95" s="35">
        <f t="shared" si="146"/>
        <v>-0.36520209194214875</v>
      </c>
      <c r="D95" s="35">
        <f>$CE$6-$CE$7*SUMPRODUCT($B$6:$CD$6,AE94:DG94)</f>
        <v>3.800378614889155E-2</v>
      </c>
      <c r="H95" s="35">
        <f t="shared" si="142"/>
        <v>-0.27110441399587959</v>
      </c>
      <c r="I95" s="35">
        <f t="shared" si="142"/>
        <v>0.19791646334457874</v>
      </c>
      <c r="J95" s="35">
        <f t="shared" si="142"/>
        <v>-0.22673926687492504</v>
      </c>
      <c r="K95" s="35">
        <f t="shared" si="142"/>
        <v>0.79383218086277052</v>
      </c>
      <c r="M95" s="35">
        <v>0.19395894974392353</v>
      </c>
      <c r="N95" s="35">
        <f>IFERROR(M95/(MAX(ABS(M92),ABS(M93),ABS(M94),ABS(M95))),0)</f>
        <v>3.3612188245069369E-2</v>
      </c>
      <c r="P95" s="35">
        <f>L146</f>
        <v>-0.17492829271543542</v>
      </c>
      <c r="R95" s="35">
        <f>H146*J146</f>
        <v>4.487711290654861E-4</v>
      </c>
      <c r="T95" s="35">
        <f>P95-D95</f>
        <v>-0.21293207886432697</v>
      </c>
      <c r="V95" s="35">
        <v>-7.3093462222377809E-2</v>
      </c>
      <c r="X95" s="35">
        <v>-0.26655158993031863</v>
      </c>
      <c r="Y95" s="35">
        <v>0.20603479195790561</v>
      </c>
      <c r="Z95" s="35">
        <v>-0.22532510043978765</v>
      </c>
      <c r="AA95" s="35">
        <v>0.79409290085576478</v>
      </c>
    </row>
    <row r="96" spans="1:111" x14ac:dyDescent="0.35">
      <c r="B96" s="3"/>
    </row>
    <row r="97" spans="2:97" ht="13.5" thickBot="1" x14ac:dyDescent="0.4">
      <c r="B97" s="39" t="s">
        <v>367</v>
      </c>
      <c r="D97" s="39" t="s">
        <v>368</v>
      </c>
      <c r="E97" s="39" t="s">
        <v>369</v>
      </c>
      <c r="F97" s="39" t="s">
        <v>370</v>
      </c>
      <c r="H97" s="39" t="s">
        <v>347</v>
      </c>
      <c r="I97" s="39" t="s">
        <v>371</v>
      </c>
      <c r="J97" s="39" t="s">
        <v>372</v>
      </c>
      <c r="K97" s="39" t="s">
        <v>349</v>
      </c>
      <c r="L97" s="39" t="s">
        <v>373</v>
      </c>
      <c r="M97" s="39" t="s">
        <v>374</v>
      </c>
    </row>
    <row r="98" spans="2:97" ht="13.15" thickTop="1" x14ac:dyDescent="0.35">
      <c r="B98" s="32">
        <v>1</v>
      </c>
      <c r="D98" s="32">
        <v>0</v>
      </c>
      <c r="E98" s="32"/>
      <c r="F98" s="32" t="b">
        <v>0</v>
      </c>
      <c r="H98" s="32">
        <v>0</v>
      </c>
      <c r="I98" s="32">
        <f>B92</f>
        <v>-0.48828125</v>
      </c>
      <c r="J98" s="32">
        <f>IF(SUMPRODUCT(L98:L101,N92:N95)&gt;0,N92,-N92)</f>
        <v>-0.64967899742182689</v>
      </c>
      <c r="K98" s="32">
        <f>I98+J98*H98</f>
        <v>-0.48828125</v>
      </c>
      <c r="L98" s="32">
        <f>D92</f>
        <v>-3.9528427001427531</v>
      </c>
      <c r="M98" s="32">
        <f>SUMPRODUCT(L98:L101,J98:J101)</f>
        <v>8.3023780735207939</v>
      </c>
    </row>
    <row r="99" spans="2:97" ht="13.5" thickBot="1" x14ac:dyDescent="0.4">
      <c r="H99" s="33">
        <f>H98</f>
        <v>0</v>
      </c>
      <c r="I99" s="33">
        <f>B93</f>
        <v>0.33935642955529322</v>
      </c>
      <c r="J99" s="32">
        <f>IF(SUMPRODUCT(L98:L101,N92:N95)&gt;0,N93,-N93)</f>
        <v>-1</v>
      </c>
      <c r="K99" s="33">
        <f t="shared" ref="K99:K101" si="153">I99+J99*H99</f>
        <v>0.33935642955529322</v>
      </c>
      <c r="L99" s="32">
        <f>D93</f>
        <v>-5.6191037163710007</v>
      </c>
      <c r="M99" s="39" t="s">
        <v>375</v>
      </c>
    </row>
    <row r="100" spans="2:97" ht="13.15" thickTop="1" x14ac:dyDescent="0.35">
      <c r="H100" s="33">
        <f t="shared" ref="H100:H101" si="154">H99</f>
        <v>0</v>
      </c>
      <c r="I100" s="32">
        <f>B94</f>
        <v>-0.40353822314049587</v>
      </c>
      <c r="J100" s="32">
        <f>IF(SUMPRODUCT(L98:L101,N92:N95)&gt;0,N94,-N94)</f>
        <v>-0.12644861406579994</v>
      </c>
      <c r="K100" s="32">
        <f t="shared" si="153"/>
        <v>-0.40353822314049587</v>
      </c>
      <c r="L100" s="32">
        <f>D94</f>
        <v>-0.90090417504711695</v>
      </c>
      <c r="M100" s="32">
        <f>F94</f>
        <v>-3180.6473525940537</v>
      </c>
    </row>
    <row r="101" spans="2:97" x14ac:dyDescent="0.35">
      <c r="H101" s="33">
        <f t="shared" si="154"/>
        <v>0</v>
      </c>
      <c r="I101" s="34">
        <f>B95</f>
        <v>-0.36520209194214875</v>
      </c>
      <c r="J101" s="32">
        <f>IF(SUMPRODUCT(L98:L101,N92:N95)&gt;0,N95,-N95)</f>
        <v>3.3612188245069369E-2</v>
      </c>
      <c r="K101" s="34">
        <f t="shared" si="153"/>
        <v>-0.36520209194214875</v>
      </c>
      <c r="L101" s="32">
        <f>D95</f>
        <v>3.800378614889155E-2</v>
      </c>
    </row>
    <row r="102" spans="2:97" ht="13.5" thickBot="1" x14ac:dyDescent="0.4">
      <c r="B102" s="39" t="s">
        <v>367</v>
      </c>
      <c r="D102" s="39" t="s">
        <v>368</v>
      </c>
      <c r="E102" s="39" t="s">
        <v>369</v>
      </c>
      <c r="F102" s="39" t="s">
        <v>370</v>
      </c>
      <c r="H102" s="39" t="s">
        <v>347</v>
      </c>
      <c r="I102" s="39" t="s">
        <v>371</v>
      </c>
      <c r="J102" s="39" t="s">
        <v>372</v>
      </c>
      <c r="K102" s="39" t="s">
        <v>349</v>
      </c>
      <c r="L102" s="39" t="s">
        <v>373</v>
      </c>
      <c r="M102" s="39" t="s">
        <v>374</v>
      </c>
      <c r="O102" s="45" t="s">
        <v>336</v>
      </c>
    </row>
    <row r="103" spans="2:97" ht="13.9" thickTop="1" thickBot="1" x14ac:dyDescent="0.4">
      <c r="B103" s="32">
        <f>1+B98</f>
        <v>2</v>
      </c>
      <c r="D103" s="32">
        <v>0</v>
      </c>
      <c r="E103" s="32">
        <f>H103</f>
        <v>0.48828125</v>
      </c>
      <c r="F103" s="32" t="b">
        <f>OR(F98,M103*M98&lt;=0)</f>
        <v>1</v>
      </c>
      <c r="H103" s="32">
        <f>ABS(H85)</f>
        <v>0.48828125</v>
      </c>
      <c r="I103" s="32">
        <f>I98</f>
        <v>-0.48828125</v>
      </c>
      <c r="J103" s="32">
        <f>J98</f>
        <v>-0.64967899742182689</v>
      </c>
      <c r="K103" s="32">
        <f>I103+J103*H103</f>
        <v>-0.80550732295987637</v>
      </c>
      <c r="L103" s="32">
        <f>$CE$3-$CE$7*SUMPRODUCT($B$3:$CD$3,Q105:CS105)</f>
        <v>127.40325357781944</v>
      </c>
      <c r="M103" s="32">
        <f>SUMPRODUCT(L103:L106,J103:J106)</f>
        <v>-329.60871118125942</v>
      </c>
      <c r="O103" s="46">
        <f>SUM(Q103:CS103)</f>
        <v>0.57442430742957562</v>
      </c>
      <c r="P103" s="39" t="s">
        <v>363</v>
      </c>
      <c r="Q103" s="32">
        <f t="shared" ref="Q103:AV103" si="155">SUMPRODUCT(B$3:B$6,$K103:$K106)</f>
        <v>1.7685027445325066</v>
      </c>
      <c r="R103" s="32">
        <f t="shared" si="155"/>
        <v>1.4197128538818955</v>
      </c>
      <c r="S103" s="32">
        <f t="shared" si="155"/>
        <v>1.0709229632312844</v>
      </c>
      <c r="T103" s="32">
        <f t="shared" si="155"/>
        <v>1.3032220340551941</v>
      </c>
      <c r="U103" s="32">
        <f t="shared" si="155"/>
        <v>0.95443214340458316</v>
      </c>
      <c r="V103" s="32">
        <f t="shared" si="155"/>
        <v>0.60564225275397221</v>
      </c>
      <c r="W103" s="32">
        <f t="shared" si="155"/>
        <v>0.83794132357788187</v>
      </c>
      <c r="X103" s="32">
        <f t="shared" si="155"/>
        <v>0.48915143292727092</v>
      </c>
      <c r="Y103" s="32">
        <f t="shared" si="155"/>
        <v>0.14036154227665992</v>
      </c>
      <c r="Z103" s="32">
        <f t="shared" si="155"/>
        <v>1.6408528984370436</v>
      </c>
      <c r="AA103" s="32">
        <f t="shared" si="155"/>
        <v>1.2920630077864326</v>
      </c>
      <c r="AB103" s="32">
        <f t="shared" si="155"/>
        <v>0.94327311713582151</v>
      </c>
      <c r="AC103" s="32">
        <f t="shared" si="155"/>
        <v>1.1755721879597312</v>
      </c>
      <c r="AD103" s="32">
        <f t="shared" si="155"/>
        <v>0.82678229730912023</v>
      </c>
      <c r="AE103" s="32">
        <f t="shared" si="155"/>
        <v>0.47799240665850923</v>
      </c>
      <c r="AF103" s="32">
        <f t="shared" si="155"/>
        <v>0.71029147748241894</v>
      </c>
      <c r="AG103" s="32">
        <f t="shared" si="155"/>
        <v>0.361501586831808</v>
      </c>
      <c r="AH103" s="32">
        <f t="shared" si="155"/>
        <v>1.2711696181196996E-2</v>
      </c>
      <c r="AI103" s="32">
        <f t="shared" si="155"/>
        <v>1.4706531036430928</v>
      </c>
      <c r="AJ103" s="32">
        <f t="shared" si="155"/>
        <v>1.1218632129924817</v>
      </c>
      <c r="AK103" s="32">
        <f t="shared" si="155"/>
        <v>0.77307332234187065</v>
      </c>
      <c r="AL103" s="32">
        <f t="shared" si="155"/>
        <v>1.0053723931657805</v>
      </c>
      <c r="AM103" s="32">
        <f t="shared" si="155"/>
        <v>0.65658250251516959</v>
      </c>
      <c r="AN103" s="32">
        <f t="shared" si="155"/>
        <v>0.30779261186455859</v>
      </c>
      <c r="AO103" s="32">
        <f t="shared" si="155"/>
        <v>0.5400916826884683</v>
      </c>
      <c r="AP103" s="32">
        <f t="shared" si="155"/>
        <v>0.19130179203785735</v>
      </c>
      <c r="AQ103" s="32">
        <f t="shared" si="155"/>
        <v>-0.15748809861275365</v>
      </c>
      <c r="AR103" s="32">
        <f t="shared" si="155"/>
        <v>0.96299542157262996</v>
      </c>
      <c r="AS103" s="32">
        <f t="shared" si="155"/>
        <v>0.61420553092201902</v>
      </c>
      <c r="AT103" s="32">
        <f t="shared" si="155"/>
        <v>0.26541564027140802</v>
      </c>
      <c r="AU103" s="32">
        <f t="shared" si="155"/>
        <v>0.49771471109531779</v>
      </c>
      <c r="AV103" s="32">
        <f t="shared" si="155"/>
        <v>0.14892482044470678</v>
      </c>
      <c r="AW103" s="32">
        <f t="shared" ref="AW103:CB103" si="156">SUMPRODUCT(AH$3:AH$6,$K103:$K106)</f>
        <v>-0.19986507020590422</v>
      </c>
      <c r="AX103" s="32">
        <f t="shared" si="156"/>
        <v>3.2434000618005554E-2</v>
      </c>
      <c r="AY103" s="32">
        <f t="shared" si="156"/>
        <v>-0.31635589003260545</v>
      </c>
      <c r="AZ103" s="32">
        <f t="shared" si="156"/>
        <v>-0.66514578068321639</v>
      </c>
      <c r="BA103" s="32">
        <f t="shared" si="156"/>
        <v>0.83534557547716703</v>
      </c>
      <c r="BB103" s="32">
        <f t="shared" si="156"/>
        <v>0.48655568482655603</v>
      </c>
      <c r="BC103" s="32">
        <f t="shared" si="156"/>
        <v>0.13776579417594503</v>
      </c>
      <c r="BD103" s="32">
        <f t="shared" si="156"/>
        <v>0.3700648649998548</v>
      </c>
      <c r="BE103" s="32">
        <f t="shared" si="156"/>
        <v>2.1274974349243827E-2</v>
      </c>
      <c r="BF103" s="32">
        <f t="shared" si="156"/>
        <v>-0.3275149163013672</v>
      </c>
      <c r="BG103" s="32">
        <f t="shared" si="156"/>
        <v>-9.5215845477457428E-2</v>
      </c>
      <c r="BH103" s="32">
        <f t="shared" si="156"/>
        <v>-0.44400573612806843</v>
      </c>
      <c r="BI103" s="32">
        <f t="shared" si="156"/>
        <v>-0.79279562677867943</v>
      </c>
      <c r="BJ103" s="32">
        <f t="shared" si="156"/>
        <v>0.66514578068321639</v>
      </c>
      <c r="BK103" s="32">
        <f t="shared" si="156"/>
        <v>0.31635589003260545</v>
      </c>
      <c r="BL103" s="32">
        <f t="shared" si="156"/>
        <v>-3.2434000618005554E-2</v>
      </c>
      <c r="BM103" s="32">
        <f t="shared" si="156"/>
        <v>0.19986507020590422</v>
      </c>
      <c r="BN103" s="32">
        <f t="shared" si="156"/>
        <v>-0.14892482044470678</v>
      </c>
      <c r="BO103" s="32">
        <f t="shared" si="156"/>
        <v>-0.49771471109531779</v>
      </c>
      <c r="BP103" s="32">
        <f t="shared" si="156"/>
        <v>-0.26541564027140802</v>
      </c>
      <c r="BQ103" s="32">
        <f t="shared" si="156"/>
        <v>-0.61420553092201902</v>
      </c>
      <c r="BR103" s="32">
        <f t="shared" si="156"/>
        <v>-0.96299542157262996</v>
      </c>
      <c r="BS103" s="32">
        <f t="shared" si="156"/>
        <v>0.15748809861275365</v>
      </c>
      <c r="BT103" s="32">
        <f t="shared" si="156"/>
        <v>-0.19130179203785735</v>
      </c>
      <c r="BU103" s="32">
        <f t="shared" si="156"/>
        <v>-0.5400916826884683</v>
      </c>
      <c r="BV103" s="32">
        <f t="shared" si="156"/>
        <v>-0.30779261186455859</v>
      </c>
      <c r="BW103" s="32">
        <f t="shared" si="156"/>
        <v>-0.65658250251516959</v>
      </c>
      <c r="BX103" s="32">
        <f t="shared" si="156"/>
        <v>-1.0053723931657805</v>
      </c>
      <c r="BY103" s="32">
        <f t="shared" si="156"/>
        <v>-0.77307332234187065</v>
      </c>
      <c r="BZ103" s="32">
        <f t="shared" si="156"/>
        <v>-1.1218632129924817</v>
      </c>
      <c r="CA103" s="32">
        <f t="shared" si="156"/>
        <v>-1.4706531036430928</v>
      </c>
      <c r="CB103" s="32">
        <f t="shared" si="156"/>
        <v>2.983825251729072E-2</v>
      </c>
      <c r="CC103" s="32">
        <f t="shared" ref="CC103:CS103" si="157">SUMPRODUCT(BN$3:BN$6,$K103:$K106)</f>
        <v>-0.31895163813332028</v>
      </c>
      <c r="CD103" s="32">
        <f t="shared" si="157"/>
        <v>-0.66774152878393123</v>
      </c>
      <c r="CE103" s="32">
        <f t="shared" si="157"/>
        <v>-0.43544245796002151</v>
      </c>
      <c r="CF103" s="32">
        <f t="shared" si="157"/>
        <v>-0.78423234861063251</v>
      </c>
      <c r="CG103" s="32">
        <f t="shared" si="157"/>
        <v>-1.1330222392612435</v>
      </c>
      <c r="CH103" s="32">
        <f t="shared" si="157"/>
        <v>-0.90072316843733358</v>
      </c>
      <c r="CI103" s="32">
        <f t="shared" si="157"/>
        <v>-1.2495130590879446</v>
      </c>
      <c r="CJ103" s="32">
        <f t="shared" si="157"/>
        <v>-1.5983029497385557</v>
      </c>
      <c r="CK103" s="32">
        <f t="shared" si="157"/>
        <v>-0.14036154227665992</v>
      </c>
      <c r="CL103" s="32">
        <f t="shared" si="157"/>
        <v>-0.48915143292727092</v>
      </c>
      <c r="CM103" s="32">
        <f t="shared" si="157"/>
        <v>-0.83794132357788187</v>
      </c>
      <c r="CN103" s="32">
        <f t="shared" si="157"/>
        <v>-0.60564225275397221</v>
      </c>
      <c r="CO103" s="32">
        <f t="shared" si="157"/>
        <v>-0.95443214340458316</v>
      </c>
      <c r="CP103" s="32">
        <f t="shared" si="157"/>
        <v>-1.3032220340551941</v>
      </c>
      <c r="CQ103" s="32">
        <f t="shared" si="157"/>
        <v>-1.0709229632312844</v>
      </c>
      <c r="CR103" s="32">
        <f t="shared" si="157"/>
        <v>-1.4197128538818955</v>
      </c>
      <c r="CS103" s="32">
        <f t="shared" si="157"/>
        <v>-1.7685027445325066</v>
      </c>
    </row>
    <row r="104" spans="2:97" ht="13.9" thickTop="1" thickBot="1" x14ac:dyDescent="0.4">
      <c r="H104" s="33">
        <f>H103</f>
        <v>0.48828125</v>
      </c>
      <c r="I104" s="33">
        <f t="shared" ref="I104:J104" si="158">I99</f>
        <v>0.33935642955529322</v>
      </c>
      <c r="J104" s="33">
        <f t="shared" si="158"/>
        <v>-1</v>
      </c>
      <c r="K104" s="33">
        <f t="shared" ref="K104:K106" si="159">I104+J104*H104</f>
        <v>-0.14892482044470678</v>
      </c>
      <c r="L104" s="33">
        <f>$CE$4-$CE$7*SUMPRODUCT($B$4:$CD$4,Q105:CS105)</f>
        <v>243.08418323620219</v>
      </c>
      <c r="M104" s="39" t="s">
        <v>375</v>
      </c>
      <c r="O104" s="47">
        <f t="shared" ref="O104:O105" si="160">SUM(Q104:CS104)</f>
        <v>112.79137813449283</v>
      </c>
      <c r="P104" s="39" t="s">
        <v>365</v>
      </c>
      <c r="Q104" s="33">
        <f>EXP(Q103)</f>
        <v>5.8620697713684073</v>
      </c>
      <c r="R104" s="33">
        <f>EXP(R103)</f>
        <v>4.135932652719295</v>
      </c>
      <c r="S104" s="33">
        <f t="shared" ref="S104:CD104" si="161">EXP(S103)</f>
        <v>2.9180715301920657</v>
      </c>
      <c r="T104" s="33">
        <f t="shared" si="161"/>
        <v>3.6811383333214822</v>
      </c>
      <c r="U104" s="33">
        <f t="shared" si="161"/>
        <v>2.5971953295955026</v>
      </c>
      <c r="V104" s="33">
        <f t="shared" si="161"/>
        <v>1.8324287134263473</v>
      </c>
      <c r="W104" s="33">
        <f t="shared" si="161"/>
        <v>2.3116032318881201</v>
      </c>
      <c r="X104" s="33">
        <f t="shared" si="161"/>
        <v>1.6309316776804161</v>
      </c>
      <c r="Y104" s="33">
        <f t="shared" si="161"/>
        <v>1.150689746652074</v>
      </c>
      <c r="Z104" s="33">
        <f t="shared" si="161"/>
        <v>5.1595682238148282</v>
      </c>
      <c r="AA104" s="33">
        <f t="shared" si="161"/>
        <v>3.6402887585944317</v>
      </c>
      <c r="AB104" s="33">
        <f t="shared" si="161"/>
        <v>2.5683742652696395</v>
      </c>
      <c r="AC104" s="33">
        <f t="shared" si="161"/>
        <v>3.23999630042591</v>
      </c>
      <c r="AD104" s="33">
        <f t="shared" si="161"/>
        <v>2.2859513817238519</v>
      </c>
      <c r="AE104" s="33">
        <f t="shared" si="161"/>
        <v>1.6128332365435931</v>
      </c>
      <c r="AF104" s="33">
        <f t="shared" si="161"/>
        <v>2.0345842077095351</v>
      </c>
      <c r="AG104" s="33">
        <f t="shared" si="161"/>
        <v>1.4354832998530751</v>
      </c>
      <c r="AH104" s="33">
        <f t="shared" si="161"/>
        <v>1.0127928332230791</v>
      </c>
      <c r="AI104" s="33">
        <f t="shared" si="161"/>
        <v>4.3520765701508806</v>
      </c>
      <c r="AJ104" s="33">
        <f t="shared" si="161"/>
        <v>3.0705700026869236</v>
      </c>
      <c r="AK104" s="33">
        <f t="shared" si="161"/>
        <v>2.1664141219541784</v>
      </c>
      <c r="AL104" s="33">
        <f t="shared" si="161"/>
        <v>2.7329248058732909</v>
      </c>
      <c r="AM104" s="33">
        <f t="shared" si="161"/>
        <v>1.928191472105139</v>
      </c>
      <c r="AN104" s="33">
        <f t="shared" si="161"/>
        <v>1.3604188249559035</v>
      </c>
      <c r="AO104" s="33">
        <f t="shared" si="161"/>
        <v>1.7161641975197666</v>
      </c>
      <c r="AP104" s="33">
        <f t="shared" si="161"/>
        <v>1.2108248142350082</v>
      </c>
      <c r="AQ104" s="33">
        <f t="shared" si="161"/>
        <v>0.85428698074815523</v>
      </c>
      <c r="AR104" s="33">
        <f t="shared" si="161"/>
        <v>2.6195313338775605</v>
      </c>
      <c r="AS104" s="33">
        <f t="shared" si="161"/>
        <v>1.8481876881646973</v>
      </c>
      <c r="AT104" s="33">
        <f t="shared" si="161"/>
        <v>1.3039728467868084</v>
      </c>
      <c r="AU104" s="33">
        <f t="shared" si="161"/>
        <v>1.6449577682563941</v>
      </c>
      <c r="AV104" s="33">
        <f t="shared" si="161"/>
        <v>1.1605857336098757</v>
      </c>
      <c r="AW104" s="33">
        <f t="shared" si="161"/>
        <v>0.81884123170317602</v>
      </c>
      <c r="AX104" s="33">
        <f t="shared" si="161"/>
        <v>1.0329657157953021</v>
      </c>
      <c r="AY104" s="33">
        <f t="shared" si="161"/>
        <v>0.72880003134115778</v>
      </c>
      <c r="AZ104" s="33">
        <f t="shared" si="161"/>
        <v>0.51419856202480974</v>
      </c>
      <c r="BA104" s="33">
        <f t="shared" si="161"/>
        <v>2.3056106731406096</v>
      </c>
      <c r="BB104" s="33">
        <f t="shared" si="161"/>
        <v>1.6267036796585872</v>
      </c>
      <c r="BC104" s="33">
        <f t="shared" si="161"/>
        <v>1.1477067191965626</v>
      </c>
      <c r="BD104" s="33">
        <f t="shared" si="161"/>
        <v>1.447828525014609</v>
      </c>
      <c r="BE104" s="33">
        <f t="shared" si="161"/>
        <v>1.0215029001179057</v>
      </c>
      <c r="BF104" s="33">
        <f t="shared" si="161"/>
        <v>0.72071254082990455</v>
      </c>
      <c r="BG104" s="33">
        <f t="shared" si="161"/>
        <v>0.90917667161499083</v>
      </c>
      <c r="BH104" s="33">
        <f t="shared" si="161"/>
        <v>0.64146174131006761</v>
      </c>
      <c r="BI104" s="33">
        <f t="shared" si="161"/>
        <v>0.45257778648635488</v>
      </c>
      <c r="BJ104" s="33">
        <f t="shared" si="161"/>
        <v>1.9447740111567071</v>
      </c>
      <c r="BK104" s="33">
        <f t="shared" si="161"/>
        <v>1.3721184920365228</v>
      </c>
      <c r="BL104" s="33">
        <f t="shared" si="161"/>
        <v>0.96808634082311151</v>
      </c>
      <c r="BM104" s="33">
        <f t="shared" si="161"/>
        <v>1.2212379656554626</v>
      </c>
      <c r="BN104" s="33">
        <f t="shared" si="161"/>
        <v>0.86163388971671129</v>
      </c>
      <c r="BO104" s="33">
        <f t="shared" si="161"/>
        <v>0.60791834252375365</v>
      </c>
      <c r="BP104" s="33">
        <f t="shared" si="161"/>
        <v>0.76688713454743729</v>
      </c>
      <c r="BQ104" s="33">
        <f t="shared" si="161"/>
        <v>0.5410705884492869</v>
      </c>
      <c r="BR104" s="33">
        <f t="shared" si="161"/>
        <v>0.38174767641345614</v>
      </c>
      <c r="BS104" s="33">
        <f t="shared" si="161"/>
        <v>1.1705668265296918</v>
      </c>
      <c r="BT104" s="33">
        <f t="shared" si="161"/>
        <v>0.82588330553152223</v>
      </c>
      <c r="BU104" s="33">
        <f t="shared" si="161"/>
        <v>0.58269482689664498</v>
      </c>
      <c r="BV104" s="33">
        <f t="shared" si="161"/>
        <v>0.73506774653196516</v>
      </c>
      <c r="BW104" s="33">
        <f t="shared" si="161"/>
        <v>0.51862069429662572</v>
      </c>
      <c r="BX104" s="33">
        <f t="shared" si="161"/>
        <v>0.36590834766141894</v>
      </c>
      <c r="BY104" s="33">
        <f t="shared" si="161"/>
        <v>0.46159226431646705</v>
      </c>
      <c r="BZ104" s="33">
        <f t="shared" si="161"/>
        <v>0.32567243186930867</v>
      </c>
      <c r="CA104" s="33">
        <f t="shared" si="161"/>
        <v>0.22977536904074536</v>
      </c>
      <c r="CB104" s="33">
        <f t="shared" si="161"/>
        <v>1.0302878740053805</v>
      </c>
      <c r="CC104" s="33">
        <f t="shared" si="161"/>
        <v>0.72691070321479401</v>
      </c>
      <c r="CD104" s="33">
        <f t="shared" si="161"/>
        <v>0.51286556289748875</v>
      </c>
      <c r="CE104" s="33">
        <f t="shared" ref="CE104:CS104" si="162">EXP(CE103)</f>
        <v>0.64697834302169532</v>
      </c>
      <c r="CF104" s="33">
        <f t="shared" si="162"/>
        <v>0.45646997713591142</v>
      </c>
      <c r="CG104" s="33">
        <f t="shared" si="162"/>
        <v>0.32205844642851106</v>
      </c>
      <c r="CH104" s="33">
        <f t="shared" si="162"/>
        <v>0.40627574768186836</v>
      </c>
      <c r="CI104" s="33">
        <f t="shared" si="162"/>
        <v>0.28664434173957953</v>
      </c>
      <c r="CJ104" s="33">
        <f t="shared" si="162"/>
        <v>0.20223943742675882</v>
      </c>
      <c r="CK104" s="33">
        <f t="shared" si="162"/>
        <v>0.86904398245443226</v>
      </c>
      <c r="CL104" s="33">
        <f t="shared" si="162"/>
        <v>0.61314646939854933</v>
      </c>
      <c r="CM104" s="33">
        <f t="shared" si="162"/>
        <v>0.43260019115962162</v>
      </c>
      <c r="CN104" s="33">
        <f t="shared" si="162"/>
        <v>0.54572382143595677</v>
      </c>
      <c r="CO104" s="33">
        <f t="shared" si="162"/>
        <v>0.38503072472248123</v>
      </c>
      <c r="CP104" s="33">
        <f t="shared" si="162"/>
        <v>0.2716550994424875</v>
      </c>
      <c r="CQ104" s="33">
        <f t="shared" si="162"/>
        <v>0.34269207922198552</v>
      </c>
      <c r="CR104" s="33">
        <f t="shared" si="162"/>
        <v>0.24178343410464376</v>
      </c>
      <c r="CS104" s="33">
        <f t="shared" si="162"/>
        <v>0.17058821184357312</v>
      </c>
    </row>
    <row r="105" spans="2:97" ht="13.9" thickTop="1" thickBot="1" x14ac:dyDescent="0.4">
      <c r="H105" s="32">
        <f t="shared" ref="H105:H106" si="163">H104</f>
        <v>0.48828125</v>
      </c>
      <c r="I105" s="32">
        <f t="shared" ref="I105:J105" si="164">I100</f>
        <v>-0.40353822314049587</v>
      </c>
      <c r="J105" s="32">
        <f t="shared" si="164"/>
        <v>-0.12644861406579994</v>
      </c>
      <c r="K105" s="32">
        <f t="shared" si="159"/>
        <v>-0.46528071047731223</v>
      </c>
      <c r="L105" s="32">
        <f>$CE$5-$CE$7*SUMPRODUCT($B$5:$CD$5,Q105:CS105)</f>
        <v>27.616829436943078</v>
      </c>
      <c r="M105" s="32">
        <f>SUMPRODUCT($B$7:$CD$7, LN(Q105:CS105))</f>
        <v>-3259.9485167244034</v>
      </c>
      <c r="O105" s="48">
        <f t="shared" si="160"/>
        <v>0.99999999999999978</v>
      </c>
      <c r="P105" s="39" t="s">
        <v>366</v>
      </c>
      <c r="Q105" s="32">
        <f t="shared" ref="Q105:AV105" si="165">Q104/$O104</f>
        <v>5.1972676177238081E-2</v>
      </c>
      <c r="R105" s="32">
        <f t="shared" si="165"/>
        <v>3.6668872400757391E-2</v>
      </c>
      <c r="S105" s="32">
        <f t="shared" si="165"/>
        <v>2.5871405939490756E-2</v>
      </c>
      <c r="T105" s="32">
        <f t="shared" si="165"/>
        <v>3.2636699668055123E-2</v>
      </c>
      <c r="U105" s="32">
        <f t="shared" si="165"/>
        <v>2.3026541323917488E-2</v>
      </c>
      <c r="V105" s="32">
        <f t="shared" si="165"/>
        <v>1.6246177178909482E-2</v>
      </c>
      <c r="W105" s="32">
        <f t="shared" si="165"/>
        <v>2.0494502949788915E-2</v>
      </c>
      <c r="X105" s="32">
        <f t="shared" si="165"/>
        <v>1.4459719392165664E-2</v>
      </c>
      <c r="Y105" s="32">
        <f t="shared" si="165"/>
        <v>1.0201930020572916E-2</v>
      </c>
      <c r="Z105" s="32">
        <f t="shared" si="165"/>
        <v>4.5744349516348148E-2</v>
      </c>
      <c r="AA105" s="32">
        <f t="shared" si="165"/>
        <v>3.2274530365731843E-2</v>
      </c>
      <c r="AB105" s="32">
        <f t="shared" si="165"/>
        <v>2.2771015903423938E-2</v>
      </c>
      <c r="AC105" s="32">
        <f t="shared" si="165"/>
        <v>2.8725567095762648E-2</v>
      </c>
      <c r="AD105" s="32">
        <f t="shared" si="165"/>
        <v>2.0267075547193647E-2</v>
      </c>
      <c r="AE105" s="32">
        <f t="shared" si="165"/>
        <v>1.4299259954253287E-2</v>
      </c>
      <c r="AF105" s="32">
        <f t="shared" si="165"/>
        <v>1.8038472810248757E-2</v>
      </c>
      <c r="AG105" s="32">
        <f t="shared" si="165"/>
        <v>1.2726888558285012E-2</v>
      </c>
      <c r="AH105" s="32">
        <f t="shared" si="165"/>
        <v>8.9793462051276779E-3</v>
      </c>
      <c r="AI105" s="32">
        <f t="shared" si="165"/>
        <v>3.8585188355101482E-2</v>
      </c>
      <c r="AJ105" s="32">
        <f t="shared" si="165"/>
        <v>2.722344609554788E-2</v>
      </c>
      <c r="AK105" s="32">
        <f t="shared" si="165"/>
        <v>1.9207267060527788E-2</v>
      </c>
      <c r="AL105" s="32">
        <f t="shared" si="165"/>
        <v>2.4229908802200661E-2</v>
      </c>
      <c r="AM105" s="32">
        <f t="shared" si="165"/>
        <v>1.7095202700741514E-2</v>
      </c>
      <c r="AN105" s="32">
        <f t="shared" si="165"/>
        <v>1.206137248658967E-2</v>
      </c>
      <c r="AO105" s="32">
        <f t="shared" si="165"/>
        <v>1.5215384596803192E-2</v>
      </c>
      <c r="AP105" s="32">
        <f t="shared" si="165"/>
        <v>1.0735083073381873E-2</v>
      </c>
      <c r="AQ105" s="32">
        <f t="shared" si="165"/>
        <v>7.574045063351389E-3</v>
      </c>
      <c r="AR105" s="32">
        <f t="shared" si="165"/>
        <v>2.3224570682645815E-2</v>
      </c>
      <c r="AS105" s="32">
        <f t="shared" si="165"/>
        <v>1.6385895081101959E-2</v>
      </c>
      <c r="AT105" s="32">
        <f t="shared" si="165"/>
        <v>1.1560926627139412E-2</v>
      </c>
      <c r="AU105" s="32">
        <f t="shared" si="165"/>
        <v>1.4584073671792012E-2</v>
      </c>
      <c r="AV105" s="32">
        <f t="shared" si="165"/>
        <v>1.0289667107586798E-2</v>
      </c>
      <c r="AW105" s="32">
        <f t="shared" ref="AW105:CB105" si="166">AW104/$O104</f>
        <v>7.259785679068367E-3</v>
      </c>
      <c r="AX105" s="32">
        <f t="shared" si="166"/>
        <v>9.1581974870773384E-3</v>
      </c>
      <c r="AY105" s="32">
        <f t="shared" si="166"/>
        <v>6.4614870692699059E-3</v>
      </c>
      <c r="AZ105" s="32">
        <f t="shared" si="166"/>
        <v>4.5588463456105446E-3</v>
      </c>
      <c r="BA105" s="32">
        <f t="shared" si="166"/>
        <v>2.0441373368019242E-2</v>
      </c>
      <c r="BB105" s="32">
        <f t="shared" si="166"/>
        <v>1.4422234275024995E-2</v>
      </c>
      <c r="BC105" s="32">
        <f t="shared" si="166"/>
        <v>1.0175482720213182E-2</v>
      </c>
      <c r="BD105" s="32">
        <f t="shared" si="166"/>
        <v>1.2836340409709449E-2</v>
      </c>
      <c r="BE105" s="32">
        <f t="shared" si="166"/>
        <v>9.0565690127472516E-3</v>
      </c>
      <c r="BF105" s="32">
        <f t="shared" si="166"/>
        <v>6.3897839777303225E-3</v>
      </c>
      <c r="BG105" s="32">
        <f t="shared" si="166"/>
        <v>8.0606929949103498E-3</v>
      </c>
      <c r="BH105" s="32">
        <f t="shared" si="166"/>
        <v>5.6871522621630387E-3</v>
      </c>
      <c r="BI105" s="32">
        <f t="shared" si="166"/>
        <v>4.0125211161681131E-3</v>
      </c>
      <c r="BJ105" s="32">
        <f t="shared" si="166"/>
        <v>1.7242222263103762E-2</v>
      </c>
      <c r="BK105" s="32">
        <f t="shared" si="166"/>
        <v>1.2165100867908573E-2</v>
      </c>
      <c r="BL105" s="32">
        <f t="shared" si="166"/>
        <v>8.5829817565378271E-3</v>
      </c>
      <c r="BM105" s="32">
        <f t="shared" si="166"/>
        <v>1.082740530219654E-2</v>
      </c>
      <c r="BN105" s="32">
        <f t="shared" si="166"/>
        <v>7.6391822138151023E-3</v>
      </c>
      <c r="BO105" s="32">
        <f t="shared" si="166"/>
        <v>5.3897589742973942E-3</v>
      </c>
      <c r="BP105" s="32">
        <f t="shared" si="166"/>
        <v>6.7991645038062961E-3</v>
      </c>
      <c r="BQ105" s="32">
        <f t="shared" si="166"/>
        <v>4.7970917405061979E-3</v>
      </c>
      <c r="BR105" s="32">
        <f t="shared" si="166"/>
        <v>3.3845466092120879E-3</v>
      </c>
      <c r="BS105" s="32">
        <f t="shared" si="166"/>
        <v>1.037815873775302E-2</v>
      </c>
      <c r="BT105" s="32">
        <f t="shared" si="166"/>
        <v>7.3222201837691544E-3</v>
      </c>
      <c r="BU105" s="32">
        <f t="shared" si="166"/>
        <v>5.1661291539663399E-3</v>
      </c>
      <c r="BV105" s="32">
        <f t="shared" si="166"/>
        <v>6.5170561676750486E-3</v>
      </c>
      <c r="BW105" s="32">
        <f t="shared" si="166"/>
        <v>4.598052642625047E-3</v>
      </c>
      <c r="BX105" s="32">
        <f t="shared" si="166"/>
        <v>3.2441162942889886E-3</v>
      </c>
      <c r="BY105" s="32">
        <f t="shared" si="166"/>
        <v>4.0924428085811915E-3</v>
      </c>
      <c r="BZ105" s="32">
        <f t="shared" si="166"/>
        <v>2.8873876466069572E-3</v>
      </c>
      <c r="CA105" s="32">
        <f t="shared" si="166"/>
        <v>2.0371713941358211E-3</v>
      </c>
      <c r="CB105" s="32">
        <f t="shared" si="166"/>
        <v>9.1344559402125724E-3</v>
      </c>
      <c r="CC105" s="32">
        <f t="shared" ref="CC105:CS105" si="167">CC104/$O104</f>
        <v>6.444736426112492E-3</v>
      </c>
      <c r="CD105" s="32">
        <f t="shared" si="167"/>
        <v>4.5470280741312166E-3</v>
      </c>
      <c r="CE105" s="32">
        <f t="shared" si="167"/>
        <v>5.7360620441239407E-3</v>
      </c>
      <c r="CF105" s="32">
        <f t="shared" si="167"/>
        <v>4.0470289900316229E-3</v>
      </c>
      <c r="CG105" s="32">
        <f t="shared" si="167"/>
        <v>2.8553463195075731E-3</v>
      </c>
      <c r="CH105" s="32">
        <f t="shared" si="167"/>
        <v>3.6020106713956783E-3</v>
      </c>
      <c r="CI105" s="32">
        <f t="shared" si="167"/>
        <v>2.5413674917402272E-3</v>
      </c>
      <c r="CJ105" s="32">
        <f t="shared" si="167"/>
        <v>1.7930398650294688E-3</v>
      </c>
      <c r="CK105" s="32">
        <f t="shared" si="167"/>
        <v>7.7048795468939229E-3</v>
      </c>
      <c r="CL105" s="32">
        <f t="shared" si="167"/>
        <v>5.4361111597327179E-3</v>
      </c>
      <c r="CM105" s="32">
        <f t="shared" si="167"/>
        <v>3.8354012364649687E-3</v>
      </c>
      <c r="CN105" s="32">
        <f t="shared" si="167"/>
        <v>4.8383469593325989E-3</v>
      </c>
      <c r="CO105" s="32">
        <f t="shared" si="167"/>
        <v>3.4136538722256702E-3</v>
      </c>
      <c r="CP105" s="32">
        <f t="shared" si="167"/>
        <v>2.4084739803299951E-3</v>
      </c>
      <c r="CQ105" s="32">
        <f t="shared" si="167"/>
        <v>3.0382825787744015E-3</v>
      </c>
      <c r="CR105" s="32">
        <f t="shared" si="167"/>
        <v>2.1436340091202746E-3</v>
      </c>
      <c r="CS105" s="32">
        <f t="shared" si="167"/>
        <v>1.5124224445609942E-3</v>
      </c>
    </row>
    <row r="106" spans="2:97" ht="13.15" thickTop="1" x14ac:dyDescent="0.35">
      <c r="H106" s="34">
        <f t="shared" si="163"/>
        <v>0.48828125</v>
      </c>
      <c r="I106" s="34">
        <f t="shared" ref="I106:J106" si="168">I101</f>
        <v>-0.36520209194214875</v>
      </c>
      <c r="J106" s="34">
        <f t="shared" si="168"/>
        <v>3.3612188245069369E-2</v>
      </c>
      <c r="K106" s="34">
        <f t="shared" si="159"/>
        <v>-0.348789890650611</v>
      </c>
      <c r="L106" s="34">
        <f>$CE$6-$CE$7*SUMPRODUCT($B$6:$CD$6,Q105:CS105)</f>
        <v>-7.7709931660278357</v>
      </c>
    </row>
    <row r="107" spans="2:97" ht="13.5" thickBot="1" x14ac:dyDescent="0.4">
      <c r="B107" s="39" t="s">
        <v>367</v>
      </c>
      <c r="D107" s="39" t="s">
        <v>368</v>
      </c>
      <c r="E107" s="39" t="s">
        <v>369</v>
      </c>
      <c r="F107" s="39" t="s">
        <v>370</v>
      </c>
      <c r="H107" s="39" t="s">
        <v>347</v>
      </c>
      <c r="I107" s="39" t="s">
        <v>371</v>
      </c>
      <c r="J107" s="39" t="s">
        <v>372</v>
      </c>
      <c r="K107" s="39" t="s">
        <v>349</v>
      </c>
      <c r="L107" s="39" t="s">
        <v>373</v>
      </c>
      <c r="M107" s="39" t="s">
        <v>374</v>
      </c>
      <c r="O107" s="45" t="s">
        <v>336</v>
      </c>
    </row>
    <row r="108" spans="2:97" ht="13.9" thickTop="1" thickBot="1" x14ac:dyDescent="0.4">
      <c r="B108" s="32">
        <f>1+B103</f>
        <v>3</v>
      </c>
      <c r="D108" s="32">
        <f>IF(F103,IF(M108&lt;0,D103,H108),E103)</f>
        <v>0</v>
      </c>
      <c r="E108" s="32">
        <f>IF(F103,IF(M108&lt;0,H108,E103),H108)</f>
        <v>0.244140625</v>
      </c>
      <c r="F108" s="32" t="b">
        <f>OR(F103,M108*M103&lt;=0)</f>
        <v>1</v>
      </c>
      <c r="H108" s="32">
        <f>IF(F103,(D103+E103)/2,2*H103)</f>
        <v>0.244140625</v>
      </c>
      <c r="I108" s="32">
        <f>I103</f>
        <v>-0.48828125</v>
      </c>
      <c r="J108" s="32">
        <f>J103</f>
        <v>-0.64967899742182689</v>
      </c>
      <c r="K108" s="32">
        <f>I108+J108*H108</f>
        <v>-0.64689428647993819</v>
      </c>
      <c r="L108" s="32">
        <f>$CE$3-$CE$7*SUMPRODUCT($B$3:$CD$3,Q110:CS110)</f>
        <v>64.7942888363836</v>
      </c>
      <c r="M108" s="32">
        <f>SUMPRODUCT(L108:L111,J108:J111)</f>
        <v>-163.29320984386661</v>
      </c>
      <c r="O108" s="46">
        <f>SUM(Q108:CS108)</f>
        <v>-0.36726096042756318</v>
      </c>
      <c r="P108" s="39" t="s">
        <v>363</v>
      </c>
      <c r="Q108" s="32">
        <f t="shared" ref="Q108:AV108" si="169">SUMPRODUCT(B$3:B$6,$K108:$K111)</f>
        <v>1.3430839400299288</v>
      </c>
      <c r="R108" s="32">
        <f t="shared" si="169"/>
        <v>0.98608794873354899</v>
      </c>
      <c r="S108" s="32">
        <f t="shared" si="169"/>
        <v>0.62909195743716917</v>
      </c>
      <c r="T108" s="32">
        <f t="shared" si="169"/>
        <v>0.90867447322102479</v>
      </c>
      <c r="U108" s="32">
        <f t="shared" si="169"/>
        <v>0.55167848192464497</v>
      </c>
      <c r="V108" s="32">
        <f t="shared" si="169"/>
        <v>0.19468249062826509</v>
      </c>
      <c r="W108" s="32">
        <f t="shared" si="169"/>
        <v>0.47426500641212077</v>
      </c>
      <c r="X108" s="32">
        <f t="shared" si="169"/>
        <v>0.11726901511574089</v>
      </c>
      <c r="Y108" s="32">
        <f t="shared" si="169"/>
        <v>-0.23972697618063898</v>
      </c>
      <c r="Z108" s="32">
        <f t="shared" si="169"/>
        <v>1.4246974867916087</v>
      </c>
      <c r="AA108" s="32">
        <f t="shared" si="169"/>
        <v>1.0677014954952289</v>
      </c>
      <c r="AB108" s="32">
        <f t="shared" si="169"/>
        <v>0.71070550419884904</v>
      </c>
      <c r="AC108" s="32">
        <f t="shared" si="169"/>
        <v>0.99028801998270466</v>
      </c>
      <c r="AD108" s="32">
        <f t="shared" si="169"/>
        <v>0.63329202868632484</v>
      </c>
      <c r="AE108" s="32">
        <f t="shared" si="169"/>
        <v>0.27629603738994496</v>
      </c>
      <c r="AF108" s="32">
        <f t="shared" si="169"/>
        <v>0.55587855317380064</v>
      </c>
      <c r="AG108" s="32">
        <f t="shared" si="169"/>
        <v>0.19888256187742076</v>
      </c>
      <c r="AH108" s="32">
        <f t="shared" si="169"/>
        <v>-0.15811342941895912</v>
      </c>
      <c r="AI108" s="32">
        <f t="shared" si="169"/>
        <v>1.5335155491405152</v>
      </c>
      <c r="AJ108" s="32">
        <f t="shared" si="169"/>
        <v>1.1765195578441354</v>
      </c>
      <c r="AK108" s="32">
        <f t="shared" si="169"/>
        <v>0.8195235665477556</v>
      </c>
      <c r="AL108" s="32">
        <f t="shared" si="169"/>
        <v>1.0991060823316112</v>
      </c>
      <c r="AM108" s="32">
        <f t="shared" si="169"/>
        <v>0.7421100910352314</v>
      </c>
      <c r="AN108" s="32">
        <f t="shared" si="169"/>
        <v>0.38511409973885152</v>
      </c>
      <c r="AO108" s="32">
        <f t="shared" si="169"/>
        <v>0.6646966155227072</v>
      </c>
      <c r="AP108" s="32">
        <f t="shared" si="169"/>
        <v>0.30770062422632732</v>
      </c>
      <c r="AQ108" s="32">
        <f t="shared" si="169"/>
        <v>-4.9295367070052554E-2</v>
      </c>
      <c r="AR108" s="32">
        <f t="shared" si="169"/>
        <v>0.69618965354999074</v>
      </c>
      <c r="AS108" s="32">
        <f t="shared" si="169"/>
        <v>0.33919366225361086</v>
      </c>
      <c r="AT108" s="32">
        <f t="shared" si="169"/>
        <v>-1.7802329042769016E-2</v>
      </c>
      <c r="AU108" s="32">
        <f t="shared" si="169"/>
        <v>0.26178018674108666</v>
      </c>
      <c r="AV108" s="32">
        <f t="shared" si="169"/>
        <v>-9.5215804555293215E-2</v>
      </c>
      <c r="AW108" s="32">
        <f t="shared" ref="AW108:CB108" si="170">SUMPRODUCT(AH$3:AH$6,$K108:$K111)</f>
        <v>-0.45221179585167309</v>
      </c>
      <c r="AX108" s="32">
        <f t="shared" si="170"/>
        <v>-0.17262928006781747</v>
      </c>
      <c r="AY108" s="32">
        <f t="shared" si="170"/>
        <v>-0.52962527136419735</v>
      </c>
      <c r="AZ108" s="32">
        <f t="shared" si="170"/>
        <v>-0.88662126266057717</v>
      </c>
      <c r="BA108" s="32">
        <f t="shared" si="170"/>
        <v>0.77780320031167061</v>
      </c>
      <c r="BB108" s="32">
        <f t="shared" si="170"/>
        <v>0.42080720901529078</v>
      </c>
      <c r="BC108" s="32">
        <f t="shared" si="170"/>
        <v>6.3811217718910906E-2</v>
      </c>
      <c r="BD108" s="32">
        <f t="shared" si="170"/>
        <v>0.34339373350276658</v>
      </c>
      <c r="BE108" s="32">
        <f t="shared" si="170"/>
        <v>-1.3602257793613315E-2</v>
      </c>
      <c r="BF108" s="32">
        <f t="shared" si="170"/>
        <v>-0.37059824908999317</v>
      </c>
      <c r="BG108" s="32">
        <f t="shared" si="170"/>
        <v>-9.1015733306137492E-2</v>
      </c>
      <c r="BH108" s="32">
        <f t="shared" si="170"/>
        <v>-0.44801172460251737</v>
      </c>
      <c r="BI108" s="32">
        <f t="shared" si="170"/>
        <v>-0.8050077158988973</v>
      </c>
      <c r="BJ108" s="32">
        <f t="shared" si="170"/>
        <v>0.88662126266057717</v>
      </c>
      <c r="BK108" s="32">
        <f t="shared" si="170"/>
        <v>0.52962527136419735</v>
      </c>
      <c r="BL108" s="32">
        <f t="shared" si="170"/>
        <v>0.17262928006781747</v>
      </c>
      <c r="BM108" s="32">
        <f t="shared" si="170"/>
        <v>0.45221179585167309</v>
      </c>
      <c r="BN108" s="32">
        <f t="shared" si="170"/>
        <v>9.5215804555293215E-2</v>
      </c>
      <c r="BO108" s="32">
        <f t="shared" si="170"/>
        <v>-0.26178018674108666</v>
      </c>
      <c r="BP108" s="32">
        <f t="shared" si="170"/>
        <v>1.7802329042769016E-2</v>
      </c>
      <c r="BQ108" s="32">
        <f t="shared" si="170"/>
        <v>-0.33919366225361086</v>
      </c>
      <c r="BR108" s="32">
        <f t="shared" si="170"/>
        <v>-0.69618965354999074</v>
      </c>
      <c r="BS108" s="32">
        <f t="shared" si="170"/>
        <v>4.9295367070052554E-2</v>
      </c>
      <c r="BT108" s="32">
        <f t="shared" si="170"/>
        <v>-0.30770062422632732</v>
      </c>
      <c r="BU108" s="32">
        <f t="shared" si="170"/>
        <v>-0.6646966155227072</v>
      </c>
      <c r="BV108" s="32">
        <f t="shared" si="170"/>
        <v>-0.38511409973885152</v>
      </c>
      <c r="BW108" s="32">
        <f t="shared" si="170"/>
        <v>-0.7421100910352314</v>
      </c>
      <c r="BX108" s="32">
        <f t="shared" si="170"/>
        <v>-1.0991060823316112</v>
      </c>
      <c r="BY108" s="32">
        <f t="shared" si="170"/>
        <v>-0.8195235665477556</v>
      </c>
      <c r="BZ108" s="32">
        <f t="shared" si="170"/>
        <v>-1.1765195578441354</v>
      </c>
      <c r="CA108" s="32">
        <f t="shared" si="170"/>
        <v>-1.5335155491405152</v>
      </c>
      <c r="CB108" s="32">
        <f t="shared" si="170"/>
        <v>0.13090891383173242</v>
      </c>
      <c r="CC108" s="32">
        <f t="shared" ref="CC108:CS108" si="171">SUMPRODUCT(BN$3:BN$6,$K108:$K111)</f>
        <v>-0.22608707746464746</v>
      </c>
      <c r="CD108" s="32">
        <f t="shared" si="171"/>
        <v>-0.58308306876102733</v>
      </c>
      <c r="CE108" s="32">
        <f t="shared" si="171"/>
        <v>-0.30350055297717166</v>
      </c>
      <c r="CF108" s="32">
        <f t="shared" si="171"/>
        <v>-0.66049654427355153</v>
      </c>
      <c r="CG108" s="32">
        <f t="shared" si="171"/>
        <v>-1.0174925355699314</v>
      </c>
      <c r="CH108" s="32">
        <f t="shared" si="171"/>
        <v>-0.73791001978607573</v>
      </c>
      <c r="CI108" s="32">
        <f t="shared" si="171"/>
        <v>-1.0949060110824556</v>
      </c>
      <c r="CJ108" s="32">
        <f t="shared" si="171"/>
        <v>-1.4519020023788354</v>
      </c>
      <c r="CK108" s="32">
        <f t="shared" si="171"/>
        <v>0.23972697618063898</v>
      </c>
      <c r="CL108" s="32">
        <f t="shared" si="171"/>
        <v>-0.11726901511574089</v>
      </c>
      <c r="CM108" s="32">
        <f t="shared" si="171"/>
        <v>-0.47426500641212077</v>
      </c>
      <c r="CN108" s="32">
        <f t="shared" si="171"/>
        <v>-0.19468249062826509</v>
      </c>
      <c r="CO108" s="32">
        <f t="shared" si="171"/>
        <v>-0.55167848192464497</v>
      </c>
      <c r="CP108" s="32">
        <f t="shared" si="171"/>
        <v>-0.90867447322102479</v>
      </c>
      <c r="CQ108" s="32">
        <f t="shared" si="171"/>
        <v>-0.62909195743716917</v>
      </c>
      <c r="CR108" s="32">
        <f t="shared" si="171"/>
        <v>-0.98608794873354899</v>
      </c>
      <c r="CS108" s="32">
        <f t="shared" si="171"/>
        <v>-1.3430839400299288</v>
      </c>
    </row>
    <row r="109" spans="2:97" ht="13.9" thickTop="1" thickBot="1" x14ac:dyDescent="0.4">
      <c r="H109" s="33">
        <f>H108</f>
        <v>0.244140625</v>
      </c>
      <c r="I109" s="33">
        <f t="shared" ref="I109:J109" si="172">I104</f>
        <v>0.33935642955529322</v>
      </c>
      <c r="J109" s="33">
        <f t="shared" si="172"/>
        <v>-1</v>
      </c>
      <c r="K109" s="33">
        <f t="shared" ref="K109:K111" si="173">I109+J109*H109</f>
        <v>9.5215804555293215E-2</v>
      </c>
      <c r="L109" s="33">
        <f>$CE$4-$CE$7*SUMPRODUCT($B$4:$CD$4,Q110:CS110)</f>
        <v>119.36724949415017</v>
      </c>
      <c r="M109" s="39" t="s">
        <v>375</v>
      </c>
      <c r="O109" s="47">
        <f t="shared" ref="O109:O110" si="174">SUM(Q109:CS109)</f>
        <v>102.70386727243209</v>
      </c>
      <c r="P109" s="39" t="s">
        <v>365</v>
      </c>
      <c r="Q109" s="33">
        <f>EXP(Q108)</f>
        <v>3.8308393860539867</v>
      </c>
      <c r="R109" s="33">
        <f>EXP(R108)</f>
        <v>2.6807267918167779</v>
      </c>
      <c r="S109" s="33">
        <f t="shared" ref="S109:CD109" si="175">EXP(S108)</f>
        <v>1.8759064027914327</v>
      </c>
      <c r="T109" s="33">
        <f t="shared" si="175"/>
        <v>2.4810316788789319</v>
      </c>
      <c r="U109" s="33">
        <f t="shared" si="175"/>
        <v>1.7361646946435523</v>
      </c>
      <c r="V109" s="33">
        <f t="shared" si="175"/>
        <v>1.2149251751145527</v>
      </c>
      <c r="W109" s="33">
        <f t="shared" si="175"/>
        <v>1.6068327515921763</v>
      </c>
      <c r="X109" s="33">
        <f t="shared" si="175"/>
        <v>1.1244218754884434</v>
      </c>
      <c r="Y109" s="33">
        <f t="shared" si="175"/>
        <v>0.78684265853067537</v>
      </c>
      <c r="Z109" s="33">
        <f t="shared" si="175"/>
        <v>4.1566002260723796</v>
      </c>
      <c r="AA109" s="33">
        <f t="shared" si="175"/>
        <v>2.9086861823203765</v>
      </c>
      <c r="AB109" s="33">
        <f t="shared" si="175"/>
        <v>2.0354267543347242</v>
      </c>
      <c r="AC109" s="33">
        <f t="shared" si="175"/>
        <v>2.6920097132925247</v>
      </c>
      <c r="AD109" s="33">
        <f t="shared" si="175"/>
        <v>1.8838019125849548</v>
      </c>
      <c r="AE109" s="33">
        <f t="shared" si="175"/>
        <v>1.3182380540218788</v>
      </c>
      <c r="AF109" s="33">
        <f t="shared" si="175"/>
        <v>1.7434720450152594</v>
      </c>
      <c r="AG109" s="33">
        <f t="shared" si="175"/>
        <v>1.2200386784344623</v>
      </c>
      <c r="AH109" s="33">
        <f t="shared" si="175"/>
        <v>0.85375293577654221</v>
      </c>
      <c r="AI109" s="33">
        <f t="shared" si="175"/>
        <v>4.6344408215517836</v>
      </c>
      <c r="AJ109" s="33">
        <f t="shared" si="175"/>
        <v>3.2430672297698209</v>
      </c>
      <c r="AK109" s="33">
        <f t="shared" si="175"/>
        <v>2.2694183531046268</v>
      </c>
      <c r="AL109" s="33">
        <f t="shared" si="175"/>
        <v>3.0014817467989867</v>
      </c>
      <c r="AM109" s="33">
        <f t="shared" si="175"/>
        <v>2.1003627985774482</v>
      </c>
      <c r="AN109" s="33">
        <f t="shared" si="175"/>
        <v>1.4697820136180682</v>
      </c>
      <c r="AO109" s="33">
        <f t="shared" si="175"/>
        <v>1.9439006825749008</v>
      </c>
      <c r="AP109" s="33">
        <f t="shared" si="175"/>
        <v>1.3602936889967594</v>
      </c>
      <c r="AQ109" s="33">
        <f t="shared" si="175"/>
        <v>0.95189992827893055</v>
      </c>
      <c r="AR109" s="33">
        <f t="shared" si="175"/>
        <v>2.006094212016825</v>
      </c>
      <c r="AS109" s="33">
        <f t="shared" si="175"/>
        <v>1.4038151849016942</v>
      </c>
      <c r="AT109" s="33">
        <f t="shared" si="175"/>
        <v>0.98235519625937184</v>
      </c>
      <c r="AU109" s="33">
        <f t="shared" si="175"/>
        <v>1.2992409206579223</v>
      </c>
      <c r="AV109" s="33">
        <f t="shared" si="175"/>
        <v>0.90917670882046864</v>
      </c>
      <c r="AW109" s="33">
        <f t="shared" si="175"/>
        <v>0.63621940682335987</v>
      </c>
      <c r="AX109" s="33">
        <f t="shared" si="175"/>
        <v>0.84144949913144351</v>
      </c>
      <c r="AY109" s="33">
        <f t="shared" si="175"/>
        <v>0.58882557814724323</v>
      </c>
      <c r="AZ109" s="33">
        <f t="shared" si="175"/>
        <v>0.41204559731548968</v>
      </c>
      <c r="BA109" s="33">
        <f t="shared" si="175"/>
        <v>2.1766852678678492</v>
      </c>
      <c r="BB109" s="33">
        <f t="shared" si="175"/>
        <v>1.5231905926854201</v>
      </c>
      <c r="BC109" s="33">
        <f t="shared" si="175"/>
        <v>1.0658911584025199</v>
      </c>
      <c r="BD109" s="33">
        <f t="shared" si="175"/>
        <v>1.4097237081223588</v>
      </c>
      <c r="BE109" s="33">
        <f t="shared" si="175"/>
        <v>0.98648983488592679</v>
      </c>
      <c r="BF109" s="33">
        <f t="shared" si="175"/>
        <v>0.6903212230355682</v>
      </c>
      <c r="BG109" s="33">
        <f t="shared" si="175"/>
        <v>0.91300334622511348</v>
      </c>
      <c r="BH109" s="33">
        <f t="shared" si="175"/>
        <v>0.63889719317236315</v>
      </c>
      <c r="BI109" s="33">
        <f t="shared" si="175"/>
        <v>0.44708447688742559</v>
      </c>
      <c r="BJ109" s="33">
        <f t="shared" si="175"/>
        <v>2.4269158717265289</v>
      </c>
      <c r="BK109" s="33">
        <f t="shared" si="175"/>
        <v>1.6982957893006771</v>
      </c>
      <c r="BL109" s="33">
        <f t="shared" si="175"/>
        <v>1.188425450406964</v>
      </c>
      <c r="BM109" s="33">
        <f t="shared" si="175"/>
        <v>1.5717848108296391</v>
      </c>
      <c r="BN109" s="33">
        <f t="shared" si="175"/>
        <v>1.0998961921245893</v>
      </c>
      <c r="BO109" s="33">
        <f t="shared" si="175"/>
        <v>0.76968019102539531</v>
      </c>
      <c r="BP109" s="33">
        <f t="shared" si="175"/>
        <v>1.0179617350300749</v>
      </c>
      <c r="BQ109" s="33">
        <f t="shared" si="175"/>
        <v>0.71234448149243201</v>
      </c>
      <c r="BR109" s="33">
        <f t="shared" si="175"/>
        <v>0.4984810753203115</v>
      </c>
      <c r="BS109" s="33">
        <f t="shared" si="175"/>
        <v>1.050530597063954</v>
      </c>
      <c r="BT109" s="33">
        <f t="shared" si="175"/>
        <v>0.73513536678797475</v>
      </c>
      <c r="BU109" s="33">
        <f t="shared" si="175"/>
        <v>0.51442957398183264</v>
      </c>
      <c r="BV109" s="33">
        <f t="shared" si="175"/>
        <v>0.68037300139383539</v>
      </c>
      <c r="BW109" s="33">
        <f t="shared" si="175"/>
        <v>0.47610822314949042</v>
      </c>
      <c r="BX109" s="33">
        <f t="shared" si="175"/>
        <v>0.33316877607750828</v>
      </c>
      <c r="BY109" s="33">
        <f t="shared" si="175"/>
        <v>0.44064154087410656</v>
      </c>
      <c r="BZ109" s="33">
        <f t="shared" si="175"/>
        <v>0.30835006774465656</v>
      </c>
      <c r="CA109" s="33">
        <f t="shared" si="175"/>
        <v>0.21577576206165963</v>
      </c>
      <c r="CB109" s="33">
        <f t="shared" si="175"/>
        <v>1.1398639507436783</v>
      </c>
      <c r="CC109" s="33">
        <f t="shared" si="175"/>
        <v>0.79764864142013281</v>
      </c>
      <c r="CD109" s="33">
        <f t="shared" si="175"/>
        <v>0.55817481967412086</v>
      </c>
      <c r="CE109" s="33">
        <f t="shared" ref="CE109:CS109" si="176">EXP(CE108)</f>
        <v>0.73822948090763552</v>
      </c>
      <c r="CF109" s="33">
        <f t="shared" si="176"/>
        <v>0.51659475862718973</v>
      </c>
      <c r="CG109" s="33">
        <f t="shared" si="176"/>
        <v>0.36150025370562816</v>
      </c>
      <c r="CH109" s="33">
        <f t="shared" si="176"/>
        <v>0.47811211691149236</v>
      </c>
      <c r="CI109" s="33">
        <f t="shared" si="176"/>
        <v>0.33457105144183424</v>
      </c>
      <c r="CJ109" s="33">
        <f t="shared" si="176"/>
        <v>0.23412455887123296</v>
      </c>
      <c r="CK109" s="33">
        <f t="shared" si="176"/>
        <v>1.2709021163994436</v>
      </c>
      <c r="CL109" s="33">
        <f t="shared" si="176"/>
        <v>0.88934591348607916</v>
      </c>
      <c r="CM109" s="33">
        <f t="shared" si="176"/>
        <v>0.62234230601107754</v>
      </c>
      <c r="CN109" s="33">
        <f t="shared" si="176"/>
        <v>0.82309595725161599</v>
      </c>
      <c r="CO109" s="33">
        <f t="shared" si="176"/>
        <v>0.57598222281861777</v>
      </c>
      <c r="CP109" s="33">
        <f t="shared" si="176"/>
        <v>0.40305813444988159</v>
      </c>
      <c r="CQ109" s="33">
        <f t="shared" si="176"/>
        <v>0.53307563666926838</v>
      </c>
      <c r="CR109" s="33">
        <f t="shared" si="176"/>
        <v>0.37303316512992418</v>
      </c>
      <c r="CS109" s="33">
        <f t="shared" si="176"/>
        <v>0.26103939612828952</v>
      </c>
    </row>
    <row r="110" spans="2:97" ht="13.9" thickTop="1" thickBot="1" x14ac:dyDescent="0.4">
      <c r="H110" s="32">
        <f t="shared" ref="H110:H111" si="177">H109</f>
        <v>0.244140625</v>
      </c>
      <c r="I110" s="32">
        <f t="shared" ref="I110:J110" si="178">I105</f>
        <v>-0.40353822314049587</v>
      </c>
      <c r="J110" s="32">
        <f t="shared" si="178"/>
        <v>-0.12644861406579994</v>
      </c>
      <c r="K110" s="32">
        <f t="shared" si="173"/>
        <v>-0.43440946680890408</v>
      </c>
      <c r="L110" s="32">
        <f>$CE$5-$CE$7*SUMPRODUCT($B$5:$CD$5,Q110:CS110)</f>
        <v>13.449711133746291</v>
      </c>
      <c r="M110" s="32">
        <f>SUMPRODUCT($B$7:$CD$7, LN(Q110:CS110))</f>
        <v>-3199.5907555846607</v>
      </c>
      <c r="O110" s="48">
        <f t="shared" si="174"/>
        <v>1.0000000000000002</v>
      </c>
      <c r="P110" s="39" t="s">
        <v>366</v>
      </c>
      <c r="Q110" s="32">
        <f t="shared" ref="Q110:AV110" si="179">Q109/$O109</f>
        <v>3.7299855280934158E-2</v>
      </c>
      <c r="R110" s="32">
        <f t="shared" si="179"/>
        <v>2.6101517528116899E-2</v>
      </c>
      <c r="S110" s="32">
        <f t="shared" si="179"/>
        <v>1.8265197334930015E-2</v>
      </c>
      <c r="T110" s="32">
        <f t="shared" si="179"/>
        <v>2.4157139791997819E-2</v>
      </c>
      <c r="U110" s="32">
        <f t="shared" si="179"/>
        <v>1.6904569815644869E-2</v>
      </c>
      <c r="V110" s="32">
        <f t="shared" si="179"/>
        <v>1.1829400463488335E-2</v>
      </c>
      <c r="W110" s="32">
        <f t="shared" si="179"/>
        <v>1.5645299386145749E-2</v>
      </c>
      <c r="X110" s="32">
        <f t="shared" si="179"/>
        <v>1.0948194117226414E-2</v>
      </c>
      <c r="Y110" s="32">
        <f t="shared" si="179"/>
        <v>7.661275854817599E-3</v>
      </c>
      <c r="Z110" s="32">
        <f t="shared" si="179"/>
        <v>4.0471701177975987E-2</v>
      </c>
      <c r="AA110" s="32">
        <f t="shared" si="179"/>
        <v>2.8321096951537384E-2</v>
      </c>
      <c r="AB110" s="32">
        <f t="shared" si="179"/>
        <v>1.981840419831081E-2</v>
      </c>
      <c r="AC110" s="32">
        <f t="shared" si="179"/>
        <v>2.6211376307298192E-2</v>
      </c>
      <c r="AD110" s="32">
        <f t="shared" si="179"/>
        <v>1.834207379541011E-2</v>
      </c>
      <c r="AE110" s="32">
        <f t="shared" si="179"/>
        <v>1.2835330246378385E-2</v>
      </c>
      <c r="AF110" s="32">
        <f t="shared" si="179"/>
        <v>1.6975719525638977E-2</v>
      </c>
      <c r="AG110" s="32">
        <f t="shared" si="179"/>
        <v>1.187918927335219E-2</v>
      </c>
      <c r="AH110" s="32">
        <f t="shared" si="179"/>
        <v>8.3127632722132926E-3</v>
      </c>
      <c r="AI110" s="32">
        <f t="shared" si="179"/>
        <v>4.5124306850670717E-2</v>
      </c>
      <c r="AJ110" s="32">
        <f t="shared" si="179"/>
        <v>3.1576875495518263E-2</v>
      </c>
      <c r="AK110" s="32">
        <f t="shared" si="179"/>
        <v>2.2096717615168002E-2</v>
      </c>
      <c r="AL110" s="32">
        <f t="shared" si="179"/>
        <v>2.9224622465649337E-2</v>
      </c>
      <c r="AM110" s="32">
        <f t="shared" si="179"/>
        <v>2.0450669038645154E-2</v>
      </c>
      <c r="AN110" s="32">
        <f t="shared" si="179"/>
        <v>1.4310873121450501E-2</v>
      </c>
      <c r="AO110" s="32">
        <f t="shared" si="179"/>
        <v>1.8927239394194509E-2</v>
      </c>
      <c r="AP110" s="32">
        <f t="shared" si="179"/>
        <v>1.3244814680526556E-2</v>
      </c>
      <c r="AQ110" s="32">
        <f t="shared" si="179"/>
        <v>9.2683942051950442E-3</v>
      </c>
      <c r="AR110" s="32">
        <f t="shared" si="179"/>
        <v>1.9532801103735103E-2</v>
      </c>
      <c r="AS110" s="32">
        <f t="shared" si="179"/>
        <v>1.3668571809257549E-2</v>
      </c>
      <c r="AT110" s="32">
        <f t="shared" si="179"/>
        <v>9.5649289783176147E-3</v>
      </c>
      <c r="AU110" s="32">
        <f t="shared" si="179"/>
        <v>1.2650360255778472E-2</v>
      </c>
      <c r="AV110" s="32">
        <f t="shared" si="179"/>
        <v>8.8524096800443562E-3</v>
      </c>
      <c r="AW110" s="32">
        <f t="shared" ref="AW110:CB110" si="180">AW109/$O109</f>
        <v>6.1946976654318718E-3</v>
      </c>
      <c r="AX110" s="32">
        <f t="shared" si="180"/>
        <v>8.1929680106340701E-3</v>
      </c>
      <c r="AY110" s="32">
        <f t="shared" si="180"/>
        <v>5.733236671461704E-3</v>
      </c>
      <c r="AZ110" s="32">
        <f t="shared" si="180"/>
        <v>4.0119774284886299E-3</v>
      </c>
      <c r="BA110" s="32">
        <f t="shared" si="180"/>
        <v>2.119380044467048E-2</v>
      </c>
      <c r="BB110" s="32">
        <f t="shared" si="180"/>
        <v>1.4830898126211816E-2</v>
      </c>
      <c r="BC110" s="32">
        <f t="shared" si="180"/>
        <v>1.0378296228857078E-2</v>
      </c>
      <c r="BD110" s="32">
        <f t="shared" si="180"/>
        <v>1.3726101514589788E-2</v>
      </c>
      <c r="BE110" s="32">
        <f t="shared" si="180"/>
        <v>9.6051868452934272E-3</v>
      </c>
      <c r="BF110" s="32">
        <f t="shared" si="180"/>
        <v>6.7214725342758849E-3</v>
      </c>
      <c r="BG110" s="32">
        <f t="shared" si="180"/>
        <v>8.8896686217597096E-3</v>
      </c>
      <c r="BH110" s="32">
        <f t="shared" si="180"/>
        <v>6.2207705526572399E-3</v>
      </c>
      <c r="BI110" s="32">
        <f t="shared" si="180"/>
        <v>4.3531415978863789E-3</v>
      </c>
      <c r="BJ110" s="32">
        <f t="shared" si="180"/>
        <v>2.3630228697122925E-2</v>
      </c>
      <c r="BK110" s="32">
        <f t="shared" si="180"/>
        <v>1.653585044461647E-2</v>
      </c>
      <c r="BL110" s="32">
        <f t="shared" si="180"/>
        <v>1.157137975393418E-2</v>
      </c>
      <c r="BM110" s="32">
        <f t="shared" si="180"/>
        <v>1.5304046990366249E-2</v>
      </c>
      <c r="BN110" s="32">
        <f t="shared" si="180"/>
        <v>1.0709394118597372E-2</v>
      </c>
      <c r="BO110" s="32">
        <f t="shared" si="180"/>
        <v>7.4941695134394795E-3</v>
      </c>
      <c r="BP110" s="32">
        <f t="shared" si="180"/>
        <v>9.9116202930297787E-3</v>
      </c>
      <c r="BQ110" s="32">
        <f t="shared" si="180"/>
        <v>6.9359070929906497E-3</v>
      </c>
      <c r="BR110" s="32">
        <f t="shared" si="180"/>
        <v>4.8535764870279085E-3</v>
      </c>
      <c r="BS110" s="32">
        <f t="shared" si="180"/>
        <v>1.0228734564369601E-2</v>
      </c>
      <c r="BT110" s="32">
        <f t="shared" si="180"/>
        <v>7.1578158282779754E-3</v>
      </c>
      <c r="BU110" s="32">
        <f t="shared" si="180"/>
        <v>5.0088627394843628E-3</v>
      </c>
      <c r="BV110" s="32">
        <f t="shared" si="180"/>
        <v>6.6246093692760291E-3</v>
      </c>
      <c r="BW110" s="32">
        <f t="shared" si="180"/>
        <v>4.6357380281169605E-3</v>
      </c>
      <c r="BX110" s="32">
        <f t="shared" si="180"/>
        <v>3.2439749828869187E-3</v>
      </c>
      <c r="BY110" s="32">
        <f t="shared" si="180"/>
        <v>4.2904084585759714E-3</v>
      </c>
      <c r="BZ110" s="32">
        <f t="shared" si="180"/>
        <v>3.0023218787538714E-3</v>
      </c>
      <c r="CA110" s="32">
        <f t="shared" si="180"/>
        <v>2.1009507021706713E-3</v>
      </c>
      <c r="CB110" s="32">
        <f t="shared" si="180"/>
        <v>1.1098549460850166E-2</v>
      </c>
      <c r="CC110" s="32">
        <f t="shared" ref="CC110:CS110" si="181">CC109/$O109</f>
        <v>7.7664908109476684E-3</v>
      </c>
      <c r="CD110" s="32">
        <f t="shared" si="181"/>
        <v>5.4347984598623472E-3</v>
      </c>
      <c r="CE110" s="32">
        <f t="shared" si="181"/>
        <v>7.1879423873047483E-3</v>
      </c>
      <c r="CF110" s="32">
        <f t="shared" si="181"/>
        <v>5.0299445614532838E-3</v>
      </c>
      <c r="CG110" s="32">
        <f t="shared" si="181"/>
        <v>3.5198309791656945E-3</v>
      </c>
      <c r="CH110" s="32">
        <f t="shared" si="181"/>
        <v>4.6552494040292859E-3</v>
      </c>
      <c r="CI110" s="32">
        <f t="shared" si="181"/>
        <v>3.2576285618763673E-3</v>
      </c>
      <c r="CJ110" s="32">
        <f t="shared" si="181"/>
        <v>2.2796080136904154E-3</v>
      </c>
      <c r="CK110" s="32">
        <f t="shared" si="181"/>
        <v>1.237443292206564E-2</v>
      </c>
      <c r="CL110" s="32">
        <f t="shared" si="181"/>
        <v>8.6593225465113385E-3</v>
      </c>
      <c r="CM110" s="32">
        <f t="shared" si="181"/>
        <v>6.0595800580736988E-3</v>
      </c>
      <c r="CN110" s="32">
        <f t="shared" si="181"/>
        <v>8.0142644976383716E-3</v>
      </c>
      <c r="CO110" s="32">
        <f t="shared" si="181"/>
        <v>5.6081843665221325E-3</v>
      </c>
      <c r="CP110" s="32">
        <f t="shared" si="181"/>
        <v>3.9244689139186001E-3</v>
      </c>
      <c r="CQ110" s="32">
        <f t="shared" si="181"/>
        <v>5.1904144490998857E-3</v>
      </c>
      <c r="CR110" s="32">
        <f t="shared" si="181"/>
        <v>3.6321238434032584E-3</v>
      </c>
      <c r="CS110" s="32">
        <f t="shared" si="181"/>
        <v>2.541670562763298E-3</v>
      </c>
    </row>
    <row r="111" spans="2:97" ht="13.15" thickTop="1" x14ac:dyDescent="0.35">
      <c r="H111" s="34">
        <f t="shared" si="177"/>
        <v>0.244140625</v>
      </c>
      <c r="I111" s="34">
        <f t="shared" ref="I111:J111" si="182">I106</f>
        <v>-0.36520209194214875</v>
      </c>
      <c r="J111" s="34">
        <f t="shared" si="182"/>
        <v>3.3612188245069369E-2</v>
      </c>
      <c r="K111" s="34">
        <f t="shared" si="173"/>
        <v>-0.35699599129637988</v>
      </c>
      <c r="L111" s="34">
        <f>$CE$6-$CE$7*SUMPRODUCT($B$6:$CD$6,Q110:CS110)</f>
        <v>-3.8609330175312664</v>
      </c>
    </row>
    <row r="112" spans="2:97" ht="13.5" thickBot="1" x14ac:dyDescent="0.4">
      <c r="B112" s="39" t="s">
        <v>367</v>
      </c>
      <c r="D112" s="39" t="s">
        <v>368</v>
      </c>
      <c r="E112" s="39" t="s">
        <v>369</v>
      </c>
      <c r="F112" s="39" t="s">
        <v>370</v>
      </c>
      <c r="H112" s="39" t="s">
        <v>347</v>
      </c>
      <c r="I112" s="39" t="s">
        <v>371</v>
      </c>
      <c r="J112" s="39" t="s">
        <v>372</v>
      </c>
      <c r="K112" s="39" t="s">
        <v>349</v>
      </c>
      <c r="L112" s="39" t="s">
        <v>373</v>
      </c>
      <c r="M112" s="39" t="s">
        <v>374</v>
      </c>
      <c r="O112" s="45" t="s">
        <v>336</v>
      </c>
    </row>
    <row r="113" spans="2:97" ht="13.9" thickTop="1" thickBot="1" x14ac:dyDescent="0.4">
      <c r="B113" s="32">
        <f>1+B108</f>
        <v>4</v>
      </c>
      <c r="D113" s="32">
        <f>IF(F108,IF(M113&lt;0,D108,H113),E108)</f>
        <v>0</v>
      </c>
      <c r="E113" s="32">
        <f>IF(F108,IF(M113&lt;0,H113,E108),H113)</f>
        <v>0.1220703125</v>
      </c>
      <c r="F113" s="32" t="b">
        <f>OR(F108,M113*M108&lt;=0)</f>
        <v>1</v>
      </c>
      <c r="H113" s="32">
        <f>IF(F108,(D108+E108)/2,2*H108)</f>
        <v>0.1220703125</v>
      </c>
      <c r="I113" s="32">
        <f>I108</f>
        <v>-0.48828125</v>
      </c>
      <c r="J113" s="32">
        <f>J108</f>
        <v>-0.64967899742182689</v>
      </c>
      <c r="K113" s="32">
        <f>I113+J113*H113</f>
        <v>-0.56758776823996915</v>
      </c>
      <c r="L113" s="32">
        <f>$CE$3-$CE$7*SUMPRODUCT($B$3:$CD$3,Q115:CS115)</f>
        <v>31.141883092741807</v>
      </c>
      <c r="M113" s="32">
        <f>SUMPRODUCT(L113:L116,J113:J116)</f>
        <v>-77.640432195694956</v>
      </c>
      <c r="O113" s="46">
        <f>SUM(Q113:CS113)</f>
        <v>-0.83810359435613369</v>
      </c>
      <c r="P113" s="39" t="s">
        <v>363</v>
      </c>
      <c r="Q113" s="32">
        <f t="shared" ref="Q113:AV113" si="183">SUMPRODUCT(B$3:B$6,$K113:$K116)</f>
        <v>1.1303745377786403</v>
      </c>
      <c r="R113" s="32">
        <f t="shared" si="183"/>
        <v>0.76927549615937596</v>
      </c>
      <c r="S113" s="32">
        <f t="shared" si="183"/>
        <v>0.40817645454011164</v>
      </c>
      <c r="T113" s="32">
        <f t="shared" si="183"/>
        <v>0.71140069280394025</v>
      </c>
      <c r="U113" s="32">
        <f t="shared" si="183"/>
        <v>0.35030165118467593</v>
      </c>
      <c r="V113" s="32">
        <f t="shared" si="183"/>
        <v>-1.0797390434588383E-2</v>
      </c>
      <c r="W113" s="32">
        <f t="shared" si="183"/>
        <v>0.29242684782924028</v>
      </c>
      <c r="X113" s="32">
        <f t="shared" si="183"/>
        <v>-6.8672193790024039E-2</v>
      </c>
      <c r="Y113" s="32">
        <f t="shared" si="183"/>
        <v>-0.42977123540928835</v>
      </c>
      <c r="Z113" s="32">
        <f t="shared" si="183"/>
        <v>1.3166197809688915</v>
      </c>
      <c r="AA113" s="32">
        <f t="shared" si="183"/>
        <v>0.95552073934962722</v>
      </c>
      <c r="AB113" s="32">
        <f t="shared" si="183"/>
        <v>0.59442169773036291</v>
      </c>
      <c r="AC113" s="32">
        <f t="shared" si="183"/>
        <v>0.89764593599419162</v>
      </c>
      <c r="AD113" s="32">
        <f t="shared" si="183"/>
        <v>0.53654689437492731</v>
      </c>
      <c r="AE113" s="32">
        <f t="shared" si="183"/>
        <v>0.17544785275566299</v>
      </c>
      <c r="AF113" s="32">
        <f t="shared" si="183"/>
        <v>0.47867209101949165</v>
      </c>
      <c r="AG113" s="32">
        <f t="shared" si="183"/>
        <v>0.11757304940022734</v>
      </c>
      <c r="AH113" s="32">
        <f t="shared" si="183"/>
        <v>-0.24352599221903698</v>
      </c>
      <c r="AI113" s="32">
        <f t="shared" si="183"/>
        <v>1.5649467718892267</v>
      </c>
      <c r="AJ113" s="32">
        <f t="shared" si="183"/>
        <v>1.2038477302699624</v>
      </c>
      <c r="AK113" s="32">
        <f t="shared" si="183"/>
        <v>0.84274868865069807</v>
      </c>
      <c r="AL113" s="32">
        <f t="shared" si="183"/>
        <v>1.1459729269145267</v>
      </c>
      <c r="AM113" s="32">
        <f t="shared" si="183"/>
        <v>0.78487388529526236</v>
      </c>
      <c r="AN113" s="32">
        <f t="shared" si="183"/>
        <v>0.42377484367599805</v>
      </c>
      <c r="AO113" s="32">
        <f t="shared" si="183"/>
        <v>0.72699908193982665</v>
      </c>
      <c r="AP113" s="32">
        <f t="shared" si="183"/>
        <v>0.36590004032056239</v>
      </c>
      <c r="AQ113" s="32">
        <f t="shared" si="183"/>
        <v>4.8009987012980759E-3</v>
      </c>
      <c r="AR113" s="32">
        <f t="shared" si="183"/>
        <v>0.56278676953867102</v>
      </c>
      <c r="AS113" s="32">
        <f t="shared" si="183"/>
        <v>0.20168772791940676</v>
      </c>
      <c r="AT113" s="32">
        <f t="shared" si="183"/>
        <v>-0.15941131369985756</v>
      </c>
      <c r="AU113" s="32">
        <f t="shared" si="183"/>
        <v>0.1438129245639711</v>
      </c>
      <c r="AV113" s="32">
        <f t="shared" si="183"/>
        <v>-0.21728611705529322</v>
      </c>
      <c r="AW113" s="32">
        <f t="shared" ref="AW113:CB113" si="184">SUMPRODUCT(AH$3:AH$6,$K113:$K116)</f>
        <v>-0.57838515867455753</v>
      </c>
      <c r="AX113" s="32">
        <f t="shared" si="184"/>
        <v>-0.27516092041072882</v>
      </c>
      <c r="AY113" s="32">
        <f t="shared" si="184"/>
        <v>-0.63625996202999313</v>
      </c>
      <c r="AZ113" s="32">
        <f t="shared" si="184"/>
        <v>-0.99735900364925745</v>
      </c>
      <c r="BA113" s="32">
        <f t="shared" si="184"/>
        <v>0.74903201272892239</v>
      </c>
      <c r="BB113" s="32">
        <f t="shared" si="184"/>
        <v>0.38793297110965808</v>
      </c>
      <c r="BC113" s="32">
        <f t="shared" si="184"/>
        <v>2.683392949039376E-2</v>
      </c>
      <c r="BD113" s="32">
        <f t="shared" si="184"/>
        <v>0.33005816775422242</v>
      </c>
      <c r="BE113" s="32">
        <f t="shared" si="184"/>
        <v>-3.1040873865041885E-2</v>
      </c>
      <c r="BF113" s="32">
        <f t="shared" si="184"/>
        <v>-0.39213991548430621</v>
      </c>
      <c r="BG113" s="32">
        <f t="shared" si="184"/>
        <v>-8.8915677220477551E-2</v>
      </c>
      <c r="BH113" s="32">
        <f t="shared" si="184"/>
        <v>-0.45001471883974187</v>
      </c>
      <c r="BI113" s="32">
        <f t="shared" si="184"/>
        <v>-0.81111376045900618</v>
      </c>
      <c r="BJ113" s="32">
        <f t="shared" si="184"/>
        <v>0.99735900364925745</v>
      </c>
      <c r="BK113" s="32">
        <f t="shared" si="184"/>
        <v>0.63625996202999313</v>
      </c>
      <c r="BL113" s="32">
        <f t="shared" si="184"/>
        <v>0.27516092041072882</v>
      </c>
      <c r="BM113" s="32">
        <f t="shared" si="184"/>
        <v>0.57838515867455753</v>
      </c>
      <c r="BN113" s="32">
        <f t="shared" si="184"/>
        <v>0.21728611705529322</v>
      </c>
      <c r="BO113" s="32">
        <f t="shared" si="184"/>
        <v>-0.1438129245639711</v>
      </c>
      <c r="BP113" s="32">
        <f t="shared" si="184"/>
        <v>0.15941131369985756</v>
      </c>
      <c r="BQ113" s="32">
        <f t="shared" si="184"/>
        <v>-0.20168772791940676</v>
      </c>
      <c r="BR113" s="32">
        <f t="shared" si="184"/>
        <v>-0.56278676953867102</v>
      </c>
      <c r="BS113" s="32">
        <f t="shared" si="184"/>
        <v>-4.8009987012980759E-3</v>
      </c>
      <c r="BT113" s="32">
        <f t="shared" si="184"/>
        <v>-0.36590004032056239</v>
      </c>
      <c r="BU113" s="32">
        <f t="shared" si="184"/>
        <v>-0.72699908193982665</v>
      </c>
      <c r="BV113" s="32">
        <f t="shared" si="184"/>
        <v>-0.42377484367599805</v>
      </c>
      <c r="BW113" s="32">
        <f t="shared" si="184"/>
        <v>-0.78487388529526236</v>
      </c>
      <c r="BX113" s="32">
        <f t="shared" si="184"/>
        <v>-1.1459729269145267</v>
      </c>
      <c r="BY113" s="32">
        <f t="shared" si="184"/>
        <v>-0.84274868865069807</v>
      </c>
      <c r="BZ113" s="32">
        <f t="shared" si="184"/>
        <v>-1.2038477302699624</v>
      </c>
      <c r="CA113" s="32">
        <f t="shared" si="184"/>
        <v>-1.5649467718892267</v>
      </c>
      <c r="CB113" s="32">
        <f t="shared" si="184"/>
        <v>0.1814442444889533</v>
      </c>
      <c r="CC113" s="32">
        <f t="shared" ref="CC113:CS113" si="185">SUMPRODUCT(BN$3:BN$6,$K113:$K116)</f>
        <v>-0.17965479713031102</v>
      </c>
      <c r="CD113" s="32">
        <f t="shared" si="185"/>
        <v>-0.54075383874957539</v>
      </c>
      <c r="CE113" s="32">
        <f t="shared" si="185"/>
        <v>-0.23752960048574667</v>
      </c>
      <c r="CF113" s="32">
        <f t="shared" si="185"/>
        <v>-0.59862864210501099</v>
      </c>
      <c r="CG113" s="32">
        <f t="shared" si="185"/>
        <v>-0.9597276837242753</v>
      </c>
      <c r="CH113" s="32">
        <f t="shared" si="185"/>
        <v>-0.65650344546044659</v>
      </c>
      <c r="CI113" s="32">
        <f t="shared" si="185"/>
        <v>-1.0176024870797109</v>
      </c>
      <c r="CJ113" s="32">
        <f t="shared" si="185"/>
        <v>-1.3787015286989752</v>
      </c>
      <c r="CK113" s="32">
        <f t="shared" si="185"/>
        <v>0.42977123540928835</v>
      </c>
      <c r="CL113" s="32">
        <f t="shared" si="185"/>
        <v>6.8672193790024039E-2</v>
      </c>
      <c r="CM113" s="32">
        <f t="shared" si="185"/>
        <v>-0.29242684782924028</v>
      </c>
      <c r="CN113" s="32">
        <f t="shared" si="185"/>
        <v>1.0797390434588383E-2</v>
      </c>
      <c r="CO113" s="32">
        <f t="shared" si="185"/>
        <v>-0.35030165118467593</v>
      </c>
      <c r="CP113" s="32">
        <f t="shared" si="185"/>
        <v>-0.71140069280394025</v>
      </c>
      <c r="CQ113" s="32">
        <f t="shared" si="185"/>
        <v>-0.40817645454011164</v>
      </c>
      <c r="CR113" s="32">
        <f t="shared" si="185"/>
        <v>-0.76927549615937596</v>
      </c>
      <c r="CS113" s="32">
        <f t="shared" si="185"/>
        <v>-1.1303745377786403</v>
      </c>
    </row>
    <row r="114" spans="2:97" ht="13.9" thickTop="1" thickBot="1" x14ac:dyDescent="0.4">
      <c r="H114" s="33">
        <f>H113</f>
        <v>0.1220703125</v>
      </c>
      <c r="I114" s="33">
        <f t="shared" ref="I114:J114" si="186">I109</f>
        <v>0.33935642955529322</v>
      </c>
      <c r="J114" s="33">
        <f t="shared" si="186"/>
        <v>-1</v>
      </c>
      <c r="K114" s="33">
        <f t="shared" ref="K114:K116" si="187">I114+J114*H114</f>
        <v>0.21728611705529322</v>
      </c>
      <c r="L114" s="33">
        <f>$CE$4-$CE$7*SUMPRODUCT($B$4:$CD$4,Q115:CS115)</f>
        <v>56.547790239242033</v>
      </c>
      <c r="M114" s="39" t="s">
        <v>375</v>
      </c>
      <c r="O114" s="47">
        <f t="shared" ref="O114:O115" si="188">SUM(Q114:CS114)</f>
        <v>100.01834502197143</v>
      </c>
      <c r="P114" s="39" t="s">
        <v>365</v>
      </c>
      <c r="Q114" s="33">
        <f>EXP(Q113)</f>
        <v>3.0968161575879103</v>
      </c>
      <c r="R114" s="33">
        <f>EXP(R113)</f>
        <v>2.1582020615392636</v>
      </c>
      <c r="S114" s="33">
        <f t="shared" ref="S114:CD114" si="189">EXP(S113)</f>
        <v>1.5040725381839537</v>
      </c>
      <c r="T114" s="33">
        <f t="shared" si="189"/>
        <v>2.0368422517826761</v>
      </c>
      <c r="U114" s="33">
        <f t="shared" si="189"/>
        <v>1.4194956765698348</v>
      </c>
      <c r="V114" s="33">
        <f t="shared" si="189"/>
        <v>0.98926069215076518</v>
      </c>
      <c r="W114" s="33">
        <f t="shared" si="189"/>
        <v>1.3396747328645231</v>
      </c>
      <c r="X114" s="33">
        <f t="shared" si="189"/>
        <v>0.9336326805115488</v>
      </c>
      <c r="Y114" s="33">
        <f t="shared" si="189"/>
        <v>0.65065792519304677</v>
      </c>
      <c r="Z114" s="33">
        <f t="shared" si="189"/>
        <v>3.7307891549469754</v>
      </c>
      <c r="AA114" s="33">
        <f t="shared" si="189"/>
        <v>2.6000241653499963</v>
      </c>
      <c r="AB114" s="33">
        <f t="shared" si="189"/>
        <v>1.811982768160487</v>
      </c>
      <c r="AC114" s="33">
        <f t="shared" si="189"/>
        <v>2.453819857749457</v>
      </c>
      <c r="AD114" s="33">
        <f t="shared" si="189"/>
        <v>1.7100915282506643</v>
      </c>
      <c r="AE114" s="33">
        <f t="shared" si="189"/>
        <v>1.1917798389963494</v>
      </c>
      <c r="AF114" s="33">
        <f t="shared" si="189"/>
        <v>1.6139298266967173</v>
      </c>
      <c r="AG114" s="33">
        <f t="shared" si="189"/>
        <v>1.1247637902630916</v>
      </c>
      <c r="AH114" s="33">
        <f t="shared" si="189"/>
        <v>0.78385910153002369</v>
      </c>
      <c r="AI114" s="33">
        <f t="shared" si="189"/>
        <v>4.7824203699190813</v>
      </c>
      <c r="AJ114" s="33">
        <f t="shared" si="189"/>
        <v>3.3329164458848668</v>
      </c>
      <c r="AK114" s="33">
        <f t="shared" si="189"/>
        <v>2.3227427068352351</v>
      </c>
      <c r="AL114" s="33">
        <f t="shared" si="189"/>
        <v>3.1455002103917424</v>
      </c>
      <c r="AM114" s="33">
        <f t="shared" si="189"/>
        <v>2.1921304634135148</v>
      </c>
      <c r="AN114" s="33">
        <f t="shared" si="189"/>
        <v>1.5277175797826694</v>
      </c>
      <c r="AO114" s="33">
        <f t="shared" si="189"/>
        <v>2.068862795041563</v>
      </c>
      <c r="AP114" s="33">
        <f t="shared" si="189"/>
        <v>1.4418111124744202</v>
      </c>
      <c r="AQ114" s="33">
        <f t="shared" si="189"/>
        <v>1.0048125419612286</v>
      </c>
      <c r="AR114" s="33">
        <f t="shared" si="189"/>
        <v>1.7555580253465277</v>
      </c>
      <c r="AS114" s="33">
        <f t="shared" si="189"/>
        <v>1.2234658942123915</v>
      </c>
      <c r="AT114" s="33">
        <f t="shared" si="189"/>
        <v>0.85264558202538554</v>
      </c>
      <c r="AU114" s="33">
        <f t="shared" si="189"/>
        <v>1.1546680782843544</v>
      </c>
      <c r="AV114" s="33">
        <f t="shared" si="189"/>
        <v>0.80469969805630337</v>
      </c>
      <c r="AW114" s="33">
        <f t="shared" si="189"/>
        <v>0.56080324400588388</v>
      </c>
      <c r="AX114" s="33">
        <f t="shared" si="189"/>
        <v>0.75944990240109733</v>
      </c>
      <c r="AY114" s="33">
        <f t="shared" si="189"/>
        <v>0.52926821018477344</v>
      </c>
      <c r="AZ114" s="33">
        <f t="shared" si="189"/>
        <v>0.36885229351737786</v>
      </c>
      <c r="BA114" s="33">
        <f t="shared" si="189"/>
        <v>2.114951779037606</v>
      </c>
      <c r="BB114" s="33">
        <f t="shared" si="189"/>
        <v>1.4739309850186095</v>
      </c>
      <c r="BC114" s="33">
        <f t="shared" si="189"/>
        <v>1.0271972014352482</v>
      </c>
      <c r="BD114" s="33">
        <f t="shared" si="189"/>
        <v>1.3910490403092153</v>
      </c>
      <c r="BE114" s="33">
        <f t="shared" si="189"/>
        <v>0.96943594767211783</v>
      </c>
      <c r="BF114" s="33">
        <f t="shared" si="189"/>
        <v>0.67560957910587283</v>
      </c>
      <c r="BG114" s="33">
        <f t="shared" si="189"/>
        <v>0.91492271914856849</v>
      </c>
      <c r="BH114" s="33">
        <f t="shared" si="189"/>
        <v>0.63761876654426353</v>
      </c>
      <c r="BI114" s="33">
        <f t="shared" si="189"/>
        <v>0.44436287671134961</v>
      </c>
      <c r="BJ114" s="33">
        <f t="shared" si="189"/>
        <v>2.7111123275498534</v>
      </c>
      <c r="BK114" s="33">
        <f t="shared" si="189"/>
        <v>1.8894012161638971</v>
      </c>
      <c r="BL114" s="33">
        <f t="shared" si="189"/>
        <v>1.316742548571503</v>
      </c>
      <c r="BM114" s="33">
        <f t="shared" si="189"/>
        <v>1.7831565895676382</v>
      </c>
      <c r="BN114" s="33">
        <f t="shared" si="189"/>
        <v>1.2426996088297673</v>
      </c>
      <c r="BO114" s="33">
        <f t="shared" si="189"/>
        <v>0.86604974954000169</v>
      </c>
      <c r="BP114" s="33">
        <f t="shared" si="189"/>
        <v>1.1728202445201052</v>
      </c>
      <c r="BQ114" s="33">
        <f t="shared" si="189"/>
        <v>0.8173501237186116</v>
      </c>
      <c r="BR114" s="33">
        <f t="shared" si="189"/>
        <v>0.56961945179944196</v>
      </c>
      <c r="BS114" s="33">
        <f t="shared" si="189"/>
        <v>0.99521050767157504</v>
      </c>
      <c r="BT114" s="33">
        <f t="shared" si="189"/>
        <v>0.69357212699228754</v>
      </c>
      <c r="BU114" s="33">
        <f t="shared" si="189"/>
        <v>0.48335733157205824</v>
      </c>
      <c r="BV114" s="33">
        <f t="shared" si="189"/>
        <v>0.65457124617382378</v>
      </c>
      <c r="BW114" s="33">
        <f t="shared" si="189"/>
        <v>0.45617722881458084</v>
      </c>
      <c r="BX114" s="33">
        <f t="shared" si="189"/>
        <v>0.31791445974039828</v>
      </c>
      <c r="BY114" s="33">
        <f t="shared" si="189"/>
        <v>0.43052551496868635</v>
      </c>
      <c r="BZ114" s="33">
        <f t="shared" si="189"/>
        <v>0.30003752456341781</v>
      </c>
      <c r="CA114" s="33">
        <f t="shared" si="189"/>
        <v>0.20909914282941214</v>
      </c>
      <c r="CB114" s="33">
        <f t="shared" si="189"/>
        <v>1.198947686905107</v>
      </c>
      <c r="CC114" s="33">
        <f t="shared" si="189"/>
        <v>0.8355585988584403</v>
      </c>
      <c r="CD114" s="33">
        <f t="shared" si="189"/>
        <v>0.58230911969851196</v>
      </c>
      <c r="CE114" s="33">
        <f t="shared" ref="CE114:CS114" si="190">EXP(CE113)</f>
        <v>0.78857354847552175</v>
      </c>
      <c r="CF114" s="33">
        <f t="shared" si="190"/>
        <v>0.54956476955377387</v>
      </c>
      <c r="CG114" s="33">
        <f t="shared" si="190"/>
        <v>0.38299716813804291</v>
      </c>
      <c r="CH114" s="33">
        <f t="shared" si="190"/>
        <v>0.51866169654197225</v>
      </c>
      <c r="CI114" s="33">
        <f t="shared" si="190"/>
        <v>0.36146050839201621</v>
      </c>
      <c r="CJ114" s="33">
        <f t="shared" si="190"/>
        <v>0.25190543276688987</v>
      </c>
      <c r="CK114" s="33">
        <f t="shared" si="190"/>
        <v>1.5369058936818532</v>
      </c>
      <c r="CL114" s="33">
        <f t="shared" si="190"/>
        <v>1.0710850432657173</v>
      </c>
      <c r="CM114" s="33">
        <f t="shared" si="190"/>
        <v>0.74644984746541965</v>
      </c>
      <c r="CN114" s="33">
        <f t="shared" si="190"/>
        <v>1.0108558926220816</v>
      </c>
      <c r="CO114" s="33">
        <f t="shared" si="190"/>
        <v>0.70447555177939503</v>
      </c>
      <c r="CP114" s="33">
        <f t="shared" si="190"/>
        <v>0.49095603703467189</v>
      </c>
      <c r="CQ114" s="33">
        <f t="shared" si="190"/>
        <v>0.66486155063200569</v>
      </c>
      <c r="CR114" s="33">
        <f t="shared" si="190"/>
        <v>0.46334864460595704</v>
      </c>
      <c r="CS114" s="33">
        <f t="shared" si="190"/>
        <v>0.32291229091845525</v>
      </c>
    </row>
    <row r="115" spans="2:97" ht="13.9" thickTop="1" thickBot="1" x14ac:dyDescent="0.4">
      <c r="H115" s="32">
        <f t="shared" ref="H115:H116" si="191">H114</f>
        <v>0.1220703125</v>
      </c>
      <c r="I115" s="32">
        <f t="shared" ref="I115:J115" si="192">I110</f>
        <v>-0.40353822314049587</v>
      </c>
      <c r="J115" s="32">
        <f t="shared" si="192"/>
        <v>-0.12644861406579994</v>
      </c>
      <c r="K115" s="32">
        <f t="shared" si="187"/>
        <v>-0.41897384497469997</v>
      </c>
      <c r="L115" s="32">
        <f>$CE$5-$CE$7*SUMPRODUCT($B$5:$CD$5,Q115:CS115)</f>
        <v>6.2967336064954509</v>
      </c>
      <c r="M115" s="32">
        <f>SUMPRODUCT($B$7:$CD$7, LN(Q115:CS115))</f>
        <v>-3184.877047837585</v>
      </c>
      <c r="O115" s="48">
        <f t="shared" si="188"/>
        <v>1.0000000000000002</v>
      </c>
      <c r="P115" s="39" t="s">
        <v>366</v>
      </c>
      <c r="Q115" s="32">
        <f t="shared" ref="Q115:AV115" si="193">Q114/$O114</f>
        <v>3.0962481501844691E-2</v>
      </c>
      <c r="R115" s="32">
        <f t="shared" si="193"/>
        <v>2.1578062115156602E-2</v>
      </c>
      <c r="S115" s="32">
        <f t="shared" si="193"/>
        <v>1.5037966663551052E-2</v>
      </c>
      <c r="T115" s="32">
        <f t="shared" si="193"/>
        <v>2.0364686611593453E-2</v>
      </c>
      <c r="U115" s="32">
        <f t="shared" si="193"/>
        <v>1.419235317539006E-2</v>
      </c>
      <c r="V115" s="32">
        <f t="shared" si="193"/>
        <v>9.8907924534589169E-3</v>
      </c>
      <c r="W115" s="32">
        <f t="shared" si="193"/>
        <v>1.3394290143175549E-2</v>
      </c>
      <c r="X115" s="32">
        <f t="shared" si="193"/>
        <v>9.3346143680587204E-3</v>
      </c>
      <c r="Y115" s="32">
        <f t="shared" si="193"/>
        <v>6.5053858374692578E-3</v>
      </c>
      <c r="Z115" s="32">
        <f t="shared" si="193"/>
        <v>3.7301048663896788E-2</v>
      </c>
      <c r="AA115" s="32">
        <f t="shared" si="193"/>
        <v>2.5995472778307206E-2</v>
      </c>
      <c r="AB115" s="32">
        <f t="shared" si="193"/>
        <v>1.8116504204928021E-2</v>
      </c>
      <c r="AC115" s="32">
        <f t="shared" si="193"/>
        <v>2.453369786523079E-2</v>
      </c>
      <c r="AD115" s="32">
        <f t="shared" si="193"/>
        <v>1.7097778691249108E-2</v>
      </c>
      <c r="AE115" s="32">
        <f t="shared" si="193"/>
        <v>1.1915612468238166E-2</v>
      </c>
      <c r="AF115" s="32">
        <f t="shared" si="193"/>
        <v>1.6136338052206111E-2</v>
      </c>
      <c r="AG115" s="32">
        <f t="shared" si="193"/>
        <v>1.1245574899444799E-2</v>
      </c>
      <c r="AH115" s="32">
        <f t="shared" si="193"/>
        <v>7.8371532878076539E-3</v>
      </c>
      <c r="AI115" s="32">
        <f t="shared" si="193"/>
        <v>4.7815431947694276E-2</v>
      </c>
      <c r="AJ115" s="32">
        <f t="shared" si="193"/>
        <v>3.3323051337759209E-2</v>
      </c>
      <c r="AK115" s="32">
        <f t="shared" si="193"/>
        <v>2.3223166773305326E-2</v>
      </c>
      <c r="AL115" s="32">
        <f t="shared" si="193"/>
        <v>3.1449232735262296E-2</v>
      </c>
      <c r="AM115" s="32">
        <f t="shared" si="193"/>
        <v>2.1917283903587496E-2</v>
      </c>
      <c r="AN115" s="32">
        <f t="shared" si="193"/>
        <v>1.5274373710613484E-2</v>
      </c>
      <c r="AO115" s="32">
        <f t="shared" si="193"/>
        <v>2.068483331319957E-2</v>
      </c>
      <c r="AP115" s="32">
        <f t="shared" si="193"/>
        <v>1.4415466604228372E-2</v>
      </c>
      <c r="AQ115" s="32">
        <f t="shared" si="193"/>
        <v>1.004628242689376E-2</v>
      </c>
      <c r="AR115" s="32">
        <f t="shared" si="193"/>
        <v>1.7552360269117405E-2</v>
      </c>
      <c r="AS115" s="32">
        <f t="shared" si="193"/>
        <v>1.2232414902922338E-2</v>
      </c>
      <c r="AT115" s="32">
        <f t="shared" si="193"/>
        <v>8.5248919269568148E-3</v>
      </c>
      <c r="AU115" s="32">
        <f t="shared" si="193"/>
        <v>1.1544562930237486E-2</v>
      </c>
      <c r="AV115" s="32">
        <f t="shared" si="193"/>
        <v>8.045521027962738E-3</v>
      </c>
      <c r="AW115" s="32">
        <f t="shared" ref="AW115:CB115" si="194">AW114/$O114</f>
        <v>5.6070038339735579E-3</v>
      </c>
      <c r="AX115" s="32">
        <f t="shared" si="194"/>
        <v>7.5931060670346622E-3</v>
      </c>
      <c r="AY115" s="32">
        <f t="shared" si="194"/>
        <v>5.2917113362404367E-3</v>
      </c>
      <c r="AZ115" s="32">
        <f t="shared" si="194"/>
        <v>3.6878463989416205E-3</v>
      </c>
      <c r="BA115" s="32">
        <f t="shared" si="194"/>
        <v>2.1145638618325531E-2</v>
      </c>
      <c r="BB115" s="32">
        <f t="shared" si="194"/>
        <v>1.4736606416501145E-2</v>
      </c>
      <c r="BC115" s="32">
        <f t="shared" si="194"/>
        <v>1.0270087964458916E-2</v>
      </c>
      <c r="BD115" s="32">
        <f t="shared" si="194"/>
        <v>1.3907938988628916E-2</v>
      </c>
      <c r="BE115" s="32">
        <f t="shared" si="194"/>
        <v>9.6925813705391536E-3</v>
      </c>
      <c r="BF115" s="32">
        <f t="shared" si="194"/>
        <v>6.7548566111292783E-3</v>
      </c>
      <c r="BG115" s="32">
        <f t="shared" si="194"/>
        <v>9.1475490715986537E-3</v>
      </c>
      <c r="BH115" s="32">
        <f t="shared" si="194"/>
        <v>6.3750181669592239E-3</v>
      </c>
      <c r="BI115" s="32">
        <f t="shared" si="194"/>
        <v>4.4428137319582192E-3</v>
      </c>
      <c r="BJ115" s="32">
        <f t="shared" si="194"/>
        <v>2.7106150646206879E-2</v>
      </c>
      <c r="BK115" s="32">
        <f t="shared" si="194"/>
        <v>1.8890546686698772E-2</v>
      </c>
      <c r="BL115" s="32">
        <f t="shared" si="194"/>
        <v>1.316501036167164E-2</v>
      </c>
      <c r="BM115" s="32">
        <f t="shared" si="194"/>
        <v>1.782829529098812E-2</v>
      </c>
      <c r="BN115" s="32">
        <f t="shared" si="194"/>
        <v>1.2424716771276094E-2</v>
      </c>
      <c r="BO115" s="32">
        <f t="shared" si="194"/>
        <v>8.6589090166384278E-3</v>
      </c>
      <c r="BP115" s="32">
        <f t="shared" si="194"/>
        <v>1.172605129851396E-2</v>
      </c>
      <c r="BQ115" s="32">
        <f t="shared" si="194"/>
        <v>8.17200208160874E-3</v>
      </c>
      <c r="BR115" s="32">
        <f t="shared" si="194"/>
        <v>5.6951497415230314E-3</v>
      </c>
      <c r="BS115" s="32">
        <f t="shared" si="194"/>
        <v>9.950279695719353E-3</v>
      </c>
      <c r="BT115" s="32">
        <f t="shared" si="194"/>
        <v>6.9344491437038653E-3</v>
      </c>
      <c r="BU115" s="32">
        <f t="shared" si="194"/>
        <v>4.8326867582729671E-3</v>
      </c>
      <c r="BV115" s="32">
        <f t="shared" si="194"/>
        <v>6.5445118695978376E-3</v>
      </c>
      <c r="BW115" s="32">
        <f t="shared" si="194"/>
        <v>4.5609355835109109E-3</v>
      </c>
      <c r="BX115" s="32">
        <f t="shared" si="194"/>
        <v>3.1785614896003402E-3</v>
      </c>
      <c r="BY115" s="32">
        <f t="shared" si="194"/>
        <v>4.3044654945461362E-3</v>
      </c>
      <c r="BZ115" s="32">
        <f t="shared" si="194"/>
        <v>2.9998249270921989E-3</v>
      </c>
      <c r="CA115" s="32">
        <f t="shared" si="194"/>
        <v>2.0906079058144633E-3</v>
      </c>
      <c r="CB115" s="32">
        <f t="shared" si="194"/>
        <v>1.1987277800304829E-2</v>
      </c>
      <c r="CC115" s="32">
        <f t="shared" ref="CC115:CS115" si="195">CC114/$O114</f>
        <v>8.3540534356461287E-3</v>
      </c>
      <c r="CD115" s="32">
        <f t="shared" si="195"/>
        <v>5.8220231455598853E-3</v>
      </c>
      <c r="CE115" s="32">
        <f t="shared" si="195"/>
        <v>7.8842891101856636E-3</v>
      </c>
      <c r="CF115" s="32">
        <f t="shared" si="195"/>
        <v>5.494639702677032E-3</v>
      </c>
      <c r="CG115" s="32">
        <f t="shared" si="195"/>
        <v>3.8292692011041413E-3</v>
      </c>
      <c r="CH115" s="32">
        <f t="shared" si="195"/>
        <v>5.1856656539161468E-3</v>
      </c>
      <c r="CI115" s="32">
        <f t="shared" si="195"/>
        <v>3.6139421054468832E-3</v>
      </c>
      <c r="CJ115" s="32">
        <f t="shared" si="195"/>
        <v>2.5185922913596782E-3</v>
      </c>
      <c r="CK115" s="32">
        <f t="shared" si="195"/>
        <v>1.5366239996714952E-2</v>
      </c>
      <c r="CL115" s="32">
        <f t="shared" si="195"/>
        <v>1.0708885885188641E-2</v>
      </c>
      <c r="CM115" s="32">
        <f t="shared" si="195"/>
        <v>7.4631293619329938E-3</v>
      </c>
      <c r="CN115" s="32">
        <f t="shared" si="195"/>
        <v>1.010670484899568E-2</v>
      </c>
      <c r="CO115" s="32">
        <f t="shared" si="195"/>
        <v>7.0434633928869754E-3</v>
      </c>
      <c r="CP115" s="32">
        <f t="shared" si="195"/>
        <v>4.9086598756140345E-3</v>
      </c>
      <c r="CQ115" s="32">
        <f t="shared" si="195"/>
        <v>6.647396040055981E-3</v>
      </c>
      <c r="CR115" s="32">
        <f t="shared" si="195"/>
        <v>4.6326365878596714E-3</v>
      </c>
      <c r="CS115" s="32">
        <f t="shared" si="195"/>
        <v>3.2285306345302936E-3</v>
      </c>
    </row>
    <row r="116" spans="2:97" ht="13.15" thickTop="1" x14ac:dyDescent="0.35">
      <c r="H116" s="34">
        <f t="shared" si="191"/>
        <v>0.1220703125</v>
      </c>
      <c r="I116" s="34">
        <f t="shared" ref="I116:J116" si="196">I111</f>
        <v>-0.36520209194214875</v>
      </c>
      <c r="J116" s="34">
        <f t="shared" si="196"/>
        <v>3.3612188245069369E-2</v>
      </c>
      <c r="K116" s="34">
        <f t="shared" si="187"/>
        <v>-0.36109904161926432</v>
      </c>
      <c r="L116" s="34">
        <f>$CE$6-$CE$7*SUMPRODUCT($B$6:$CD$6,Q115:CS115)</f>
        <v>-1.9100610999107914</v>
      </c>
    </row>
    <row r="117" spans="2:97" ht="13.5" thickBot="1" x14ac:dyDescent="0.4">
      <c r="B117" s="39" t="s">
        <v>367</v>
      </c>
      <c r="D117" s="39" t="s">
        <v>368</v>
      </c>
      <c r="E117" s="39" t="s">
        <v>369</v>
      </c>
      <c r="F117" s="39" t="s">
        <v>370</v>
      </c>
      <c r="H117" s="39" t="s">
        <v>347</v>
      </c>
      <c r="I117" s="39" t="s">
        <v>371</v>
      </c>
      <c r="J117" s="39" t="s">
        <v>372</v>
      </c>
      <c r="K117" s="39" t="s">
        <v>349</v>
      </c>
      <c r="L117" s="39" t="s">
        <v>373</v>
      </c>
      <c r="M117" s="39" t="s">
        <v>374</v>
      </c>
      <c r="O117" s="45" t="s">
        <v>336</v>
      </c>
    </row>
    <row r="118" spans="2:97" ht="13.9" thickTop="1" thickBot="1" x14ac:dyDescent="0.4">
      <c r="B118" s="32">
        <f>1+B113</f>
        <v>5</v>
      </c>
      <c r="D118" s="32">
        <f>IF(F113,IF(M118&lt;0,D113,H118),E113)</f>
        <v>0</v>
      </c>
      <c r="E118" s="32">
        <f>IF(F113,IF(M118&lt;0,H118,E113),H118)</f>
        <v>6.103515625E-2</v>
      </c>
      <c r="F118" s="32" t="b">
        <f>OR(F113,M118*M113&lt;=0)</f>
        <v>1</v>
      </c>
      <c r="H118" s="32">
        <f>IF(F113,(D113+E113)/2,2*H113)</f>
        <v>6.103515625E-2</v>
      </c>
      <c r="I118" s="32">
        <f>I113</f>
        <v>-0.48828125</v>
      </c>
      <c r="J118" s="32">
        <f>J113</f>
        <v>-0.64967899742182689</v>
      </c>
      <c r="K118" s="32">
        <f>I118+J118*H118</f>
        <v>-0.52793450911998452</v>
      </c>
      <c r="L118" s="32">
        <f>$CE$3-$CE$7*SUMPRODUCT($B$3:$CD$3,Q120:CS120)</f>
        <v>13.767436679091048</v>
      </c>
      <c r="M118" s="32">
        <f>SUMPRODUCT(L118:L121,J118:J121)</f>
        <v>-34.639956815925714</v>
      </c>
      <c r="O118" s="46">
        <f>SUM(Q118:CS118)</f>
        <v>-1.0735249113204142</v>
      </c>
      <c r="P118" s="39" t="s">
        <v>363</v>
      </c>
      <c r="Q118" s="32">
        <f t="shared" ref="Q118:AV118" si="197">SUMPRODUCT(B$3:B$6,$K118:$K121)</f>
        <v>1.0240198366529958</v>
      </c>
      <c r="R118" s="32">
        <f t="shared" si="197"/>
        <v>0.66086926987228922</v>
      </c>
      <c r="S118" s="32">
        <f t="shared" si="197"/>
        <v>0.29771870309158271</v>
      </c>
      <c r="T118" s="32">
        <f t="shared" si="197"/>
        <v>0.61276380259539787</v>
      </c>
      <c r="U118" s="32">
        <f t="shared" si="197"/>
        <v>0.2496132358146913</v>
      </c>
      <c r="V118" s="32">
        <f t="shared" si="197"/>
        <v>-0.1135373309660152</v>
      </c>
      <c r="W118" s="32">
        <f t="shared" si="197"/>
        <v>0.20150776853779989</v>
      </c>
      <c r="X118" s="32">
        <f t="shared" si="197"/>
        <v>-0.16164279824290662</v>
      </c>
      <c r="Y118" s="32">
        <f t="shared" si="197"/>
        <v>-0.52479336502361318</v>
      </c>
      <c r="Z118" s="32">
        <f t="shared" si="197"/>
        <v>1.2625809280575329</v>
      </c>
      <c r="AA118" s="32">
        <f t="shared" si="197"/>
        <v>0.8994303612768263</v>
      </c>
      <c r="AB118" s="32">
        <f t="shared" si="197"/>
        <v>0.53627979449611973</v>
      </c>
      <c r="AC118" s="32">
        <f t="shared" si="197"/>
        <v>0.85132489399993494</v>
      </c>
      <c r="AD118" s="32">
        <f t="shared" si="197"/>
        <v>0.48817432721922838</v>
      </c>
      <c r="AE118" s="32">
        <f t="shared" si="197"/>
        <v>0.12502376043852187</v>
      </c>
      <c r="AF118" s="32">
        <f t="shared" si="197"/>
        <v>0.44006885994233697</v>
      </c>
      <c r="AG118" s="32">
        <f t="shared" si="197"/>
        <v>7.6918293161630458E-2</v>
      </c>
      <c r="AH118" s="32">
        <f t="shared" si="197"/>
        <v>-0.28623227361907605</v>
      </c>
      <c r="AI118" s="32">
        <f t="shared" si="197"/>
        <v>1.580662383263582</v>
      </c>
      <c r="AJ118" s="32">
        <f t="shared" si="197"/>
        <v>1.2175118164828755</v>
      </c>
      <c r="AK118" s="32">
        <f t="shared" si="197"/>
        <v>0.85436124970216909</v>
      </c>
      <c r="AL118" s="32">
        <f t="shared" si="197"/>
        <v>1.1694063492059843</v>
      </c>
      <c r="AM118" s="32">
        <f t="shared" si="197"/>
        <v>0.80625578242527773</v>
      </c>
      <c r="AN118" s="32">
        <f t="shared" si="197"/>
        <v>0.44310521564457123</v>
      </c>
      <c r="AO118" s="32">
        <f t="shared" si="197"/>
        <v>0.75815031514838638</v>
      </c>
      <c r="AP118" s="32">
        <f t="shared" si="197"/>
        <v>0.39499974836767981</v>
      </c>
      <c r="AQ118" s="32">
        <f t="shared" si="197"/>
        <v>3.1849181586973307E-2</v>
      </c>
      <c r="AR118" s="32">
        <f t="shared" si="197"/>
        <v>0.49608532753301121</v>
      </c>
      <c r="AS118" s="32">
        <f t="shared" si="197"/>
        <v>0.1329347607523047</v>
      </c>
      <c r="AT118" s="32">
        <f t="shared" si="197"/>
        <v>-0.2302158060284018</v>
      </c>
      <c r="AU118" s="32">
        <f t="shared" si="197"/>
        <v>8.4829293475413292E-2</v>
      </c>
      <c r="AV118" s="32">
        <f t="shared" si="197"/>
        <v>-0.27832127330529322</v>
      </c>
      <c r="AW118" s="32">
        <f t="shared" ref="AW118:CB118" si="198">SUMPRODUCT(AH$3:AH$6,$K118:$K121)</f>
        <v>-0.64147184008599978</v>
      </c>
      <c r="AX118" s="32">
        <f t="shared" si="198"/>
        <v>-0.32642674058218463</v>
      </c>
      <c r="AY118" s="32">
        <f t="shared" si="198"/>
        <v>-0.68957730736289113</v>
      </c>
      <c r="AZ118" s="32">
        <f t="shared" si="198"/>
        <v>-1.0527278741435977</v>
      </c>
      <c r="BA118" s="32">
        <f t="shared" si="198"/>
        <v>0.73464641893754834</v>
      </c>
      <c r="BB118" s="32">
        <f t="shared" si="198"/>
        <v>0.37149585215684178</v>
      </c>
      <c r="BC118" s="32">
        <f t="shared" si="198"/>
        <v>8.3452853761352697E-3</v>
      </c>
      <c r="BD118" s="32">
        <f t="shared" si="198"/>
        <v>0.32339038487995031</v>
      </c>
      <c r="BE118" s="32">
        <f t="shared" si="198"/>
        <v>-3.976018190075617E-2</v>
      </c>
      <c r="BF118" s="32">
        <f t="shared" si="198"/>
        <v>-0.4029107486814627</v>
      </c>
      <c r="BG118" s="32">
        <f t="shared" si="198"/>
        <v>-8.7865649177647553E-2</v>
      </c>
      <c r="BH118" s="32">
        <f t="shared" si="198"/>
        <v>-0.45101621595835406</v>
      </c>
      <c r="BI118" s="32">
        <f t="shared" si="198"/>
        <v>-0.81416678273906062</v>
      </c>
      <c r="BJ118" s="32">
        <f t="shared" si="198"/>
        <v>1.0527278741435977</v>
      </c>
      <c r="BK118" s="32">
        <f t="shared" si="198"/>
        <v>0.68957730736289113</v>
      </c>
      <c r="BL118" s="32">
        <f t="shared" si="198"/>
        <v>0.32642674058218463</v>
      </c>
      <c r="BM118" s="32">
        <f t="shared" si="198"/>
        <v>0.64147184008599978</v>
      </c>
      <c r="BN118" s="32">
        <f t="shared" si="198"/>
        <v>0.27832127330529322</v>
      </c>
      <c r="BO118" s="32">
        <f t="shared" si="198"/>
        <v>-8.4829293475413292E-2</v>
      </c>
      <c r="BP118" s="32">
        <f t="shared" si="198"/>
        <v>0.2302158060284018</v>
      </c>
      <c r="BQ118" s="32">
        <f t="shared" si="198"/>
        <v>-0.1329347607523047</v>
      </c>
      <c r="BR118" s="32">
        <f t="shared" si="198"/>
        <v>-0.49608532753301121</v>
      </c>
      <c r="BS118" s="32">
        <f t="shared" si="198"/>
        <v>-3.1849181586973307E-2</v>
      </c>
      <c r="BT118" s="32">
        <f t="shared" si="198"/>
        <v>-0.39499974836767981</v>
      </c>
      <c r="BU118" s="32">
        <f t="shared" si="198"/>
        <v>-0.75815031514838638</v>
      </c>
      <c r="BV118" s="32">
        <f t="shared" si="198"/>
        <v>-0.44310521564457123</v>
      </c>
      <c r="BW118" s="32">
        <f t="shared" si="198"/>
        <v>-0.80625578242527773</v>
      </c>
      <c r="BX118" s="32">
        <f t="shared" si="198"/>
        <v>-1.1694063492059843</v>
      </c>
      <c r="BY118" s="32">
        <f t="shared" si="198"/>
        <v>-0.85436124970216909</v>
      </c>
      <c r="BZ118" s="32">
        <f t="shared" si="198"/>
        <v>-1.2175118164828755</v>
      </c>
      <c r="CA118" s="32">
        <f t="shared" si="198"/>
        <v>-1.580662383263582</v>
      </c>
      <c r="CB118" s="32">
        <f t="shared" si="198"/>
        <v>0.20671190981756377</v>
      </c>
      <c r="CC118" s="32">
        <f t="shared" ref="CC118:CS118" si="199">SUMPRODUCT(BN$3:BN$6,$K118:$K121)</f>
        <v>-0.15643865696314274</v>
      </c>
      <c r="CD118" s="32">
        <f t="shared" si="199"/>
        <v>-0.5195892237438493</v>
      </c>
      <c r="CE118" s="32">
        <f t="shared" si="199"/>
        <v>-0.20454412424003415</v>
      </c>
      <c r="CF118" s="32">
        <f t="shared" si="199"/>
        <v>-0.56769469102074066</v>
      </c>
      <c r="CG118" s="32">
        <f t="shared" si="199"/>
        <v>-0.93084525780144722</v>
      </c>
      <c r="CH118" s="32">
        <f t="shared" si="199"/>
        <v>-0.61580015829763202</v>
      </c>
      <c r="CI118" s="32">
        <f t="shared" si="199"/>
        <v>-0.97895072507833858</v>
      </c>
      <c r="CJ118" s="32">
        <f t="shared" si="199"/>
        <v>-1.3421012918590451</v>
      </c>
      <c r="CK118" s="32">
        <f t="shared" si="199"/>
        <v>0.52479336502361318</v>
      </c>
      <c r="CL118" s="32">
        <f t="shared" si="199"/>
        <v>0.16164279824290662</v>
      </c>
      <c r="CM118" s="32">
        <f t="shared" si="199"/>
        <v>-0.20150776853779989</v>
      </c>
      <c r="CN118" s="32">
        <f t="shared" si="199"/>
        <v>0.1135373309660152</v>
      </c>
      <c r="CO118" s="32">
        <f t="shared" si="199"/>
        <v>-0.2496132358146913</v>
      </c>
      <c r="CP118" s="32">
        <f t="shared" si="199"/>
        <v>-0.61276380259539787</v>
      </c>
      <c r="CQ118" s="32">
        <f t="shared" si="199"/>
        <v>-0.29771870309158271</v>
      </c>
      <c r="CR118" s="32">
        <f t="shared" si="199"/>
        <v>-0.66086926987228922</v>
      </c>
      <c r="CS118" s="32">
        <f t="shared" si="199"/>
        <v>-1.0240198366529958</v>
      </c>
    </row>
    <row r="119" spans="2:97" ht="13.9" thickTop="1" thickBot="1" x14ac:dyDescent="0.4">
      <c r="H119" s="33">
        <f>H118</f>
        <v>6.103515625E-2</v>
      </c>
      <c r="I119" s="33">
        <f t="shared" ref="I119:J119" si="200">I114</f>
        <v>0.33935642955529322</v>
      </c>
      <c r="J119" s="33">
        <f t="shared" si="200"/>
        <v>-1</v>
      </c>
      <c r="K119" s="33">
        <f t="shared" ref="K119:K121" si="201">I119+J119*H119</f>
        <v>0.27832127330529322</v>
      </c>
      <c r="L119" s="33">
        <f>$CE$4-$CE$7*SUMPRODUCT($B$4:$CD$4,Q120:CS120)</f>
        <v>25.322248624709871</v>
      </c>
      <c r="M119" s="39" t="s">
        <v>375</v>
      </c>
      <c r="O119" s="47">
        <f t="shared" ref="O119:O120" si="202">SUM(Q119:CS119)</f>
        <v>99.213786629735054</v>
      </c>
      <c r="P119" s="39" t="s">
        <v>365</v>
      </c>
      <c r="Q119" s="33">
        <f>EXP(Q118)</f>
        <v>2.7843649901229277</v>
      </c>
      <c r="R119" s="33">
        <f>EXP(R118)</f>
        <v>1.9364749222929927</v>
      </c>
      <c r="S119" s="33">
        <f t="shared" ref="S119:CD119" si="203">EXP(S118)</f>
        <v>1.3467828887275641</v>
      </c>
      <c r="T119" s="33">
        <f t="shared" si="203"/>
        <v>1.8455250235025051</v>
      </c>
      <c r="U119" s="33">
        <f t="shared" si="203"/>
        <v>1.2835288976676171</v>
      </c>
      <c r="V119" s="33">
        <f t="shared" si="203"/>
        <v>0.89267087152319624</v>
      </c>
      <c r="W119" s="33">
        <f t="shared" si="203"/>
        <v>1.223245739856667</v>
      </c>
      <c r="X119" s="33">
        <f t="shared" si="203"/>
        <v>0.85074503789447276</v>
      </c>
      <c r="Y119" s="33">
        <f t="shared" si="203"/>
        <v>0.59167761302555189</v>
      </c>
      <c r="Z119" s="33">
        <f t="shared" si="203"/>
        <v>3.5345320984553528</v>
      </c>
      <c r="AA119" s="33">
        <f t="shared" si="203"/>
        <v>2.4582024249616197</v>
      </c>
      <c r="AB119" s="33">
        <f t="shared" si="203"/>
        <v>1.7096348240062582</v>
      </c>
      <c r="AC119" s="33">
        <f t="shared" si="203"/>
        <v>2.3427486903519013</v>
      </c>
      <c r="AD119" s="33">
        <f t="shared" si="203"/>
        <v>1.6293388633294505</v>
      </c>
      <c r="AE119" s="33">
        <f t="shared" si="203"/>
        <v>1.1331753774908484</v>
      </c>
      <c r="AF119" s="33">
        <f t="shared" si="203"/>
        <v>1.5528141415221828</v>
      </c>
      <c r="AG119" s="33">
        <f t="shared" si="203"/>
        <v>1.0799538331743184</v>
      </c>
      <c r="AH119" s="33">
        <f t="shared" si="203"/>
        <v>0.75108813772433203</v>
      </c>
      <c r="AI119" s="33">
        <f t="shared" si="203"/>
        <v>4.8581727180072107</v>
      </c>
      <c r="AJ119" s="33">
        <f t="shared" si="203"/>
        <v>3.3787702653787521</v>
      </c>
      <c r="AK119" s="33">
        <f t="shared" si="203"/>
        <v>2.3498729190695395</v>
      </c>
      <c r="AL119" s="33">
        <f t="shared" si="203"/>
        <v>3.2200804676773545</v>
      </c>
      <c r="AM119" s="33">
        <f t="shared" si="203"/>
        <v>2.239507067335806</v>
      </c>
      <c r="AN119" s="33">
        <f t="shared" si="203"/>
        <v>1.5575362028963911</v>
      </c>
      <c r="AO119" s="33">
        <f t="shared" si="203"/>
        <v>2.1343247389875559</v>
      </c>
      <c r="AP119" s="33">
        <f t="shared" si="203"/>
        <v>1.484383817401923</v>
      </c>
      <c r="AQ119" s="33">
        <f t="shared" si="203"/>
        <v>1.0323617943958774</v>
      </c>
      <c r="AR119" s="33">
        <f t="shared" si="203"/>
        <v>1.642279683514239</v>
      </c>
      <c r="AS119" s="33">
        <f t="shared" si="203"/>
        <v>1.1421754812310694</v>
      </c>
      <c r="AT119" s="33">
        <f t="shared" si="203"/>
        <v>0.79436215586242065</v>
      </c>
      <c r="AU119" s="33">
        <f t="shared" si="203"/>
        <v>1.0885312314537801</v>
      </c>
      <c r="AV119" s="33">
        <f t="shared" si="203"/>
        <v>0.75705356133999213</v>
      </c>
      <c r="AW119" s="33">
        <f t="shared" si="203"/>
        <v>0.52651690477647151</v>
      </c>
      <c r="AX119" s="33">
        <f t="shared" si="203"/>
        <v>0.72149722957953732</v>
      </c>
      <c r="AY119" s="33">
        <f t="shared" si="203"/>
        <v>0.5017881263917775</v>
      </c>
      <c r="AZ119" s="33">
        <f t="shared" si="203"/>
        <v>0.34898446378582137</v>
      </c>
      <c r="BA119" s="33">
        <f t="shared" si="203"/>
        <v>2.0847447359140596</v>
      </c>
      <c r="BB119" s="33">
        <f t="shared" si="203"/>
        <v>1.4499018321235502</v>
      </c>
      <c r="BC119" s="33">
        <f t="shared" si="203"/>
        <v>1.0083802043387859</v>
      </c>
      <c r="BD119" s="33">
        <f t="shared" si="203"/>
        <v>1.381804681280185</v>
      </c>
      <c r="BE119" s="33">
        <f t="shared" si="203"/>
        <v>0.9610198814804104</v>
      </c>
      <c r="BF119" s="33">
        <f t="shared" si="203"/>
        <v>0.66837174972151814</v>
      </c>
      <c r="BG119" s="33">
        <f t="shared" si="203"/>
        <v>0.9158839182153693</v>
      </c>
      <c r="BH119" s="33">
        <f t="shared" si="203"/>
        <v>0.63698051284476409</v>
      </c>
      <c r="BI119" s="33">
        <f t="shared" si="203"/>
        <v>0.44300829578336176</v>
      </c>
      <c r="BJ119" s="33">
        <f t="shared" si="203"/>
        <v>2.8654570726498578</v>
      </c>
      <c r="BK119" s="33">
        <f t="shared" si="203"/>
        <v>1.9928729824492442</v>
      </c>
      <c r="BL119" s="33">
        <f t="shared" si="203"/>
        <v>1.3860067079990925</v>
      </c>
      <c r="BM119" s="33">
        <f t="shared" si="203"/>
        <v>1.8992742510794445</v>
      </c>
      <c r="BN119" s="33">
        <f t="shared" si="203"/>
        <v>1.3209105023295715</v>
      </c>
      <c r="BO119" s="33">
        <f t="shared" si="203"/>
        <v>0.91866909382513284</v>
      </c>
      <c r="BP119" s="33">
        <f t="shared" si="203"/>
        <v>1.2588716527089876</v>
      </c>
      <c r="BQ119" s="33">
        <f t="shared" si="203"/>
        <v>0.87552220865586383</v>
      </c>
      <c r="BR119" s="33">
        <f t="shared" si="203"/>
        <v>0.60890968209516283</v>
      </c>
      <c r="BS119" s="33">
        <f t="shared" si="203"/>
        <v>0.96865266172038555</v>
      </c>
      <c r="BT119" s="33">
        <f t="shared" si="203"/>
        <v>0.67368020876856027</v>
      </c>
      <c r="BU119" s="33">
        <f t="shared" si="203"/>
        <v>0.46853226303058393</v>
      </c>
      <c r="BV119" s="33">
        <f t="shared" si="203"/>
        <v>0.64203965091816295</v>
      </c>
      <c r="BW119" s="33">
        <f t="shared" si="203"/>
        <v>0.44652683377759295</v>
      </c>
      <c r="BX119" s="33">
        <f t="shared" si="203"/>
        <v>0.31055124554738239</v>
      </c>
      <c r="BY119" s="33">
        <f t="shared" si="203"/>
        <v>0.42555492762389979</v>
      </c>
      <c r="BZ119" s="33">
        <f t="shared" si="203"/>
        <v>0.29596566841098987</v>
      </c>
      <c r="CA119" s="33">
        <f t="shared" si="203"/>
        <v>0.20583870892309344</v>
      </c>
      <c r="CB119" s="33">
        <f t="shared" si="203"/>
        <v>1.2296282769141418</v>
      </c>
      <c r="CC119" s="33">
        <f t="shared" si="203"/>
        <v>0.8551839756760673</v>
      </c>
      <c r="CD119" s="33">
        <f t="shared" si="203"/>
        <v>0.59476481306080919</v>
      </c>
      <c r="CE119" s="33">
        <f t="shared" ref="CE119:CS119" si="204">EXP(CE118)</f>
        <v>0.81501877903985853</v>
      </c>
      <c r="CF119" s="33">
        <f t="shared" si="204"/>
        <v>0.56683065345497707</v>
      </c>
      <c r="CG119" s="33">
        <f t="shared" si="204"/>
        <v>0.39422035167668601</v>
      </c>
      <c r="CH119" s="33">
        <f t="shared" si="204"/>
        <v>0.54020847003830175</v>
      </c>
      <c r="CI119" s="33">
        <f t="shared" si="204"/>
        <v>0.37570511005213159</v>
      </c>
      <c r="CJ119" s="33">
        <f t="shared" si="204"/>
        <v>0.26129603208419927</v>
      </c>
      <c r="CK119" s="33">
        <f t="shared" si="204"/>
        <v>1.6901095765420053</v>
      </c>
      <c r="CL119" s="33">
        <f t="shared" si="204"/>
        <v>1.1754402969835962</v>
      </c>
      <c r="CM119" s="33">
        <f t="shared" si="204"/>
        <v>0.81749722677732306</v>
      </c>
      <c r="CN119" s="33">
        <f t="shared" si="204"/>
        <v>1.1202337075182753</v>
      </c>
      <c r="CO119" s="33">
        <f t="shared" si="204"/>
        <v>0.77910205357835283</v>
      </c>
      <c r="CP119" s="33">
        <f t="shared" si="204"/>
        <v>0.5418512278431008</v>
      </c>
      <c r="CQ119" s="33">
        <f t="shared" si="204"/>
        <v>0.74251017619090531</v>
      </c>
      <c r="CR119" s="33">
        <f t="shared" si="204"/>
        <v>0.516402246415819</v>
      </c>
      <c r="CS119" s="33">
        <f t="shared" si="204"/>
        <v>0.35914831695820548</v>
      </c>
    </row>
    <row r="120" spans="2:97" ht="13.9" thickTop="1" thickBot="1" x14ac:dyDescent="0.4">
      <c r="H120" s="32">
        <f t="shared" ref="H120:H121" si="205">H119</f>
        <v>6.103515625E-2</v>
      </c>
      <c r="I120" s="32">
        <f t="shared" ref="I120:J120" si="206">I115</f>
        <v>-0.40353822314049587</v>
      </c>
      <c r="J120" s="32">
        <f t="shared" si="206"/>
        <v>-0.12644861406579994</v>
      </c>
      <c r="K120" s="32">
        <f t="shared" si="201"/>
        <v>-0.41125603405759792</v>
      </c>
      <c r="L120" s="32">
        <f>$CE$5-$CE$7*SUMPRODUCT($B$5:$CD$5,Q120:CS120)</f>
        <v>2.7034191880010496</v>
      </c>
      <c r="M120" s="32">
        <f>SUMPRODUCT($B$7:$CD$7, LN(Q120:CS120))</f>
        <v>-3181.4504882128458</v>
      </c>
      <c r="O120" s="48">
        <f t="shared" si="202"/>
        <v>1</v>
      </c>
      <c r="P120" s="39" t="s">
        <v>366</v>
      </c>
      <c r="Q120" s="32">
        <f t="shared" ref="Q120:AV120" si="207">Q119/$O119</f>
        <v>2.8064295141905553E-2</v>
      </c>
      <c r="R120" s="32">
        <f t="shared" si="207"/>
        <v>1.951820395203642E-2</v>
      </c>
      <c r="S120" s="32">
        <f t="shared" si="207"/>
        <v>1.3574553844555349E-2</v>
      </c>
      <c r="T120" s="32">
        <f t="shared" si="207"/>
        <v>1.8601497696988298E-2</v>
      </c>
      <c r="U120" s="32">
        <f t="shared" si="207"/>
        <v>1.2937001411484628E-2</v>
      </c>
      <c r="V120" s="32">
        <f t="shared" si="207"/>
        <v>8.9974478532367265E-3</v>
      </c>
      <c r="W120" s="32">
        <f t="shared" si="207"/>
        <v>1.232939273270366E-2</v>
      </c>
      <c r="X120" s="32">
        <f t="shared" si="207"/>
        <v>8.5748671308096061E-3</v>
      </c>
      <c r="Y120" s="32">
        <f t="shared" si="207"/>
        <v>5.9636632480694176E-3</v>
      </c>
      <c r="Z120" s="32">
        <f t="shared" si="207"/>
        <v>3.5625412742749094E-2</v>
      </c>
      <c r="AA120" s="32">
        <f t="shared" si="207"/>
        <v>2.4776822944331402E-2</v>
      </c>
      <c r="AB120" s="32">
        <f t="shared" si="207"/>
        <v>1.723182716920784E-2</v>
      </c>
      <c r="AC120" s="32">
        <f t="shared" si="207"/>
        <v>2.3613136540136484E-2</v>
      </c>
      <c r="AD120" s="32">
        <f t="shared" si="207"/>
        <v>1.6422504559876625E-2</v>
      </c>
      <c r="AE120" s="32">
        <f t="shared" si="207"/>
        <v>1.1421551540209312E-2</v>
      </c>
      <c r="AF120" s="32">
        <f t="shared" si="207"/>
        <v>1.5651193188677203E-2</v>
      </c>
      <c r="AG120" s="32">
        <f t="shared" si="207"/>
        <v>1.0885118589462735E-2</v>
      </c>
      <c r="AH120" s="32">
        <f t="shared" si="207"/>
        <v>7.5704008811536055E-3</v>
      </c>
      <c r="AI120" s="32">
        <f t="shared" si="207"/>
        <v>4.896671000107946E-2</v>
      </c>
      <c r="AJ120" s="32">
        <f t="shared" si="207"/>
        <v>3.4055451164144074E-2</v>
      </c>
      <c r="AK120" s="32">
        <f t="shared" si="207"/>
        <v>2.3684943382306773E-2</v>
      </c>
      <c r="AL120" s="32">
        <f t="shared" si="207"/>
        <v>3.2455977914588277E-2</v>
      </c>
      <c r="AM120" s="32">
        <f t="shared" si="207"/>
        <v>2.2572538992928732E-2</v>
      </c>
      <c r="AN120" s="32">
        <f t="shared" si="207"/>
        <v>1.5698787999183037E-2</v>
      </c>
      <c r="AO120" s="32">
        <f t="shared" si="207"/>
        <v>2.151238060243418E-2</v>
      </c>
      <c r="AP120" s="32">
        <f t="shared" si="207"/>
        <v>1.4961467229767472E-2</v>
      </c>
      <c r="AQ120" s="32">
        <f t="shared" si="207"/>
        <v>1.0405426800699001E-2</v>
      </c>
      <c r="AR120" s="32">
        <f t="shared" si="207"/>
        <v>1.6552938248826362E-2</v>
      </c>
      <c r="AS120" s="32">
        <f t="shared" si="207"/>
        <v>1.1512265785133853E-2</v>
      </c>
      <c r="AT120" s="32">
        <f t="shared" si="207"/>
        <v>8.0065702847021952E-3</v>
      </c>
      <c r="AU120" s="32">
        <f t="shared" si="207"/>
        <v>1.0971572282753089E-2</v>
      </c>
      <c r="AV120" s="32">
        <f t="shared" si="207"/>
        <v>7.6305278435275245E-3</v>
      </c>
      <c r="AW120" s="32">
        <f t="shared" ref="AW120:CB120" si="208">AW119/$O119</f>
        <v>5.3068925465109785E-3</v>
      </c>
      <c r="AX120" s="32">
        <f t="shared" si="208"/>
        <v>7.2721468869256893E-3</v>
      </c>
      <c r="AY120" s="32">
        <f t="shared" si="208"/>
        <v>5.0576451462783717E-3</v>
      </c>
      <c r="AZ120" s="32">
        <f t="shared" si="208"/>
        <v>3.5174996907257274E-3</v>
      </c>
      <c r="BA120" s="32">
        <f t="shared" si="208"/>
        <v>2.1012651635748045E-2</v>
      </c>
      <c r="BB120" s="32">
        <f t="shared" si="208"/>
        <v>1.4613914873893187E-2</v>
      </c>
      <c r="BC120" s="32">
        <f t="shared" si="208"/>
        <v>1.0163710494208347E-2</v>
      </c>
      <c r="BD120" s="32">
        <f t="shared" si="208"/>
        <v>1.3927547049857773E-2</v>
      </c>
      <c r="BE120" s="32">
        <f t="shared" si="208"/>
        <v>9.6863542268266385E-3</v>
      </c>
      <c r="BF120" s="32">
        <f t="shared" si="208"/>
        <v>6.7366821933314107E-3</v>
      </c>
      <c r="BG120" s="32">
        <f t="shared" si="208"/>
        <v>9.2314178233458589E-3</v>
      </c>
      <c r="BH120" s="32">
        <f t="shared" si="208"/>
        <v>6.4202822458734442E-3</v>
      </c>
      <c r="BI120" s="32">
        <f t="shared" si="208"/>
        <v>4.4651888697350567E-3</v>
      </c>
      <c r="BJ120" s="32">
        <f t="shared" si="208"/>
        <v>2.8881642057909929E-2</v>
      </c>
      <c r="BK120" s="32">
        <f t="shared" si="208"/>
        <v>2.0086653782166664E-2</v>
      </c>
      <c r="BL120" s="32">
        <f t="shared" si="208"/>
        <v>1.3969900303993607E-2</v>
      </c>
      <c r="BM120" s="32">
        <f t="shared" si="208"/>
        <v>1.914324929626483E-2</v>
      </c>
      <c r="BN120" s="32">
        <f t="shared" si="208"/>
        <v>1.3313779739696838E-2</v>
      </c>
      <c r="BO120" s="32">
        <f t="shared" si="208"/>
        <v>9.259490288921212E-3</v>
      </c>
      <c r="BP120" s="32">
        <f t="shared" si="208"/>
        <v>1.2688475014133723E-2</v>
      </c>
      <c r="BQ120" s="32">
        <f t="shared" si="208"/>
        <v>8.8246022896324352E-3</v>
      </c>
      <c r="BR120" s="32">
        <f t="shared" si="208"/>
        <v>6.1373494831681828E-3</v>
      </c>
      <c r="BS120" s="32">
        <f t="shared" si="208"/>
        <v>9.7632868840636881E-3</v>
      </c>
      <c r="BT120" s="32">
        <f t="shared" si="208"/>
        <v>6.7901874492778775E-3</v>
      </c>
      <c r="BU120" s="32">
        <f t="shared" si="208"/>
        <v>4.7224511728308693E-3</v>
      </c>
      <c r="BV120" s="32">
        <f t="shared" si="208"/>
        <v>6.4712745348007843E-3</v>
      </c>
      <c r="BW120" s="32">
        <f t="shared" si="208"/>
        <v>4.5006530739929024E-3</v>
      </c>
      <c r="BX120" s="32">
        <f t="shared" si="208"/>
        <v>3.1301218922966502E-3</v>
      </c>
      <c r="BY120" s="32">
        <f t="shared" si="208"/>
        <v>4.2892721070315245E-3</v>
      </c>
      <c r="BZ120" s="32">
        <f t="shared" si="208"/>
        <v>2.9831102961076473E-3</v>
      </c>
      <c r="CA120" s="32">
        <f t="shared" si="208"/>
        <v>2.0746986473894162E-3</v>
      </c>
      <c r="CB120" s="32">
        <f t="shared" si="208"/>
        <v>1.2393723883386321E-2</v>
      </c>
      <c r="CC120" s="32">
        <f t="shared" ref="CC120:CS120" si="209">CC119/$O119</f>
        <v>8.6196082694394698E-3</v>
      </c>
      <c r="CD120" s="32">
        <f t="shared" si="209"/>
        <v>5.9947798916340734E-3</v>
      </c>
      <c r="CE120" s="32">
        <f t="shared" si="209"/>
        <v>8.2147734375011931E-3</v>
      </c>
      <c r="CF120" s="32">
        <f t="shared" si="209"/>
        <v>5.7132246707847561E-3</v>
      </c>
      <c r="CG120" s="32">
        <f t="shared" si="209"/>
        <v>3.9734432589284465E-3</v>
      </c>
      <c r="CH120" s="32">
        <f t="shared" si="209"/>
        <v>5.4448931785494167E-3</v>
      </c>
      <c r="CI120" s="32">
        <f t="shared" si="209"/>
        <v>3.7868236140835912E-3</v>
      </c>
      <c r="CJ120" s="32">
        <f t="shared" si="209"/>
        <v>2.6336665594606694E-3</v>
      </c>
      <c r="CK120" s="32">
        <f t="shared" si="209"/>
        <v>1.7035027428692735E-2</v>
      </c>
      <c r="CL120" s="32">
        <f t="shared" si="209"/>
        <v>1.184754999192127E-2</v>
      </c>
      <c r="CM120" s="32">
        <f t="shared" si="209"/>
        <v>8.2397543178975245E-3</v>
      </c>
      <c r="CN120" s="32">
        <f t="shared" si="209"/>
        <v>1.1291109286040834E-2</v>
      </c>
      <c r="CO120" s="32">
        <f t="shared" si="209"/>
        <v>7.8527599847181984E-3</v>
      </c>
      <c r="CP120" s="32">
        <f t="shared" si="209"/>
        <v>5.4614509358995103E-3</v>
      </c>
      <c r="CQ120" s="32">
        <f t="shared" si="209"/>
        <v>7.4839415106888975E-3</v>
      </c>
      <c r="CR120" s="32">
        <f t="shared" si="209"/>
        <v>5.2049444332069239E-3</v>
      </c>
      <c r="CS120" s="32">
        <f t="shared" si="209"/>
        <v>3.6199436505588052E-3</v>
      </c>
    </row>
    <row r="121" spans="2:97" ht="13.15" thickTop="1" x14ac:dyDescent="0.35">
      <c r="H121" s="34">
        <f t="shared" si="205"/>
        <v>6.103515625E-2</v>
      </c>
      <c r="I121" s="34">
        <f t="shared" ref="I121:J121" si="210">I116</f>
        <v>-0.36520209194214875</v>
      </c>
      <c r="J121" s="34">
        <f t="shared" si="210"/>
        <v>3.3612188245069369E-2</v>
      </c>
      <c r="K121" s="34">
        <f t="shared" si="201"/>
        <v>-0.36315056678070651</v>
      </c>
      <c r="L121" s="34">
        <f>$CE$6-$CE$7*SUMPRODUCT($B$6:$CD$6,Q120:CS120)</f>
        <v>-0.93567615070344345</v>
      </c>
    </row>
    <row r="122" spans="2:97" ht="13.5" thickBot="1" x14ac:dyDescent="0.4">
      <c r="B122" s="39" t="s">
        <v>367</v>
      </c>
      <c r="D122" s="39" t="s">
        <v>368</v>
      </c>
      <c r="E122" s="39" t="s">
        <v>369</v>
      </c>
      <c r="F122" s="39" t="s">
        <v>370</v>
      </c>
      <c r="H122" s="39" t="s">
        <v>347</v>
      </c>
      <c r="I122" s="39" t="s">
        <v>371</v>
      </c>
      <c r="J122" s="39" t="s">
        <v>372</v>
      </c>
      <c r="K122" s="39" t="s">
        <v>349</v>
      </c>
      <c r="L122" s="39" t="s">
        <v>373</v>
      </c>
      <c r="M122" s="39" t="s">
        <v>374</v>
      </c>
      <c r="O122" s="45" t="s">
        <v>336</v>
      </c>
    </row>
    <row r="123" spans="2:97" ht="13.9" thickTop="1" thickBot="1" x14ac:dyDescent="0.4">
      <c r="B123" s="32">
        <f>1+B118</f>
        <v>6</v>
      </c>
      <c r="D123" s="32">
        <f>IF(F118,IF(M123&lt;0,D118,H123),E118)</f>
        <v>0</v>
      </c>
      <c r="E123" s="32">
        <f>IF(F118,IF(M123&lt;0,H123,E118),H123)</f>
        <v>3.0517578125E-2</v>
      </c>
      <c r="F123" s="32" t="b">
        <f>OR(F118,M123*M118&lt;=0)</f>
        <v>1</v>
      </c>
      <c r="H123" s="32">
        <f>IF(F118,(D118+E118)/2,2*H118)</f>
        <v>3.0517578125E-2</v>
      </c>
      <c r="I123" s="32">
        <f>I118</f>
        <v>-0.48828125</v>
      </c>
      <c r="J123" s="32">
        <f>J118</f>
        <v>-0.64967899742182689</v>
      </c>
      <c r="K123" s="32">
        <f>I123+J123*H123</f>
        <v>-0.50810787955999226</v>
      </c>
      <c r="L123" s="32">
        <f>$CE$3-$CE$7*SUMPRODUCT($B$3:$CD$3,Q125:CS125)</f>
        <v>4.9495029682853158</v>
      </c>
      <c r="M123" s="32">
        <f>SUMPRODUCT(L123:L126,J123:J126)</f>
        <v>-13.153464229104845</v>
      </c>
      <c r="O123" s="46">
        <f>SUM(Q123:CS123)</f>
        <v>-1.1912355698025594</v>
      </c>
      <c r="P123" s="39" t="s">
        <v>363</v>
      </c>
      <c r="Q123" s="32">
        <f t="shared" ref="Q123:AV123" si="211">SUMPRODUCT(B$3:B$6,$K123:$K126)</f>
        <v>0.97084248609017354</v>
      </c>
      <c r="R123" s="32">
        <f t="shared" si="211"/>
        <v>0.60666615672874591</v>
      </c>
      <c r="S123" s="32">
        <f t="shared" si="211"/>
        <v>0.24248982736731828</v>
      </c>
      <c r="T123" s="32">
        <f t="shared" si="211"/>
        <v>0.56344535749112667</v>
      </c>
      <c r="U123" s="32">
        <f t="shared" si="211"/>
        <v>0.19926902812969904</v>
      </c>
      <c r="V123" s="32">
        <f t="shared" si="211"/>
        <v>-0.16490730123172859</v>
      </c>
      <c r="W123" s="32">
        <f t="shared" si="211"/>
        <v>0.15604822889207981</v>
      </c>
      <c r="X123" s="32">
        <f t="shared" si="211"/>
        <v>-0.20812810046934782</v>
      </c>
      <c r="Y123" s="32">
        <f t="shared" si="211"/>
        <v>-0.57230442983077545</v>
      </c>
      <c r="Z123" s="32">
        <f t="shared" si="211"/>
        <v>1.2355615016018535</v>
      </c>
      <c r="AA123" s="32">
        <f t="shared" si="211"/>
        <v>0.87138517224042578</v>
      </c>
      <c r="AB123" s="32">
        <f t="shared" si="211"/>
        <v>0.50720884287899815</v>
      </c>
      <c r="AC123" s="32">
        <f t="shared" si="211"/>
        <v>0.82816437300280654</v>
      </c>
      <c r="AD123" s="32">
        <f t="shared" si="211"/>
        <v>0.46398804364137897</v>
      </c>
      <c r="AE123" s="32">
        <f t="shared" si="211"/>
        <v>9.9811714279951336E-2</v>
      </c>
      <c r="AF123" s="32">
        <f t="shared" si="211"/>
        <v>0.42076724440375973</v>
      </c>
      <c r="AG123" s="32">
        <f t="shared" si="211"/>
        <v>5.6590915042332102E-2</v>
      </c>
      <c r="AH123" s="32">
        <f t="shared" si="211"/>
        <v>-0.30758541431909553</v>
      </c>
      <c r="AI123" s="32">
        <f t="shared" si="211"/>
        <v>1.5885201889507599</v>
      </c>
      <c r="AJ123" s="32">
        <f t="shared" si="211"/>
        <v>1.2243438595893323</v>
      </c>
      <c r="AK123" s="32">
        <f t="shared" si="211"/>
        <v>0.86016753022790471</v>
      </c>
      <c r="AL123" s="32">
        <f t="shared" si="211"/>
        <v>1.1811230603517131</v>
      </c>
      <c r="AM123" s="32">
        <f t="shared" si="211"/>
        <v>0.81694673099028547</v>
      </c>
      <c r="AN123" s="32">
        <f t="shared" si="211"/>
        <v>0.45277040162885784</v>
      </c>
      <c r="AO123" s="32">
        <f t="shared" si="211"/>
        <v>0.77372593175266624</v>
      </c>
      <c r="AP123" s="32">
        <f t="shared" si="211"/>
        <v>0.40954960239123861</v>
      </c>
      <c r="AQ123" s="32">
        <f t="shared" si="211"/>
        <v>4.5373273029810979E-2</v>
      </c>
      <c r="AR123" s="32">
        <f t="shared" si="211"/>
        <v>0.46273460653018128</v>
      </c>
      <c r="AS123" s="32">
        <f t="shared" si="211"/>
        <v>9.855827716875365E-2</v>
      </c>
      <c r="AT123" s="32">
        <f t="shared" si="211"/>
        <v>-0.26561805219267398</v>
      </c>
      <c r="AU123" s="32">
        <f t="shared" si="211"/>
        <v>5.5337477931134416E-2</v>
      </c>
      <c r="AV123" s="32">
        <f t="shared" si="211"/>
        <v>-0.30883885143029322</v>
      </c>
      <c r="AW123" s="32">
        <f t="shared" ref="AW123:CB123" si="212">SUMPRODUCT(AH$3:AH$6,$K123:$K126)</f>
        <v>-0.67301518079172085</v>
      </c>
      <c r="AX123" s="32">
        <f t="shared" si="212"/>
        <v>-0.35205965066791245</v>
      </c>
      <c r="AY123" s="32">
        <f t="shared" si="212"/>
        <v>-0.71623598002934008</v>
      </c>
      <c r="AZ123" s="32">
        <f t="shared" si="212"/>
        <v>-1.0804123093907676</v>
      </c>
      <c r="BA123" s="32">
        <f t="shared" si="212"/>
        <v>0.72745362204186126</v>
      </c>
      <c r="BB123" s="32">
        <f t="shared" si="212"/>
        <v>0.36327729268043357</v>
      </c>
      <c r="BC123" s="32">
        <f t="shared" si="212"/>
        <v>-8.9903668099405865E-4</v>
      </c>
      <c r="BD123" s="32">
        <f t="shared" si="212"/>
        <v>0.32005649344281434</v>
      </c>
      <c r="BE123" s="32">
        <f t="shared" si="212"/>
        <v>-4.4119835918613313E-2</v>
      </c>
      <c r="BF123" s="32">
        <f t="shared" si="212"/>
        <v>-0.40829616528004092</v>
      </c>
      <c r="BG123" s="32">
        <f t="shared" si="212"/>
        <v>-8.7340635156232527E-2</v>
      </c>
      <c r="BH123" s="32">
        <f t="shared" si="212"/>
        <v>-0.45151696451766016</v>
      </c>
      <c r="BI123" s="32">
        <f t="shared" si="212"/>
        <v>-0.81569329387908773</v>
      </c>
      <c r="BJ123" s="32">
        <f t="shared" si="212"/>
        <v>1.0804123093907676</v>
      </c>
      <c r="BK123" s="32">
        <f t="shared" si="212"/>
        <v>0.71623598002934008</v>
      </c>
      <c r="BL123" s="32">
        <f t="shared" si="212"/>
        <v>0.35205965066791245</v>
      </c>
      <c r="BM123" s="32">
        <f t="shared" si="212"/>
        <v>0.67301518079172085</v>
      </c>
      <c r="BN123" s="32">
        <f t="shared" si="212"/>
        <v>0.30883885143029322</v>
      </c>
      <c r="BO123" s="32">
        <f t="shared" si="212"/>
        <v>-5.5337477931134416E-2</v>
      </c>
      <c r="BP123" s="32">
        <f t="shared" si="212"/>
        <v>0.26561805219267398</v>
      </c>
      <c r="BQ123" s="32">
        <f t="shared" si="212"/>
        <v>-9.855827716875365E-2</v>
      </c>
      <c r="BR123" s="32">
        <f t="shared" si="212"/>
        <v>-0.46273460653018128</v>
      </c>
      <c r="BS123" s="32">
        <f t="shared" si="212"/>
        <v>-4.5373273029810979E-2</v>
      </c>
      <c r="BT123" s="32">
        <f t="shared" si="212"/>
        <v>-0.40954960239123861</v>
      </c>
      <c r="BU123" s="32">
        <f t="shared" si="212"/>
        <v>-0.77372593175266624</v>
      </c>
      <c r="BV123" s="32">
        <f t="shared" si="212"/>
        <v>-0.45277040162885784</v>
      </c>
      <c r="BW123" s="32">
        <f t="shared" si="212"/>
        <v>-0.81694673099028547</v>
      </c>
      <c r="BX123" s="32">
        <f t="shared" si="212"/>
        <v>-1.1811230603517131</v>
      </c>
      <c r="BY123" s="32">
        <f t="shared" si="212"/>
        <v>-0.86016753022790471</v>
      </c>
      <c r="BZ123" s="32">
        <f t="shared" si="212"/>
        <v>-1.2243438595893323</v>
      </c>
      <c r="CA123" s="32">
        <f t="shared" si="212"/>
        <v>-1.5885201889507599</v>
      </c>
      <c r="CB123" s="32">
        <f t="shared" si="212"/>
        <v>0.21934574248186889</v>
      </c>
      <c r="CC123" s="32">
        <f t="shared" ref="CC123:CS123" si="213">SUMPRODUCT(BN$3:BN$6,$K123:$K126)</f>
        <v>-0.14483058687955874</v>
      </c>
      <c r="CD123" s="32">
        <f t="shared" si="213"/>
        <v>-0.50900691624098637</v>
      </c>
      <c r="CE123" s="32">
        <f t="shared" si="213"/>
        <v>-0.18805138611717798</v>
      </c>
      <c r="CF123" s="32">
        <f t="shared" si="213"/>
        <v>-0.55222771547860561</v>
      </c>
      <c r="CG123" s="32">
        <f t="shared" si="213"/>
        <v>-0.91640404484003324</v>
      </c>
      <c r="CH123" s="32">
        <f t="shared" si="213"/>
        <v>-0.59544851471622484</v>
      </c>
      <c r="CI123" s="32">
        <f t="shared" si="213"/>
        <v>-0.95962484407765247</v>
      </c>
      <c r="CJ123" s="32">
        <f t="shared" si="213"/>
        <v>-1.32380117343908</v>
      </c>
      <c r="CK123" s="32">
        <f t="shared" si="213"/>
        <v>0.57230442983077545</v>
      </c>
      <c r="CL123" s="32">
        <f t="shared" si="213"/>
        <v>0.20812810046934782</v>
      </c>
      <c r="CM123" s="32">
        <f t="shared" si="213"/>
        <v>-0.15604822889207981</v>
      </c>
      <c r="CN123" s="32">
        <f t="shared" si="213"/>
        <v>0.16490730123172859</v>
      </c>
      <c r="CO123" s="32">
        <f t="shared" si="213"/>
        <v>-0.19926902812969904</v>
      </c>
      <c r="CP123" s="32">
        <f t="shared" si="213"/>
        <v>-0.56344535749112667</v>
      </c>
      <c r="CQ123" s="32">
        <f t="shared" si="213"/>
        <v>-0.24248982736731828</v>
      </c>
      <c r="CR123" s="32">
        <f t="shared" si="213"/>
        <v>-0.60666615672874591</v>
      </c>
      <c r="CS123" s="32">
        <f t="shared" si="213"/>
        <v>-0.97084248609017354</v>
      </c>
    </row>
    <row r="124" spans="2:97" ht="13.9" thickTop="1" thickBot="1" x14ac:dyDescent="0.4">
      <c r="H124" s="33">
        <f>H123</f>
        <v>3.0517578125E-2</v>
      </c>
      <c r="I124" s="33">
        <f t="shared" ref="I124:J124" si="214">I119</f>
        <v>0.33935642955529322</v>
      </c>
      <c r="J124" s="33">
        <f t="shared" si="214"/>
        <v>-1</v>
      </c>
      <c r="K124" s="33">
        <f t="shared" ref="K124:K126" si="215">I124+J124*H124</f>
        <v>0.30883885143029322</v>
      </c>
      <c r="L124" s="33">
        <f>$CE$4-$CE$7*SUMPRODUCT($B$4:$CD$4,Q125:CS125)</f>
        <v>9.8086571856654388</v>
      </c>
      <c r="M124" s="39" t="s">
        <v>375</v>
      </c>
      <c r="O124" s="47">
        <f t="shared" ref="O124:O125" si="216">SUM(Q124:CS124)</f>
        <v>98.941967398207893</v>
      </c>
      <c r="P124" s="39" t="s">
        <v>365</v>
      </c>
      <c r="Q124" s="33">
        <f>EXP(Q123)</f>
        <v>2.6401678273145897</v>
      </c>
      <c r="R124" s="33">
        <f>EXP(R123)</f>
        <v>1.8343059053376429</v>
      </c>
      <c r="S124" s="33">
        <f t="shared" ref="S124:CD124" si="217">EXP(S123)</f>
        <v>1.2744182849083823</v>
      </c>
      <c r="T124" s="33">
        <f t="shared" si="217"/>
        <v>1.7567145955216457</v>
      </c>
      <c r="U124" s="33">
        <f t="shared" si="217"/>
        <v>1.2205102733320381</v>
      </c>
      <c r="V124" s="33">
        <f t="shared" si="217"/>
        <v>0.8479723064330239</v>
      </c>
      <c r="W124" s="33">
        <f t="shared" si="217"/>
        <v>1.16888257564206</v>
      </c>
      <c r="X124" s="33">
        <f t="shared" si="217"/>
        <v>0.81210299927309326</v>
      </c>
      <c r="Y124" s="33">
        <f t="shared" si="217"/>
        <v>0.56422372543802213</v>
      </c>
      <c r="Z124" s="33">
        <f t="shared" si="217"/>
        <v>3.440309717886695</v>
      </c>
      <c r="AA124" s="33">
        <f t="shared" si="217"/>
        <v>2.3902194271220871</v>
      </c>
      <c r="AB124" s="33">
        <f t="shared" si="217"/>
        <v>1.660649586311461</v>
      </c>
      <c r="AC124" s="33">
        <f t="shared" si="217"/>
        <v>2.2891129238074681</v>
      </c>
      <c r="AD124" s="33">
        <f t="shared" si="217"/>
        <v>1.590403954886324</v>
      </c>
      <c r="AE124" s="33">
        <f t="shared" si="217"/>
        <v>1.1049628497623216</v>
      </c>
      <c r="AF124" s="33">
        <f t="shared" si="217"/>
        <v>1.5231297201814766</v>
      </c>
      <c r="AG124" s="33">
        <f t="shared" si="217"/>
        <v>1.0582228187993323</v>
      </c>
      <c r="AH124" s="33">
        <f t="shared" si="217"/>
        <v>0.73522006654441707</v>
      </c>
      <c r="AI124" s="33">
        <f t="shared" si="217"/>
        <v>4.896497673046885</v>
      </c>
      <c r="AJ124" s="33">
        <f t="shared" si="217"/>
        <v>3.4019332044802297</v>
      </c>
      <c r="AK124" s="33">
        <f t="shared" si="217"/>
        <v>2.3635566277199187</v>
      </c>
      <c r="AL124" s="33">
        <f t="shared" si="217"/>
        <v>3.2580311146084937</v>
      </c>
      <c r="AM124" s="33">
        <f t="shared" si="217"/>
        <v>2.2635779632913633</v>
      </c>
      <c r="AN124" s="33">
        <f t="shared" si="217"/>
        <v>1.5726630641813204</v>
      </c>
      <c r="AO124" s="33">
        <f t="shared" si="217"/>
        <v>2.167828405635071</v>
      </c>
      <c r="AP124" s="33">
        <f t="shared" si="217"/>
        <v>1.5061392707976824</v>
      </c>
      <c r="AQ124" s="33">
        <f t="shared" si="217"/>
        <v>1.0464183867792913</v>
      </c>
      <c r="AR124" s="33">
        <f t="shared" si="217"/>
        <v>1.5884117323711235</v>
      </c>
      <c r="AS124" s="33">
        <f t="shared" si="217"/>
        <v>1.1035787159634882</v>
      </c>
      <c r="AT124" s="33">
        <f t="shared" si="217"/>
        <v>0.76673192315798711</v>
      </c>
      <c r="AU124" s="33">
        <f t="shared" si="217"/>
        <v>1.0568972339884837</v>
      </c>
      <c r="AV124" s="33">
        <f t="shared" si="217"/>
        <v>0.73429909174069086</v>
      </c>
      <c r="AW124" s="33">
        <f t="shared" si="217"/>
        <v>0.51016800762776782</v>
      </c>
      <c r="AX124" s="33">
        <f t="shared" si="217"/>
        <v>0.70323817209851702</v>
      </c>
      <c r="AY124" s="33">
        <f t="shared" si="217"/>
        <v>0.48858785361808543</v>
      </c>
      <c r="AZ124" s="33">
        <f t="shared" si="217"/>
        <v>0.33945553608214191</v>
      </c>
      <c r="BA124" s="33">
        <f t="shared" si="217"/>
        <v>2.0698033899003643</v>
      </c>
      <c r="BB124" s="33">
        <f t="shared" si="217"/>
        <v>1.4380345604180103</v>
      </c>
      <c r="BC124" s="33">
        <f t="shared" si="217"/>
        <v>0.99910136733139976</v>
      </c>
      <c r="BD124" s="33">
        <f t="shared" si="217"/>
        <v>1.3772055652221589</v>
      </c>
      <c r="BE124" s="33">
        <f t="shared" si="217"/>
        <v>0.9568392868874469</v>
      </c>
      <c r="BF124" s="33">
        <f t="shared" si="217"/>
        <v>0.66478196432759173</v>
      </c>
      <c r="BG124" s="33">
        <f t="shared" si="217"/>
        <v>0.91636489636350882</v>
      </c>
      <c r="BH124" s="33">
        <f t="shared" si="217"/>
        <v>0.63666162561847395</v>
      </c>
      <c r="BI124" s="33">
        <f t="shared" si="217"/>
        <v>0.44233255457918175</v>
      </c>
      <c r="BJ124" s="33">
        <f t="shared" si="217"/>
        <v>2.9458939204279719</v>
      </c>
      <c r="BK124" s="33">
        <f t="shared" si="217"/>
        <v>2.0467148182150066</v>
      </c>
      <c r="BL124" s="33">
        <f t="shared" si="217"/>
        <v>1.4219933440414969</v>
      </c>
      <c r="BM124" s="33">
        <f t="shared" si="217"/>
        <v>1.9601385916963001</v>
      </c>
      <c r="BN124" s="33">
        <f t="shared" si="217"/>
        <v>1.3618428937852185</v>
      </c>
      <c r="BO124" s="33">
        <f t="shared" si="217"/>
        <v>0.94616578399607798</v>
      </c>
      <c r="BP124" s="33">
        <f t="shared" si="217"/>
        <v>1.3042368131500734</v>
      </c>
      <c r="BQ124" s="33">
        <f t="shared" si="217"/>
        <v>0.90614288363376239</v>
      </c>
      <c r="BR124" s="33">
        <f t="shared" si="217"/>
        <v>0.62955969136996748</v>
      </c>
      <c r="BS124" s="33">
        <f t="shared" si="217"/>
        <v>0.95564070034915971</v>
      </c>
      <c r="BT124" s="33">
        <f t="shared" si="217"/>
        <v>0.66394922394552491</v>
      </c>
      <c r="BU124" s="33">
        <f t="shared" si="217"/>
        <v>0.46129112313529608</v>
      </c>
      <c r="BV124" s="33">
        <f t="shared" si="217"/>
        <v>0.6358641102317546</v>
      </c>
      <c r="BW124" s="33">
        <f t="shared" si="217"/>
        <v>0.44177846587000108</v>
      </c>
      <c r="BX124" s="33">
        <f t="shared" si="217"/>
        <v>0.30693383974025262</v>
      </c>
      <c r="BY124" s="33">
        <f t="shared" si="217"/>
        <v>0.4230911958156392</v>
      </c>
      <c r="BZ124" s="33">
        <f t="shared" si="217"/>
        <v>0.29395050986980997</v>
      </c>
      <c r="CA124" s="33">
        <f t="shared" si="217"/>
        <v>0.20422760650016647</v>
      </c>
      <c r="CB124" s="33">
        <f t="shared" si="217"/>
        <v>1.2452617421534524</v>
      </c>
      <c r="CC124" s="33">
        <f t="shared" si="217"/>
        <v>0.86516885165078772</v>
      </c>
      <c r="CD124" s="33">
        <f t="shared" si="217"/>
        <v>0.60109221742596797</v>
      </c>
      <c r="CE124" s="33">
        <f t="shared" ref="CE124:CS124" si="218">EXP(CE123)</f>
        <v>0.82857212903421285</v>
      </c>
      <c r="CF124" s="33">
        <f t="shared" si="218"/>
        <v>0.57566596091413602</v>
      </c>
      <c r="CG124" s="33">
        <f t="shared" si="218"/>
        <v>0.39995467738151741</v>
      </c>
      <c r="CH124" s="33">
        <f t="shared" si="218"/>
        <v>0.55131523740949218</v>
      </c>
      <c r="CI124" s="33">
        <f t="shared" si="218"/>
        <v>0.38303655745682891</v>
      </c>
      <c r="CJ124" s="33">
        <f t="shared" si="218"/>
        <v>0.26612180181663259</v>
      </c>
      <c r="CK124" s="33">
        <f t="shared" si="218"/>
        <v>1.77234659748431</v>
      </c>
      <c r="CL124" s="33">
        <f t="shared" si="218"/>
        <v>1.2313708986361236</v>
      </c>
      <c r="CM124" s="33">
        <f t="shared" si="218"/>
        <v>0.85551792869416865</v>
      </c>
      <c r="CN124" s="33">
        <f t="shared" si="218"/>
        <v>1.1792837954891207</v>
      </c>
      <c r="CO124" s="33">
        <f t="shared" si="218"/>
        <v>0.81932944101319449</v>
      </c>
      <c r="CP124" s="33">
        <f t="shared" si="218"/>
        <v>0.56924443079671472</v>
      </c>
      <c r="CQ124" s="33">
        <f t="shared" si="218"/>
        <v>0.78467172971540489</v>
      </c>
      <c r="CR124" s="33">
        <f t="shared" si="218"/>
        <v>0.54516533861124372</v>
      </c>
      <c r="CS124" s="33">
        <f t="shared" si="218"/>
        <v>0.37876380041231555</v>
      </c>
    </row>
    <row r="125" spans="2:97" ht="13.9" thickTop="1" thickBot="1" x14ac:dyDescent="0.4">
      <c r="H125" s="32">
        <f t="shared" ref="H125:H126" si="219">H124</f>
        <v>3.0517578125E-2</v>
      </c>
      <c r="I125" s="32">
        <f t="shared" ref="I125:J125" si="220">I120</f>
        <v>-0.40353822314049587</v>
      </c>
      <c r="J125" s="32">
        <f t="shared" si="220"/>
        <v>-0.12644861406579994</v>
      </c>
      <c r="K125" s="32">
        <f t="shared" si="215"/>
        <v>-0.40739712859904686</v>
      </c>
      <c r="L125" s="32">
        <f>$CE$5-$CE$7*SUMPRODUCT($B$5:$CD$5,Q125:CS125)</f>
        <v>0.90262373219795222</v>
      </c>
      <c r="M125" s="32">
        <f>SUMPRODUCT($B$7:$CD$7, LN(Q125:CS125))</f>
        <v>-3180.7212760988805</v>
      </c>
      <c r="O125" s="48">
        <f t="shared" si="216"/>
        <v>1.0000000000000002</v>
      </c>
      <c r="P125" s="39" t="s">
        <v>366</v>
      </c>
      <c r="Q125" s="32">
        <f t="shared" ref="Q125:AV125" si="221">Q124/$O124</f>
        <v>2.6684003732094883E-2</v>
      </c>
      <c r="R125" s="32">
        <f t="shared" si="221"/>
        <v>1.8539209938641943E-2</v>
      </c>
      <c r="S125" s="32">
        <f t="shared" si="221"/>
        <v>1.2880462339901536E-2</v>
      </c>
      <c r="T125" s="32">
        <f t="shared" si="221"/>
        <v>1.7754999639854184E-2</v>
      </c>
      <c r="U125" s="32">
        <f t="shared" si="221"/>
        <v>1.2335617589044877E-2</v>
      </c>
      <c r="V125" s="32">
        <f t="shared" si="221"/>
        <v>8.5704006978173652E-3</v>
      </c>
      <c r="W125" s="32">
        <f t="shared" si="221"/>
        <v>1.1813819821650641E-2</v>
      </c>
      <c r="X125" s="32">
        <f t="shared" si="221"/>
        <v>8.2078719539167219E-3</v>
      </c>
      <c r="Y125" s="32">
        <f t="shared" si="221"/>
        <v>5.7025723287592693E-3</v>
      </c>
      <c r="Z125" s="32">
        <f t="shared" si="221"/>
        <v>3.4770985541864294E-2</v>
      </c>
      <c r="AA125" s="32">
        <f t="shared" si="221"/>
        <v>2.4157791582031757E-2</v>
      </c>
      <c r="AB125" s="32">
        <f t="shared" si="221"/>
        <v>1.6784076868290976E-2</v>
      </c>
      <c r="AC125" s="32">
        <f t="shared" si="221"/>
        <v>2.3135914758947173E-2</v>
      </c>
      <c r="AD125" s="32">
        <f t="shared" si="221"/>
        <v>1.6074108861060817E-2</v>
      </c>
      <c r="AE125" s="32">
        <f t="shared" si="221"/>
        <v>1.11677873284571E-2</v>
      </c>
      <c r="AF125" s="32">
        <f t="shared" si="221"/>
        <v>1.5394172566342811E-2</v>
      </c>
      <c r="AG125" s="32">
        <f t="shared" si="221"/>
        <v>1.0695388889330896E-2</v>
      </c>
      <c r="AH125" s="32">
        <f t="shared" si="221"/>
        <v>7.4308211760678398E-3</v>
      </c>
      <c r="AI125" s="32">
        <f t="shared" si="221"/>
        <v>4.9488582062858534E-2</v>
      </c>
      <c r="AJ125" s="32">
        <f t="shared" si="221"/>
        <v>3.4383116628241291E-2</v>
      </c>
      <c r="AK125" s="32">
        <f t="shared" si="221"/>
        <v>2.3888312410520442E-2</v>
      </c>
      <c r="AL125" s="32">
        <f t="shared" si="221"/>
        <v>3.2928707607925586E-2</v>
      </c>
      <c r="AM125" s="32">
        <f t="shared" si="221"/>
        <v>2.2877834581368581E-2</v>
      </c>
      <c r="AN125" s="32">
        <f t="shared" si="221"/>
        <v>1.5894802837828001E-2</v>
      </c>
      <c r="AO125" s="32">
        <f t="shared" si="221"/>
        <v>2.191010005805015E-2</v>
      </c>
      <c r="AP125" s="32">
        <f t="shared" si="221"/>
        <v>1.522245120451246E-2</v>
      </c>
      <c r="AQ125" s="32">
        <f t="shared" si="221"/>
        <v>1.0576082266161253E-2</v>
      </c>
      <c r="AR125" s="32">
        <f t="shared" si="221"/>
        <v>1.6053973598263965E-2</v>
      </c>
      <c r="AS125" s="32">
        <f t="shared" si="221"/>
        <v>1.1153797978586354E-2</v>
      </c>
      <c r="AT125" s="32">
        <f t="shared" si="221"/>
        <v>7.7493094519957431E-3</v>
      </c>
      <c r="AU125" s="32">
        <f t="shared" si="221"/>
        <v>1.0681991290256342E-2</v>
      </c>
      <c r="AV125" s="32">
        <f t="shared" si="221"/>
        <v>7.4215129438995877E-3</v>
      </c>
      <c r="AW125" s="32">
        <f t="shared" ref="AW125:CB125" si="222">AW124/$O124</f>
        <v>5.1562347206470481E-3</v>
      </c>
      <c r="AX125" s="32">
        <f t="shared" si="222"/>
        <v>7.1075822584790709E-3</v>
      </c>
      <c r="AY125" s="32">
        <f t="shared" si="222"/>
        <v>4.9381255140367774E-3</v>
      </c>
      <c r="AZ125" s="32">
        <f t="shared" si="222"/>
        <v>3.4308549244422074E-3</v>
      </c>
      <c r="BA125" s="32">
        <f t="shared" si="222"/>
        <v>2.0919367628603008E-2</v>
      </c>
      <c r="BB125" s="32">
        <f t="shared" si="222"/>
        <v>1.4534121346409136E-2</v>
      </c>
      <c r="BC125" s="32">
        <f t="shared" si="222"/>
        <v>1.0097852242116383E-2</v>
      </c>
      <c r="BD125" s="32">
        <f t="shared" si="222"/>
        <v>1.3919326666300996E-2</v>
      </c>
      <c r="BE125" s="32">
        <f t="shared" si="222"/>
        <v>9.6707121563137412E-3</v>
      </c>
      <c r="BF125" s="32">
        <f t="shared" si="222"/>
        <v>6.7189078791214003E-3</v>
      </c>
      <c r="BG125" s="32">
        <f t="shared" si="222"/>
        <v>9.2616401357317937E-3</v>
      </c>
      <c r="BH125" s="32">
        <f t="shared" si="222"/>
        <v>6.4346974530648518E-3</v>
      </c>
      <c r="BI125" s="32">
        <f t="shared" si="222"/>
        <v>4.470626228796756E-3</v>
      </c>
      <c r="BJ125" s="32">
        <f t="shared" si="222"/>
        <v>2.9773957380205985E-2</v>
      </c>
      <c r="BK125" s="32">
        <f t="shared" si="222"/>
        <v>2.0686012943098988E-2</v>
      </c>
      <c r="BL125" s="32">
        <f t="shared" si="222"/>
        <v>1.4371993820564083E-2</v>
      </c>
      <c r="BM125" s="32">
        <f t="shared" si="222"/>
        <v>1.98109926782374E-2</v>
      </c>
      <c r="BN125" s="32">
        <f t="shared" si="222"/>
        <v>1.3764057149826649E-2</v>
      </c>
      <c r="BO125" s="32">
        <f t="shared" si="222"/>
        <v>9.5628357599569589E-3</v>
      </c>
      <c r="BP125" s="32">
        <f t="shared" si="222"/>
        <v>1.3181836256610527E-2</v>
      </c>
      <c r="BQ125" s="32">
        <f t="shared" si="222"/>
        <v>9.1583269209398709E-3</v>
      </c>
      <c r="BR125" s="32">
        <f t="shared" si="222"/>
        <v>6.3629186676287027E-3</v>
      </c>
      <c r="BS125" s="32">
        <f t="shared" si="222"/>
        <v>9.6585981204823802E-3</v>
      </c>
      <c r="BT125" s="32">
        <f t="shared" si="222"/>
        <v>6.7104914264879559E-3</v>
      </c>
      <c r="BU125" s="32">
        <f t="shared" si="222"/>
        <v>4.6622392425122857E-3</v>
      </c>
      <c r="BV125" s="32">
        <f t="shared" si="222"/>
        <v>6.4266370171579164E-3</v>
      </c>
      <c r="BW125" s="32">
        <f t="shared" si="222"/>
        <v>4.4650260904151263E-3</v>
      </c>
      <c r="BX125" s="32">
        <f t="shared" si="222"/>
        <v>3.1021602643592876E-3</v>
      </c>
      <c r="BY125" s="32">
        <f t="shared" si="222"/>
        <v>4.2761550729311908E-3</v>
      </c>
      <c r="BZ125" s="32">
        <f t="shared" si="222"/>
        <v>2.9709385976403602E-3</v>
      </c>
      <c r="CA125" s="32">
        <f t="shared" si="222"/>
        <v>2.0641150754383076E-3</v>
      </c>
      <c r="CB125" s="32">
        <f t="shared" si="222"/>
        <v>1.2585779067255614E-2</v>
      </c>
      <c r="CC125" s="32">
        <f t="shared" ref="CC125:CS125" si="223">CC124/$O124</f>
        <v>8.7442050567761217E-3</v>
      </c>
      <c r="CD125" s="32">
        <f t="shared" si="223"/>
        <v>6.0751997684337072E-3</v>
      </c>
      <c r="CE125" s="32">
        <f t="shared" si="223"/>
        <v>8.3743243723817494E-3</v>
      </c>
      <c r="CF125" s="32">
        <f t="shared" si="223"/>
        <v>5.8182182551239922E-3</v>
      </c>
      <c r="CG125" s="32">
        <f t="shared" si="223"/>
        <v>4.0423157927700721E-3</v>
      </c>
      <c r="CH125" s="32">
        <f t="shared" si="223"/>
        <v>5.5721070836466709E-3</v>
      </c>
      <c r="CI125" s="32">
        <f t="shared" si="223"/>
        <v>3.8713254600571722E-3</v>
      </c>
      <c r="CJ125" s="32">
        <f t="shared" si="223"/>
        <v>2.6896756635693578E-3</v>
      </c>
      <c r="CK125" s="32">
        <f t="shared" si="223"/>
        <v>1.7912991262354988E-2</v>
      </c>
      <c r="CL125" s="32">
        <f t="shared" si="223"/>
        <v>1.2445385219401115E-2</v>
      </c>
      <c r="CM125" s="32">
        <f t="shared" si="223"/>
        <v>8.646663809008354E-3</v>
      </c>
      <c r="CN125" s="32">
        <f t="shared" si="223"/>
        <v>1.1918944271068545E-2</v>
      </c>
      <c r="CO125" s="32">
        <f t="shared" si="223"/>
        <v>8.2809091284355724E-3</v>
      </c>
      <c r="CP125" s="32">
        <f t="shared" si="223"/>
        <v>5.7533162697856891E-3</v>
      </c>
      <c r="CQ125" s="32">
        <f t="shared" si="223"/>
        <v>7.9306259047525005E-3</v>
      </c>
      <c r="CR125" s="32">
        <f t="shared" si="223"/>
        <v>5.5099504583038857E-3</v>
      </c>
      <c r="CS125" s="32">
        <f t="shared" si="223"/>
        <v>3.8281409837740499E-3</v>
      </c>
    </row>
    <row r="126" spans="2:97" ht="13.15" thickTop="1" x14ac:dyDescent="0.35">
      <c r="H126" s="34">
        <f t="shared" si="219"/>
        <v>3.0517578125E-2</v>
      </c>
      <c r="I126" s="34">
        <f t="shared" ref="I126:J126" si="224">I121</f>
        <v>-0.36520209194214875</v>
      </c>
      <c r="J126" s="34">
        <f t="shared" si="224"/>
        <v>3.3612188245069369E-2</v>
      </c>
      <c r="K126" s="34">
        <f t="shared" si="215"/>
        <v>-0.36417632936142763</v>
      </c>
      <c r="L126" s="34">
        <f>$CE$6-$CE$7*SUMPRODUCT($B$6:$CD$6,Q125:CS125)</f>
        <v>-0.44874785295561992</v>
      </c>
    </row>
    <row r="127" spans="2:97" ht="13.5" thickBot="1" x14ac:dyDescent="0.4">
      <c r="B127" s="39" t="s">
        <v>367</v>
      </c>
      <c r="D127" s="39" t="s">
        <v>368</v>
      </c>
      <c r="E127" s="39" t="s">
        <v>369</v>
      </c>
      <c r="F127" s="39" t="s">
        <v>370</v>
      </c>
      <c r="H127" s="39" t="s">
        <v>347</v>
      </c>
      <c r="I127" s="39" t="s">
        <v>371</v>
      </c>
      <c r="J127" s="39" t="s">
        <v>372</v>
      </c>
      <c r="K127" s="39" t="s">
        <v>349</v>
      </c>
      <c r="L127" s="39" t="s">
        <v>373</v>
      </c>
      <c r="M127" s="39" t="s">
        <v>374</v>
      </c>
      <c r="O127" s="45" t="s">
        <v>336</v>
      </c>
    </row>
    <row r="128" spans="2:97" ht="13.9" thickTop="1" thickBot="1" x14ac:dyDescent="0.4">
      <c r="B128" s="32">
        <f>1+B123</f>
        <v>7</v>
      </c>
      <c r="D128" s="32">
        <f>IF(F123,IF(M128&lt;0,D123,H128),E123)</f>
        <v>0</v>
      </c>
      <c r="E128" s="32">
        <f>IF(F123,IF(M128&lt;0,H128,E123),H128)</f>
        <v>1.52587890625E-2</v>
      </c>
      <c r="F128" s="32" t="b">
        <f>OR(F123,M128*M123&lt;=0)</f>
        <v>1</v>
      </c>
      <c r="H128" s="32">
        <f>IF(F123,(D123+E123)/2,2*H123)</f>
        <v>1.52587890625E-2</v>
      </c>
      <c r="I128" s="32">
        <f>I123</f>
        <v>-0.48828125</v>
      </c>
      <c r="J128" s="32">
        <f>J123</f>
        <v>-0.64967899742182689</v>
      </c>
      <c r="K128" s="32">
        <f>I128+J128*H128</f>
        <v>-0.49819456477999613</v>
      </c>
      <c r="L128" s="32">
        <f>$CE$3-$CE$7*SUMPRODUCT($B$3:$CD$3,Q130:CS130)</f>
        <v>0.5087474276870978</v>
      </c>
      <c r="M128" s="32">
        <f>SUMPRODUCT(L128:L131,J128:J131)</f>
        <v>-2.4207164269777688</v>
      </c>
      <c r="O128" s="46">
        <f>SUM(Q128:CS128)</f>
        <v>-1.2500908990436304</v>
      </c>
      <c r="P128" s="39" t="s">
        <v>363</v>
      </c>
      <c r="Q128" s="32">
        <f t="shared" ref="Q128:AV128" si="225">SUMPRODUCT(B$3:B$6,$K128:$K131)</f>
        <v>0.94425381080876258</v>
      </c>
      <c r="R128" s="32">
        <f t="shared" si="225"/>
        <v>0.57956460015697431</v>
      </c>
      <c r="S128" s="32">
        <f t="shared" si="225"/>
        <v>0.21487538950518609</v>
      </c>
      <c r="T128" s="32">
        <f t="shared" si="225"/>
        <v>0.53878613493899108</v>
      </c>
      <c r="U128" s="32">
        <f t="shared" si="225"/>
        <v>0.17409692428720291</v>
      </c>
      <c r="V128" s="32">
        <f t="shared" si="225"/>
        <v>-0.19059228636458531</v>
      </c>
      <c r="W128" s="32">
        <f t="shared" si="225"/>
        <v>0.13331845906921974</v>
      </c>
      <c r="X128" s="32">
        <f t="shared" si="225"/>
        <v>-0.23137075158256848</v>
      </c>
      <c r="Y128" s="32">
        <f t="shared" si="225"/>
        <v>-0.59605996223435675</v>
      </c>
      <c r="Z128" s="32">
        <f t="shared" si="225"/>
        <v>1.2220517883740138</v>
      </c>
      <c r="AA128" s="32">
        <f t="shared" si="225"/>
        <v>0.85736257772222557</v>
      </c>
      <c r="AB128" s="32">
        <f t="shared" si="225"/>
        <v>0.49267336707043735</v>
      </c>
      <c r="AC128" s="32">
        <f t="shared" si="225"/>
        <v>0.81658411250424245</v>
      </c>
      <c r="AD128" s="32">
        <f t="shared" si="225"/>
        <v>0.45189490185245423</v>
      </c>
      <c r="AE128" s="32">
        <f t="shared" si="225"/>
        <v>8.7205691200666013E-2</v>
      </c>
      <c r="AF128" s="32">
        <f t="shared" si="225"/>
        <v>0.41111643663447106</v>
      </c>
      <c r="AG128" s="32">
        <f t="shared" si="225"/>
        <v>4.642722598268284E-2</v>
      </c>
      <c r="AH128" s="32">
        <f t="shared" si="225"/>
        <v>-0.31826198466910538</v>
      </c>
      <c r="AI128" s="32">
        <f t="shared" si="225"/>
        <v>1.592449091794349</v>
      </c>
      <c r="AJ128" s="32">
        <f t="shared" si="225"/>
        <v>1.2277598811425607</v>
      </c>
      <c r="AK128" s="32">
        <f t="shared" si="225"/>
        <v>0.86307067049077246</v>
      </c>
      <c r="AL128" s="32">
        <f t="shared" si="225"/>
        <v>1.1869814159245775</v>
      </c>
      <c r="AM128" s="32">
        <f t="shared" si="225"/>
        <v>0.82229220527278934</v>
      </c>
      <c r="AN128" s="32">
        <f t="shared" si="225"/>
        <v>0.45760299462100112</v>
      </c>
      <c r="AO128" s="32">
        <f t="shared" si="225"/>
        <v>0.78151374005480623</v>
      </c>
      <c r="AP128" s="32">
        <f t="shared" si="225"/>
        <v>0.41682452940301795</v>
      </c>
      <c r="AQ128" s="32">
        <f t="shared" si="225"/>
        <v>5.2135318751229731E-2</v>
      </c>
      <c r="AR128" s="32">
        <f t="shared" si="225"/>
        <v>0.4460592460287664</v>
      </c>
      <c r="AS128" s="32">
        <f t="shared" si="225"/>
        <v>8.1370035376978178E-2</v>
      </c>
      <c r="AT128" s="32">
        <f t="shared" si="225"/>
        <v>-0.28331917527481004</v>
      </c>
      <c r="AU128" s="32">
        <f t="shared" si="225"/>
        <v>4.0591570158995005E-2</v>
      </c>
      <c r="AV128" s="32">
        <f t="shared" si="225"/>
        <v>-0.32409764049279322</v>
      </c>
      <c r="AW128" s="32">
        <f t="shared" ref="AW128:CB128" si="226">SUMPRODUCT(AH$3:AH$6,$K128:$K131)</f>
        <v>-0.68878685114458138</v>
      </c>
      <c r="AX128" s="32">
        <f t="shared" si="226"/>
        <v>-0.36487610571077639</v>
      </c>
      <c r="AY128" s="32">
        <f t="shared" si="226"/>
        <v>-0.72956531636256461</v>
      </c>
      <c r="AZ128" s="32">
        <f t="shared" si="226"/>
        <v>-1.0942545270143529</v>
      </c>
      <c r="BA128" s="32">
        <f t="shared" si="226"/>
        <v>0.72385722359401772</v>
      </c>
      <c r="BB128" s="32">
        <f t="shared" si="226"/>
        <v>0.3591680129422295</v>
      </c>
      <c r="BC128" s="32">
        <f t="shared" si="226"/>
        <v>-5.5211977095587228E-3</v>
      </c>
      <c r="BD128" s="32">
        <f t="shared" si="226"/>
        <v>0.31838954772424632</v>
      </c>
      <c r="BE128" s="32">
        <f t="shared" si="226"/>
        <v>-4.6299662927541882E-2</v>
      </c>
      <c r="BF128" s="32">
        <f t="shared" si="226"/>
        <v>-0.41098887357933012</v>
      </c>
      <c r="BG128" s="32">
        <f t="shared" si="226"/>
        <v>-8.7078128145525069E-2</v>
      </c>
      <c r="BH128" s="32">
        <f t="shared" si="226"/>
        <v>-0.45176733879731329</v>
      </c>
      <c r="BI128" s="32">
        <f t="shared" si="226"/>
        <v>-0.81645654944910151</v>
      </c>
      <c r="BJ128" s="32">
        <f t="shared" si="226"/>
        <v>1.0942545270143529</v>
      </c>
      <c r="BK128" s="32">
        <f t="shared" si="226"/>
        <v>0.72956531636256461</v>
      </c>
      <c r="BL128" s="32">
        <f t="shared" si="226"/>
        <v>0.36487610571077639</v>
      </c>
      <c r="BM128" s="32">
        <f t="shared" si="226"/>
        <v>0.68878685114458138</v>
      </c>
      <c r="BN128" s="32">
        <f t="shared" si="226"/>
        <v>0.32409764049279322</v>
      </c>
      <c r="BO128" s="32">
        <f t="shared" si="226"/>
        <v>-4.0591570158995005E-2</v>
      </c>
      <c r="BP128" s="32">
        <f t="shared" si="226"/>
        <v>0.28331917527481004</v>
      </c>
      <c r="BQ128" s="32">
        <f t="shared" si="226"/>
        <v>-8.1370035376978178E-2</v>
      </c>
      <c r="BR128" s="32">
        <f t="shared" si="226"/>
        <v>-0.4460592460287664</v>
      </c>
      <c r="BS128" s="32">
        <f t="shared" si="226"/>
        <v>-5.2135318751229731E-2</v>
      </c>
      <c r="BT128" s="32">
        <f t="shared" si="226"/>
        <v>-0.41682452940301795</v>
      </c>
      <c r="BU128" s="32">
        <f t="shared" si="226"/>
        <v>-0.78151374005480623</v>
      </c>
      <c r="BV128" s="32">
        <f t="shared" si="226"/>
        <v>-0.45760299462100112</v>
      </c>
      <c r="BW128" s="32">
        <f t="shared" si="226"/>
        <v>-0.82229220527278934</v>
      </c>
      <c r="BX128" s="32">
        <f t="shared" si="226"/>
        <v>-1.1869814159245775</v>
      </c>
      <c r="BY128" s="32">
        <f t="shared" si="226"/>
        <v>-0.86307067049077246</v>
      </c>
      <c r="BZ128" s="32">
        <f t="shared" si="226"/>
        <v>-1.2277598811425607</v>
      </c>
      <c r="CA128" s="32">
        <f t="shared" si="226"/>
        <v>-1.592449091794349</v>
      </c>
      <c r="CB128" s="32">
        <f t="shared" si="226"/>
        <v>0.22566265881402164</v>
      </c>
      <c r="CC128" s="32">
        <f t="shared" ref="CC128:CS128" si="227">SUMPRODUCT(BN$3:BN$6,$K128:$K131)</f>
        <v>-0.13902655183776658</v>
      </c>
      <c r="CD128" s="32">
        <f t="shared" si="227"/>
        <v>-0.50371576248955474</v>
      </c>
      <c r="CE128" s="32">
        <f t="shared" si="227"/>
        <v>-0.17980501705574975</v>
      </c>
      <c r="CF128" s="32">
        <f t="shared" si="227"/>
        <v>-0.54449422770753797</v>
      </c>
      <c r="CG128" s="32">
        <f t="shared" si="227"/>
        <v>-0.90918343835932625</v>
      </c>
      <c r="CH128" s="32">
        <f t="shared" si="227"/>
        <v>-0.5852726929255212</v>
      </c>
      <c r="CI128" s="32">
        <f t="shared" si="227"/>
        <v>-0.94996190357730936</v>
      </c>
      <c r="CJ128" s="32">
        <f t="shared" si="227"/>
        <v>-1.3146511142290975</v>
      </c>
      <c r="CK128" s="32">
        <f t="shared" si="227"/>
        <v>0.59605996223435675</v>
      </c>
      <c r="CL128" s="32">
        <f t="shared" si="227"/>
        <v>0.23137075158256848</v>
      </c>
      <c r="CM128" s="32">
        <f t="shared" si="227"/>
        <v>-0.13331845906921974</v>
      </c>
      <c r="CN128" s="32">
        <f t="shared" si="227"/>
        <v>0.19059228636458531</v>
      </c>
      <c r="CO128" s="32">
        <f t="shared" si="227"/>
        <v>-0.17409692428720291</v>
      </c>
      <c r="CP128" s="32">
        <f t="shared" si="227"/>
        <v>-0.53878613493899108</v>
      </c>
      <c r="CQ128" s="32">
        <f t="shared" si="227"/>
        <v>-0.21487538950518609</v>
      </c>
      <c r="CR128" s="32">
        <f t="shared" si="227"/>
        <v>-0.57956460015697431</v>
      </c>
      <c r="CS128" s="32">
        <f t="shared" si="227"/>
        <v>-0.94425381080876258</v>
      </c>
    </row>
    <row r="129" spans="2:97" ht="13.9" thickTop="1" thickBot="1" x14ac:dyDescent="0.4">
      <c r="H129" s="33">
        <f>H128</f>
        <v>1.52587890625E-2</v>
      </c>
      <c r="I129" s="33">
        <f t="shared" ref="I129:J129" si="228">I124</f>
        <v>0.33935642955529322</v>
      </c>
      <c r="J129" s="33">
        <f t="shared" si="228"/>
        <v>-1</v>
      </c>
      <c r="K129" s="33">
        <f t="shared" ref="K129:K131" si="229">I129+J129*H129</f>
        <v>0.32409764049279322</v>
      </c>
      <c r="L129" s="33">
        <f>$CE$4-$CE$7*SUMPRODUCT($B$4:$CD$4,Q130:CS130)</f>
        <v>2.0831398981281382</v>
      </c>
      <c r="M129" s="39" t="s">
        <v>375</v>
      </c>
      <c r="O129" s="47">
        <f t="shared" ref="O129:O130" si="230">SUM(Q129:CS129)</f>
        <v>98.838297810094318</v>
      </c>
      <c r="P129" s="39" t="s">
        <v>365</v>
      </c>
      <c r="Q129" s="33">
        <f>EXP(Q128)</f>
        <v>2.5708942891450977</v>
      </c>
      <c r="R129" s="33">
        <f>EXP(R128)</f>
        <v>1.7852609591654722</v>
      </c>
      <c r="S129" s="33">
        <f t="shared" ref="S129:CD129" si="231">EXP(S128)</f>
        <v>1.2397074067873288</v>
      </c>
      <c r="T129" s="33">
        <f t="shared" si="231"/>
        <v>1.7139251251399477</v>
      </c>
      <c r="U129" s="33">
        <f t="shared" si="231"/>
        <v>1.1901709166978722</v>
      </c>
      <c r="V129" s="33">
        <f t="shared" si="231"/>
        <v>0.82646948234555506</v>
      </c>
      <c r="W129" s="33">
        <f t="shared" si="231"/>
        <v>1.1426138161296431</v>
      </c>
      <c r="X129" s="33">
        <f t="shared" si="231"/>
        <v>0.79344524041774012</v>
      </c>
      <c r="Y129" s="33">
        <f t="shared" si="231"/>
        <v>0.55097824011444896</v>
      </c>
      <c r="Z129" s="33">
        <f t="shared" si="231"/>
        <v>3.3941446606641676</v>
      </c>
      <c r="AA129" s="33">
        <f t="shared" si="231"/>
        <v>2.3569362528937852</v>
      </c>
      <c r="AB129" s="33">
        <f t="shared" si="231"/>
        <v>1.6366858385811887</v>
      </c>
      <c r="AC129" s="33">
        <f t="shared" si="231"/>
        <v>2.2627572968806726</v>
      </c>
      <c r="AD129" s="33">
        <f t="shared" si="231"/>
        <v>1.5712868005674232</v>
      </c>
      <c r="AE129" s="33">
        <f t="shared" si="231"/>
        <v>1.0911210906450168</v>
      </c>
      <c r="AF129" s="33">
        <f t="shared" si="231"/>
        <v>1.5085009911112128</v>
      </c>
      <c r="AG129" s="33">
        <f t="shared" si="231"/>
        <v>1.0475218439217888</v>
      </c>
      <c r="AH129" s="33">
        <f t="shared" si="231"/>
        <v>0.72741219260651246</v>
      </c>
      <c r="AI129" s="33">
        <f t="shared" si="231"/>
        <v>4.9157733780688613</v>
      </c>
      <c r="AJ129" s="33">
        <f t="shared" si="231"/>
        <v>3.4135741531751509</v>
      </c>
      <c r="AK129" s="33">
        <f t="shared" si="231"/>
        <v>2.3704283340667498</v>
      </c>
      <c r="AL129" s="33">
        <f t="shared" si="231"/>
        <v>3.2771738370339452</v>
      </c>
      <c r="AM129" s="33">
        <f t="shared" si="231"/>
        <v>2.2757102586278344</v>
      </c>
      <c r="AN129" s="33">
        <f t="shared" si="231"/>
        <v>1.5802814982531308</v>
      </c>
      <c r="AO129" s="33">
        <f t="shared" si="231"/>
        <v>2.1847769480290609</v>
      </c>
      <c r="AP129" s="33">
        <f t="shared" si="231"/>
        <v>1.5171362767692704</v>
      </c>
      <c r="AQ129" s="33">
        <f t="shared" si="231"/>
        <v>1.0535182936481207</v>
      </c>
      <c r="AR129" s="33">
        <f t="shared" si="231"/>
        <v>1.5621440146213912</v>
      </c>
      <c r="AS129" s="33">
        <f t="shared" si="231"/>
        <v>1.084772226408796</v>
      </c>
      <c r="AT129" s="33">
        <f t="shared" si="231"/>
        <v>0.75327932135187559</v>
      </c>
      <c r="AU129" s="33">
        <f t="shared" si="231"/>
        <v>1.041426668942077</v>
      </c>
      <c r="AV129" s="33">
        <f t="shared" si="231"/>
        <v>0.72317962731726448</v>
      </c>
      <c r="AW129" s="33">
        <f t="shared" si="231"/>
        <v>0.5021849247417588</v>
      </c>
      <c r="AX129" s="33">
        <f t="shared" si="231"/>
        <v>0.69428266320672893</v>
      </c>
      <c r="AY129" s="33">
        <f t="shared" si="231"/>
        <v>0.48211851357784441</v>
      </c>
      <c r="AZ129" s="33">
        <f t="shared" si="231"/>
        <v>0.33478909016816333</v>
      </c>
      <c r="BA129" s="33">
        <f t="shared" si="231"/>
        <v>2.0623729216726407</v>
      </c>
      <c r="BB129" s="33">
        <f t="shared" si="231"/>
        <v>1.4321373989774329</v>
      </c>
      <c r="BC129" s="33">
        <f t="shared" si="231"/>
        <v>0.99449401609017207</v>
      </c>
      <c r="BD129" s="33">
        <f t="shared" si="231"/>
        <v>1.3749117506649549</v>
      </c>
      <c r="BE129" s="33">
        <f t="shared" si="231"/>
        <v>0.95475581439648338</v>
      </c>
      <c r="BF129" s="33">
        <f t="shared" si="231"/>
        <v>0.66299430831326511</v>
      </c>
      <c r="BG129" s="33">
        <f t="shared" si="231"/>
        <v>0.91660548014925403</v>
      </c>
      <c r="BH129" s="33">
        <f t="shared" si="231"/>
        <v>0.63650224187620441</v>
      </c>
      <c r="BI129" s="33">
        <f t="shared" si="231"/>
        <v>0.44199507060274684</v>
      </c>
      <c r="BJ129" s="33">
        <f t="shared" si="231"/>
        <v>2.986955158836579</v>
      </c>
      <c r="BK129" s="33">
        <f t="shared" si="231"/>
        <v>2.0741788001023047</v>
      </c>
      <c r="BL129" s="33">
        <f t="shared" si="231"/>
        <v>1.4403355477454014</v>
      </c>
      <c r="BM129" s="33">
        <f t="shared" si="231"/>
        <v>1.9912983260384314</v>
      </c>
      <c r="BN129" s="33">
        <f t="shared" si="231"/>
        <v>1.382782316074969</v>
      </c>
      <c r="BO129" s="33">
        <f t="shared" si="231"/>
        <v>0.96022123287455274</v>
      </c>
      <c r="BP129" s="33">
        <f t="shared" si="231"/>
        <v>1.3275288085770709</v>
      </c>
      <c r="BQ129" s="33">
        <f t="shared" si="231"/>
        <v>0.92185251028279047</v>
      </c>
      <c r="BR129" s="33">
        <f t="shared" si="231"/>
        <v>0.6401458448390015</v>
      </c>
      <c r="BS129" s="33">
        <f t="shared" si="231"/>
        <v>0.94920041353738849</v>
      </c>
      <c r="BT129" s="33">
        <f t="shared" si="231"/>
        <v>0.65913656888456451</v>
      </c>
      <c r="BU129" s="33">
        <f t="shared" si="231"/>
        <v>0.45771262869746215</v>
      </c>
      <c r="BV129" s="33">
        <f t="shared" si="231"/>
        <v>0.63279865081342568</v>
      </c>
      <c r="BW129" s="33">
        <f t="shared" si="231"/>
        <v>0.43942325092077472</v>
      </c>
      <c r="BX129" s="33">
        <f t="shared" si="231"/>
        <v>0.30514096893470405</v>
      </c>
      <c r="BY129" s="33">
        <f t="shared" si="231"/>
        <v>0.4218646839596209</v>
      </c>
      <c r="BZ129" s="33">
        <f t="shared" si="231"/>
        <v>0.29294808172538028</v>
      </c>
      <c r="CA129" s="33">
        <f t="shared" si="231"/>
        <v>0.2034267902709635</v>
      </c>
      <c r="CB129" s="33">
        <f t="shared" si="231"/>
        <v>1.2531528538964045</v>
      </c>
      <c r="CC129" s="33">
        <f t="shared" si="231"/>
        <v>0.87020492261157278</v>
      </c>
      <c r="CD129" s="33">
        <f t="shared" si="231"/>
        <v>0.6042811178084857</v>
      </c>
      <c r="CE129" s="33">
        <f t="shared" ref="CE129:CS129" si="232">EXP(CE128)</f>
        <v>0.83543309073516658</v>
      </c>
      <c r="CF129" s="33">
        <f t="shared" si="232"/>
        <v>0.58013512542376733</v>
      </c>
      <c r="CG129" s="33">
        <f t="shared" si="232"/>
        <v>0.40285304410708245</v>
      </c>
      <c r="CH129" s="33">
        <f t="shared" si="232"/>
        <v>0.55695396369660333</v>
      </c>
      <c r="CI129" s="33">
        <f t="shared" si="232"/>
        <v>0.38675575718465194</v>
      </c>
      <c r="CJ129" s="33">
        <f t="shared" si="232"/>
        <v>0.26856800645188711</v>
      </c>
      <c r="CK129" s="33">
        <f t="shared" si="232"/>
        <v>1.8149537081396905</v>
      </c>
      <c r="CL129" s="33">
        <f t="shared" si="232"/>
        <v>1.2603264208548421</v>
      </c>
      <c r="CM129" s="33">
        <f t="shared" si="232"/>
        <v>0.87518633669885382</v>
      </c>
      <c r="CN129" s="33">
        <f t="shared" si="232"/>
        <v>1.2099660318514824</v>
      </c>
      <c r="CO129" s="33">
        <f t="shared" si="232"/>
        <v>0.84021545642746742</v>
      </c>
      <c r="CP129" s="33">
        <f t="shared" si="232"/>
        <v>0.58345605962124314</v>
      </c>
      <c r="CQ129" s="33">
        <f t="shared" si="232"/>
        <v>0.80664194996743255</v>
      </c>
      <c r="CR129" s="33">
        <f t="shared" si="232"/>
        <v>0.56014219930483122</v>
      </c>
      <c r="CS129" s="33">
        <f t="shared" si="232"/>
        <v>0.38896970763139821</v>
      </c>
    </row>
    <row r="130" spans="2:97" ht="13.9" thickTop="1" thickBot="1" x14ac:dyDescent="0.4">
      <c r="H130" s="32">
        <f t="shared" ref="H130:H131" si="233">H129</f>
        <v>1.52587890625E-2</v>
      </c>
      <c r="I130" s="32">
        <f t="shared" ref="I130:J130" si="234">I125</f>
        <v>-0.40353822314049587</v>
      </c>
      <c r="J130" s="32">
        <f t="shared" si="234"/>
        <v>-0.12644861406579994</v>
      </c>
      <c r="K130" s="32">
        <f t="shared" si="229"/>
        <v>-0.40546767586977139</v>
      </c>
      <c r="L130" s="32">
        <f>$CE$5-$CE$7*SUMPRODUCT($B$5:$CD$5,Q130:CS130)</f>
        <v>1.200090085148986E-3</v>
      </c>
      <c r="M130" s="32">
        <f>SUMPRODUCT($B$7:$CD$7, LN(Q130:CS130))</f>
        <v>-3180.6024655455408</v>
      </c>
      <c r="O130" s="48">
        <f t="shared" si="230"/>
        <v>1.0000000000000002</v>
      </c>
      <c r="P130" s="39" t="s">
        <v>366</v>
      </c>
      <c r="Q130" s="32">
        <f t="shared" ref="Q130:AV130" si="235">Q129/$O129</f>
        <v>2.6011114579135672E-2</v>
      </c>
      <c r="R130" s="32">
        <f t="shared" si="235"/>
        <v>1.8062441368583992E-2</v>
      </c>
      <c r="S130" s="32">
        <f t="shared" si="235"/>
        <v>1.2542783862681192E-2</v>
      </c>
      <c r="T130" s="32">
        <f t="shared" si="235"/>
        <v>1.7340698525920031E-2</v>
      </c>
      <c r="U130" s="32">
        <f t="shared" si="235"/>
        <v>1.2041596659066709E-2</v>
      </c>
      <c r="V130" s="32">
        <f t="shared" si="235"/>
        <v>8.3618344372291282E-3</v>
      </c>
      <c r="W130" s="32">
        <f t="shared" si="235"/>
        <v>1.1560435999464859E-2</v>
      </c>
      <c r="X130" s="32">
        <f t="shared" si="235"/>
        <v>8.0277104927712131E-3</v>
      </c>
      <c r="Y130" s="32">
        <f t="shared" si="235"/>
        <v>5.5745419773728412E-3</v>
      </c>
      <c r="Z130" s="32">
        <f t="shared" si="235"/>
        <v>3.4340379547871218E-2</v>
      </c>
      <c r="AA130" s="32">
        <f t="shared" si="235"/>
        <v>2.3846386523393489E-2</v>
      </c>
      <c r="AB130" s="32">
        <f t="shared" si="235"/>
        <v>1.6559227291893269E-2</v>
      </c>
      <c r="AC130" s="32">
        <f t="shared" si="235"/>
        <v>2.2893527580050838E-2</v>
      </c>
      <c r="AD130" s="32">
        <f t="shared" si="235"/>
        <v>1.5897550194424213E-2</v>
      </c>
      <c r="AE130" s="32">
        <f t="shared" si="235"/>
        <v>1.1039456514533186E-2</v>
      </c>
      <c r="AF130" s="32">
        <f t="shared" si="235"/>
        <v>1.5262312530003427E-2</v>
      </c>
      <c r="AG130" s="32">
        <f t="shared" si="235"/>
        <v>1.0598339582238393E-2</v>
      </c>
      <c r="AH130" s="32">
        <f t="shared" si="235"/>
        <v>7.3596187785846525E-3</v>
      </c>
      <c r="AI130" s="32">
        <f t="shared" si="235"/>
        <v>4.9735512316429385E-2</v>
      </c>
      <c r="AJ130" s="32">
        <f t="shared" si="235"/>
        <v>3.4536958130682457E-2</v>
      </c>
      <c r="AK130" s="32">
        <f t="shared" si="235"/>
        <v>2.3982893135424465E-2</v>
      </c>
      <c r="AL130" s="32">
        <f t="shared" si="235"/>
        <v>3.315692307176954E-2</v>
      </c>
      <c r="AM130" s="32">
        <f t="shared" si="235"/>
        <v>2.3024579632080804E-2</v>
      </c>
      <c r="AN130" s="32">
        <f t="shared" si="235"/>
        <v>1.5988554368767543E-2</v>
      </c>
      <c r="AO130" s="32">
        <f t="shared" si="235"/>
        <v>2.2104558621869858E-2</v>
      </c>
      <c r="AP130" s="32">
        <f t="shared" si="235"/>
        <v>1.5349680340350074E-2</v>
      </c>
      <c r="AQ130" s="32">
        <f t="shared" si="235"/>
        <v>1.0659008876016127E-2</v>
      </c>
      <c r="AR130" s="32">
        <f t="shared" si="235"/>
        <v>1.5805047731830221E-2</v>
      </c>
      <c r="AS130" s="32">
        <f t="shared" si="235"/>
        <v>1.0975221654394058E-2</v>
      </c>
      <c r="AT130" s="32">
        <f t="shared" si="235"/>
        <v>7.6213303753896039E-3</v>
      </c>
      <c r="AU130" s="32">
        <f t="shared" si="235"/>
        <v>1.0536671432191707E-2</v>
      </c>
      <c r="AV130" s="32">
        <f t="shared" si="235"/>
        <v>7.316795648451631E-3</v>
      </c>
      <c r="AW130" s="32">
        <f t="shared" ref="AW130:CB130" si="236">AW129/$O129</f>
        <v>5.0808738704367978E-3</v>
      </c>
      <c r="AX130" s="32">
        <f t="shared" si="236"/>
        <v>7.0244295843773837E-3</v>
      </c>
      <c r="AY130" s="32">
        <f t="shared" si="236"/>
        <v>4.8778512404592002E-3</v>
      </c>
      <c r="AZ130" s="32">
        <f t="shared" si="236"/>
        <v>3.3872405493204625E-3</v>
      </c>
      <c r="BA130" s="32">
        <f t="shared" si="236"/>
        <v>2.0866131523584488E-2</v>
      </c>
      <c r="BB130" s="32">
        <f t="shared" si="236"/>
        <v>1.4489701165525021E-2</v>
      </c>
      <c r="BC130" s="32">
        <f t="shared" si="236"/>
        <v>1.0061828644610721E-2</v>
      </c>
      <c r="BD130" s="32">
        <f t="shared" si="236"/>
        <v>1.3910718629601243E-2</v>
      </c>
      <c r="BE130" s="32">
        <f t="shared" si="236"/>
        <v>9.6597759729829605E-3</v>
      </c>
      <c r="BF130" s="32">
        <f t="shared" si="236"/>
        <v>6.707868538844401E-3</v>
      </c>
      <c r="BG130" s="32">
        <f t="shared" si="236"/>
        <v>9.2737886068252531E-3</v>
      </c>
      <c r="BH130" s="32">
        <f t="shared" si="236"/>
        <v>6.439834112675286E-3</v>
      </c>
      <c r="BI130" s="32">
        <f t="shared" si="236"/>
        <v>4.4719008764394774E-3</v>
      </c>
      <c r="BJ130" s="32">
        <f t="shared" si="236"/>
        <v>3.0220625253741699E-2</v>
      </c>
      <c r="BK130" s="32">
        <f t="shared" si="236"/>
        <v>2.0985577919275637E-2</v>
      </c>
      <c r="BL130" s="32">
        <f t="shared" si="236"/>
        <v>1.4572646227809688E-2</v>
      </c>
      <c r="BM130" s="32">
        <f t="shared" si="236"/>
        <v>2.0147031769653372E-2</v>
      </c>
      <c r="BN130" s="32">
        <f t="shared" si="236"/>
        <v>1.3990349355589024E-2</v>
      </c>
      <c r="BO130" s="32">
        <f t="shared" si="236"/>
        <v>9.7150725391841556E-3</v>
      </c>
      <c r="BP130" s="32">
        <f t="shared" si="236"/>
        <v>1.3431320024630078E-2</v>
      </c>
      <c r="BQ130" s="32">
        <f t="shared" si="236"/>
        <v>9.3268756211688023E-3</v>
      </c>
      <c r="BR130" s="32">
        <f t="shared" si="236"/>
        <v>6.4766983954839385E-3</v>
      </c>
      <c r="BS130" s="32">
        <f t="shared" si="236"/>
        <v>9.6035690068353944E-3</v>
      </c>
      <c r="BT130" s="32">
        <f t="shared" si="236"/>
        <v>6.6688377227116426E-3</v>
      </c>
      <c r="BU130" s="32">
        <f t="shared" si="236"/>
        <v>4.6309238305267146E-3</v>
      </c>
      <c r="BV130" s="32">
        <f t="shared" si="236"/>
        <v>6.4023628981275133E-3</v>
      </c>
      <c r="BW130" s="32">
        <f t="shared" si="236"/>
        <v>4.4458803991654396E-3</v>
      </c>
      <c r="BX130" s="32">
        <f t="shared" si="236"/>
        <v>3.0872746262890429E-3</v>
      </c>
      <c r="BY130" s="32">
        <f t="shared" si="236"/>
        <v>4.2682309722713177E-3</v>
      </c>
      <c r="BZ130" s="32">
        <f t="shared" si="236"/>
        <v>2.9639126554793986E-3</v>
      </c>
      <c r="CA130" s="32">
        <f t="shared" si="236"/>
        <v>2.0581777992759766E-3</v>
      </c>
      <c r="CB130" s="32">
        <f t="shared" si="236"/>
        <v>1.267881865290906E-2</v>
      </c>
      <c r="CC130" s="32">
        <f t="shared" ref="CC130:CS130" si="237">CC129/$O129</f>
        <v>8.8043293125460841E-3</v>
      </c>
      <c r="CD130" s="32">
        <f t="shared" si="237"/>
        <v>6.1138357417844028E-3</v>
      </c>
      <c r="CE130" s="32">
        <f t="shared" si="237"/>
        <v>8.4525240645113991E-3</v>
      </c>
      <c r="CF130" s="32">
        <f t="shared" si="237"/>
        <v>5.8695378034375493E-3</v>
      </c>
      <c r="CG130" s="32">
        <f t="shared" si="237"/>
        <v>4.0758800286212456E-3</v>
      </c>
      <c r="CH130" s="32">
        <f t="shared" si="237"/>
        <v>5.6350015736483256E-3</v>
      </c>
      <c r="CI130" s="32">
        <f t="shared" si="237"/>
        <v>3.9130151545887174E-3</v>
      </c>
      <c r="CJ130" s="32">
        <f t="shared" si="237"/>
        <v>2.7172463751642872E-3</v>
      </c>
      <c r="CK130" s="32">
        <f t="shared" si="237"/>
        <v>1.8362858814372763E-2</v>
      </c>
      <c r="CL130" s="32">
        <f t="shared" si="237"/>
        <v>1.2751397472226859E-2</v>
      </c>
      <c r="CM130" s="32">
        <f t="shared" si="237"/>
        <v>8.8547289470769439E-3</v>
      </c>
      <c r="CN130" s="32">
        <f t="shared" si="237"/>
        <v>1.2241874441992961E-2</v>
      </c>
      <c r="CO130" s="32">
        <f t="shared" si="237"/>
        <v>8.5009098198133536E-3</v>
      </c>
      <c r="CP130" s="32">
        <f t="shared" si="237"/>
        <v>5.9031374735154024E-3</v>
      </c>
      <c r="CQ130" s="32">
        <f t="shared" si="237"/>
        <v>8.1612286718787518E-3</v>
      </c>
      <c r="CR130" s="32">
        <f t="shared" si="237"/>
        <v>5.6672586610210128E-3</v>
      </c>
      <c r="CS130" s="32">
        <f t="shared" si="237"/>
        <v>3.935414877123399E-3</v>
      </c>
    </row>
    <row r="131" spans="2:97" ht="13.15" thickTop="1" x14ac:dyDescent="0.35">
      <c r="H131" s="34">
        <f t="shared" si="233"/>
        <v>1.52587890625E-2</v>
      </c>
      <c r="I131" s="34">
        <f t="shared" ref="I131:J131" si="238">I126</f>
        <v>-0.36520209194214875</v>
      </c>
      <c r="J131" s="34">
        <f t="shared" si="238"/>
        <v>3.3612188245069369E-2</v>
      </c>
      <c r="K131" s="34">
        <f t="shared" si="229"/>
        <v>-0.36468921065178822</v>
      </c>
      <c r="L131" s="34">
        <f>$CE$6-$CE$7*SUMPRODUCT($B$6:$CD$6,Q130:CS130)</f>
        <v>-0.20534992576494915</v>
      </c>
    </row>
    <row r="132" spans="2:97" ht="13.5" thickBot="1" x14ac:dyDescent="0.4">
      <c r="B132" s="39" t="s">
        <v>367</v>
      </c>
      <c r="D132" s="39" t="s">
        <v>368</v>
      </c>
      <c r="E132" s="39" t="s">
        <v>369</v>
      </c>
      <c r="F132" s="39" t="s">
        <v>370</v>
      </c>
      <c r="H132" s="39" t="s">
        <v>347</v>
      </c>
      <c r="I132" s="39" t="s">
        <v>371</v>
      </c>
      <c r="J132" s="39" t="s">
        <v>372</v>
      </c>
      <c r="K132" s="39" t="s">
        <v>349</v>
      </c>
      <c r="L132" s="39" t="s">
        <v>373</v>
      </c>
      <c r="M132" s="39" t="s">
        <v>374</v>
      </c>
      <c r="O132" s="45" t="s">
        <v>336</v>
      </c>
    </row>
    <row r="133" spans="2:97" ht="13.9" thickTop="1" thickBot="1" x14ac:dyDescent="0.4">
      <c r="B133" s="32">
        <f>1+B128</f>
        <v>8</v>
      </c>
      <c r="D133" s="32">
        <f>IF(F128,IF(M133&lt;0,D128,H133),E128)</f>
        <v>7.62939453125E-3</v>
      </c>
      <c r="E133" s="32">
        <f>IF(F128,IF(M133&lt;0,H133,E128),H133)</f>
        <v>1.52587890625E-2</v>
      </c>
      <c r="F133" s="32" t="b">
        <f>OR(F128,M133*M128&lt;=0)</f>
        <v>1</v>
      </c>
      <c r="H133" s="32">
        <f>IF(F128,(D128+E128)/2,2*H128)</f>
        <v>7.62939453125E-3</v>
      </c>
      <c r="I133" s="32">
        <f>I128</f>
        <v>-0.48828125</v>
      </c>
      <c r="J133" s="32">
        <f>J128</f>
        <v>-0.64967899742182689</v>
      </c>
      <c r="K133" s="32">
        <f>I133+J133*H133</f>
        <v>-0.49323790738999806</v>
      </c>
      <c r="L133" s="32">
        <f>$CE$3-$CE$7*SUMPRODUCT($B$3:$CD$3,Q135:CS135)</f>
        <v>-1.7194604802299125</v>
      </c>
      <c r="M133" s="32">
        <f>SUMPRODUCT(L133:L136,J133:J136)</f>
        <v>2.9421610146832249</v>
      </c>
      <c r="O133" s="46">
        <f>SUM(Q133:CS133)</f>
        <v>-1.2795185636641702</v>
      </c>
      <c r="P133" s="39" t="s">
        <v>363</v>
      </c>
      <c r="Q133" s="32">
        <f t="shared" ref="Q133:AV133" si="239">SUMPRODUCT(B$3:B$6,$K133:$K136)</f>
        <v>0.93095947316805683</v>
      </c>
      <c r="R133" s="32">
        <f t="shared" si="239"/>
        <v>0.5660138218710884</v>
      </c>
      <c r="S133" s="32">
        <f t="shared" si="239"/>
        <v>0.20106817057411991</v>
      </c>
      <c r="T133" s="32">
        <f t="shared" si="239"/>
        <v>0.52645652366292328</v>
      </c>
      <c r="U133" s="32">
        <f t="shared" si="239"/>
        <v>0.16151087236595485</v>
      </c>
      <c r="V133" s="32">
        <f t="shared" si="239"/>
        <v>-0.20343477893101364</v>
      </c>
      <c r="W133" s="32">
        <f t="shared" si="239"/>
        <v>0.12195357415778973</v>
      </c>
      <c r="X133" s="32">
        <f t="shared" si="239"/>
        <v>-0.24299207713917875</v>
      </c>
      <c r="Y133" s="32">
        <f t="shared" si="239"/>
        <v>-0.60793772843614724</v>
      </c>
      <c r="Z133" s="32">
        <f t="shared" si="239"/>
        <v>1.2152969317600939</v>
      </c>
      <c r="AA133" s="32">
        <f t="shared" si="239"/>
        <v>0.85035128046312547</v>
      </c>
      <c r="AB133" s="32">
        <f t="shared" si="239"/>
        <v>0.48540562916615698</v>
      </c>
      <c r="AC133" s="32">
        <f t="shared" si="239"/>
        <v>0.81079398225496035</v>
      </c>
      <c r="AD133" s="32">
        <f t="shared" si="239"/>
        <v>0.44584833095799192</v>
      </c>
      <c r="AE133" s="32">
        <f t="shared" si="239"/>
        <v>8.0902679661023436E-2</v>
      </c>
      <c r="AF133" s="32">
        <f t="shared" si="239"/>
        <v>0.40629103274982681</v>
      </c>
      <c r="AG133" s="32">
        <f t="shared" si="239"/>
        <v>4.1345381452858321E-2</v>
      </c>
      <c r="AH133" s="32">
        <f t="shared" si="239"/>
        <v>-0.32360026984411017</v>
      </c>
      <c r="AI133" s="32">
        <f t="shared" si="239"/>
        <v>1.5944135432161433</v>
      </c>
      <c r="AJ133" s="32">
        <f t="shared" si="239"/>
        <v>1.2294678919191748</v>
      </c>
      <c r="AK133" s="32">
        <f t="shared" si="239"/>
        <v>0.86452224062220639</v>
      </c>
      <c r="AL133" s="32">
        <f t="shared" si="239"/>
        <v>1.1899105937110097</v>
      </c>
      <c r="AM133" s="32">
        <f t="shared" si="239"/>
        <v>0.82496494241404128</v>
      </c>
      <c r="AN133" s="32">
        <f t="shared" si="239"/>
        <v>0.46001929111707279</v>
      </c>
      <c r="AO133" s="32">
        <f t="shared" si="239"/>
        <v>0.78540764420587617</v>
      </c>
      <c r="AP133" s="32">
        <f t="shared" si="239"/>
        <v>0.42046199290890768</v>
      </c>
      <c r="AQ133" s="32">
        <f t="shared" si="239"/>
        <v>5.5516341611939191E-2</v>
      </c>
      <c r="AR133" s="32">
        <f t="shared" si="239"/>
        <v>0.43772156577805887</v>
      </c>
      <c r="AS133" s="32">
        <f t="shared" si="239"/>
        <v>7.2775914481090387E-2</v>
      </c>
      <c r="AT133" s="32">
        <f t="shared" si="239"/>
        <v>-0.2921697368158781</v>
      </c>
      <c r="AU133" s="32">
        <f t="shared" si="239"/>
        <v>3.3218616272925272E-2</v>
      </c>
      <c r="AV133" s="32">
        <f t="shared" si="239"/>
        <v>-0.33172703502404322</v>
      </c>
      <c r="AW133" s="32">
        <f t="shared" ref="AW133:CB133" si="240">SUMPRODUCT(AH$3:AH$6,$K133:$K136)</f>
        <v>-0.69667268632101176</v>
      </c>
      <c r="AX133" s="32">
        <f t="shared" si="240"/>
        <v>-0.37128433323220839</v>
      </c>
      <c r="AY133" s="32">
        <f t="shared" si="240"/>
        <v>-0.73622998452917687</v>
      </c>
      <c r="AZ133" s="32">
        <f t="shared" si="240"/>
        <v>-1.1011756358261453</v>
      </c>
      <c r="BA133" s="32">
        <f t="shared" si="240"/>
        <v>0.72205902437009595</v>
      </c>
      <c r="BB133" s="32">
        <f t="shared" si="240"/>
        <v>0.3571133730731274</v>
      </c>
      <c r="BC133" s="32">
        <f t="shared" si="240"/>
        <v>-7.8322782238410826E-3</v>
      </c>
      <c r="BD133" s="32">
        <f t="shared" si="240"/>
        <v>0.31755607486496229</v>
      </c>
      <c r="BE133" s="32">
        <f t="shared" si="240"/>
        <v>-4.738957643200617E-2</v>
      </c>
      <c r="BF133" s="32">
        <f t="shared" si="240"/>
        <v>-0.41233522772897468</v>
      </c>
      <c r="BG133" s="32">
        <f t="shared" si="240"/>
        <v>-8.6946874640171312E-2</v>
      </c>
      <c r="BH133" s="32">
        <f t="shared" si="240"/>
        <v>-0.4518925259371398</v>
      </c>
      <c r="BI133" s="32">
        <f t="shared" si="240"/>
        <v>-0.81683817723410823</v>
      </c>
      <c r="BJ133" s="32">
        <f t="shared" si="240"/>
        <v>1.1011756358261453</v>
      </c>
      <c r="BK133" s="32">
        <f t="shared" si="240"/>
        <v>0.73622998452917687</v>
      </c>
      <c r="BL133" s="32">
        <f t="shared" si="240"/>
        <v>0.37128433323220839</v>
      </c>
      <c r="BM133" s="32">
        <f t="shared" si="240"/>
        <v>0.69667268632101176</v>
      </c>
      <c r="BN133" s="32">
        <f t="shared" si="240"/>
        <v>0.33172703502404322</v>
      </c>
      <c r="BO133" s="32">
        <f t="shared" si="240"/>
        <v>-3.3218616272925272E-2</v>
      </c>
      <c r="BP133" s="32">
        <f t="shared" si="240"/>
        <v>0.2921697368158781</v>
      </c>
      <c r="BQ133" s="32">
        <f t="shared" si="240"/>
        <v>-7.2775914481090387E-2</v>
      </c>
      <c r="BR133" s="32">
        <f t="shared" si="240"/>
        <v>-0.43772156577805887</v>
      </c>
      <c r="BS133" s="32">
        <f t="shared" si="240"/>
        <v>-5.5516341611939191E-2</v>
      </c>
      <c r="BT133" s="32">
        <f t="shared" si="240"/>
        <v>-0.42046199290890768</v>
      </c>
      <c r="BU133" s="32">
        <f t="shared" si="240"/>
        <v>-0.78540764420587617</v>
      </c>
      <c r="BV133" s="32">
        <f t="shared" si="240"/>
        <v>-0.46001929111707279</v>
      </c>
      <c r="BW133" s="32">
        <f t="shared" si="240"/>
        <v>-0.82496494241404128</v>
      </c>
      <c r="BX133" s="32">
        <f t="shared" si="240"/>
        <v>-1.1899105937110097</v>
      </c>
      <c r="BY133" s="32">
        <f t="shared" si="240"/>
        <v>-0.86452224062220639</v>
      </c>
      <c r="BZ133" s="32">
        <f t="shared" si="240"/>
        <v>-1.2294678919191748</v>
      </c>
      <c r="CA133" s="32">
        <f t="shared" si="240"/>
        <v>-1.5944135432161433</v>
      </c>
      <c r="CB133" s="32">
        <f t="shared" si="240"/>
        <v>0.22882111698009788</v>
      </c>
      <c r="CC133" s="32">
        <f t="shared" ref="CC133:CS133" si="241">SUMPRODUCT(BN$3:BN$6,$K133:$K136)</f>
        <v>-0.1361245343168706</v>
      </c>
      <c r="CD133" s="32">
        <f t="shared" si="241"/>
        <v>-0.50107018561383909</v>
      </c>
      <c r="CE133" s="32">
        <f t="shared" si="241"/>
        <v>-0.17568183252503572</v>
      </c>
      <c r="CF133" s="32">
        <f t="shared" si="241"/>
        <v>-0.54062748382200421</v>
      </c>
      <c r="CG133" s="32">
        <f t="shared" si="241"/>
        <v>-0.90557313511897264</v>
      </c>
      <c r="CH133" s="32">
        <f t="shared" si="241"/>
        <v>-0.58018478203016932</v>
      </c>
      <c r="CI133" s="32">
        <f t="shared" si="241"/>
        <v>-0.94513043332713775</v>
      </c>
      <c r="CJ133" s="32">
        <f t="shared" si="241"/>
        <v>-1.3100760846241062</v>
      </c>
      <c r="CK133" s="32">
        <f t="shared" si="241"/>
        <v>0.60793772843614724</v>
      </c>
      <c r="CL133" s="32">
        <f t="shared" si="241"/>
        <v>0.24299207713917875</v>
      </c>
      <c r="CM133" s="32">
        <f t="shared" si="241"/>
        <v>-0.12195357415778973</v>
      </c>
      <c r="CN133" s="32">
        <f t="shared" si="241"/>
        <v>0.20343477893101364</v>
      </c>
      <c r="CO133" s="32">
        <f t="shared" si="241"/>
        <v>-0.16151087236595485</v>
      </c>
      <c r="CP133" s="32">
        <f t="shared" si="241"/>
        <v>-0.52645652366292328</v>
      </c>
      <c r="CQ133" s="32">
        <f t="shared" si="241"/>
        <v>-0.20106817057411991</v>
      </c>
      <c r="CR133" s="32">
        <f t="shared" si="241"/>
        <v>-0.5660138218710884</v>
      </c>
      <c r="CS133" s="32">
        <f t="shared" si="241"/>
        <v>-0.93095947316805683</v>
      </c>
    </row>
    <row r="134" spans="2:97" ht="13.9" thickTop="1" thickBot="1" x14ac:dyDescent="0.4">
      <c r="H134" s="33">
        <f>H133</f>
        <v>7.62939453125E-3</v>
      </c>
      <c r="I134" s="33">
        <f t="shared" ref="I134:J134" si="242">I129</f>
        <v>0.33935642955529322</v>
      </c>
      <c r="J134" s="33">
        <f t="shared" si="242"/>
        <v>-1</v>
      </c>
      <c r="K134" s="33">
        <f t="shared" ref="K134:K136" si="243">I134+J134*H134</f>
        <v>0.33172703502404322</v>
      </c>
      <c r="L134" s="33">
        <f>$CE$4-$CE$7*SUMPRODUCT($B$4:$CD$4,Q135:CS135)</f>
        <v>-1.7710034738066724</v>
      </c>
      <c r="M134" s="39" t="s">
        <v>375</v>
      </c>
      <c r="O134" s="47">
        <f t="shared" ref="O134:O135" si="244">SUM(Q134:CS134)</f>
        <v>98.794484474479034</v>
      </c>
      <c r="P134" s="39" t="s">
        <v>365</v>
      </c>
      <c r="Q134" s="33">
        <f>EXP(Q133)</f>
        <v>2.5369421381615069</v>
      </c>
      <c r="R134" s="33">
        <f>EXP(R133)</f>
        <v>1.7612324538814415</v>
      </c>
      <c r="S134" s="33">
        <f t="shared" ref="S134:CD134" si="245">EXP(S133)</f>
        <v>1.2227081216969276</v>
      </c>
      <c r="T134" s="33">
        <f t="shared" si="245"/>
        <v>1.6929228356852575</v>
      </c>
      <c r="U134" s="33">
        <f t="shared" si="245"/>
        <v>1.1752852362201007</v>
      </c>
      <c r="V134" s="33">
        <f t="shared" si="245"/>
        <v>0.81592341798486079</v>
      </c>
      <c r="W134" s="33">
        <f t="shared" si="245"/>
        <v>1.1297016532121469</v>
      </c>
      <c r="X134" s="33">
        <f t="shared" si="245"/>
        <v>0.78427772747022129</v>
      </c>
      <c r="Y134" s="33">
        <f t="shared" si="245"/>
        <v>0.54447256234150743</v>
      </c>
      <c r="Z134" s="33">
        <f t="shared" si="245"/>
        <v>3.3712949602617028</v>
      </c>
      <c r="AA134" s="33">
        <f t="shared" si="245"/>
        <v>2.3404688685264188</v>
      </c>
      <c r="AB134" s="33">
        <f t="shared" si="245"/>
        <v>1.6248339552336621</v>
      </c>
      <c r="AC134" s="33">
        <f t="shared" si="245"/>
        <v>2.2496934944656268</v>
      </c>
      <c r="AD134" s="33">
        <f t="shared" si="245"/>
        <v>1.5618145696496635</v>
      </c>
      <c r="AE134" s="33">
        <f t="shared" si="245"/>
        <v>1.0842653703585365</v>
      </c>
      <c r="AF134" s="33">
        <f t="shared" si="245"/>
        <v>1.5012393987170094</v>
      </c>
      <c r="AG134" s="33">
        <f t="shared" si="245"/>
        <v>1.0422120040869192</v>
      </c>
      <c r="AH134" s="33">
        <f t="shared" si="245"/>
        <v>0.72353940510165593</v>
      </c>
      <c r="AI134" s="33">
        <f t="shared" si="245"/>
        <v>4.9254396674400027</v>
      </c>
      <c r="AJ134" s="33">
        <f t="shared" si="245"/>
        <v>3.4194095566629317</v>
      </c>
      <c r="AK134" s="33">
        <f t="shared" si="245"/>
        <v>2.3738716755564058</v>
      </c>
      <c r="AL134" s="33">
        <f t="shared" si="245"/>
        <v>3.2867873347879812</v>
      </c>
      <c r="AM134" s="33">
        <f t="shared" si="245"/>
        <v>2.2818007695004643</v>
      </c>
      <c r="AN134" s="33">
        <f t="shared" si="245"/>
        <v>1.5841045438459345</v>
      </c>
      <c r="AO134" s="33">
        <f t="shared" si="245"/>
        <v>2.1933008449045777</v>
      </c>
      <c r="AP134" s="33">
        <f t="shared" si="245"/>
        <v>1.5226648535117702</v>
      </c>
      <c r="AQ134" s="33">
        <f t="shared" si="245"/>
        <v>1.0570862914252379</v>
      </c>
      <c r="AR134" s="33">
        <f t="shared" si="245"/>
        <v>1.5491735044442583</v>
      </c>
      <c r="AS134" s="33">
        <f t="shared" si="245"/>
        <v>1.0754895082856533</v>
      </c>
      <c r="AT134" s="33">
        <f t="shared" si="245"/>
        <v>0.74664179261667429</v>
      </c>
      <c r="AU134" s="33">
        <f t="shared" si="245"/>
        <v>1.0337765149081533</v>
      </c>
      <c r="AV134" s="33">
        <f t="shared" si="245"/>
        <v>0.7176831984966543</v>
      </c>
      <c r="AW134" s="33">
        <f t="shared" si="245"/>
        <v>0.49824035076880208</v>
      </c>
      <c r="AX134" s="33">
        <f t="shared" si="245"/>
        <v>0.68984776702531103</v>
      </c>
      <c r="AY134" s="33">
        <f t="shared" si="245"/>
        <v>0.4789160372428144</v>
      </c>
      <c r="AZ134" s="33">
        <f t="shared" si="245"/>
        <v>0.33247997847030125</v>
      </c>
      <c r="BA134" s="33">
        <f t="shared" si="245"/>
        <v>2.0586676966502417</v>
      </c>
      <c r="BB134" s="33">
        <f t="shared" si="245"/>
        <v>1.429197893226422</v>
      </c>
      <c r="BC134" s="33">
        <f t="shared" si="245"/>
        <v>0.99219831414582715</v>
      </c>
      <c r="BD134" s="33">
        <f t="shared" si="245"/>
        <v>1.3737662764640048</v>
      </c>
      <c r="BE134" s="33">
        <f t="shared" si="245"/>
        <v>0.95371578001761992</v>
      </c>
      <c r="BF134" s="33">
        <f t="shared" si="245"/>
        <v>0.66210228380027458</v>
      </c>
      <c r="BG134" s="33">
        <f t="shared" si="245"/>
        <v>0.91672579572729807</v>
      </c>
      <c r="BH134" s="33">
        <f t="shared" si="245"/>
        <v>0.63642256496841698</v>
      </c>
      <c r="BI134" s="33">
        <f t="shared" si="245"/>
        <v>0.44182642518490428</v>
      </c>
      <c r="BJ134" s="33">
        <f t="shared" si="245"/>
        <v>3.0076999060240404</v>
      </c>
      <c r="BK134" s="33">
        <f t="shared" si="245"/>
        <v>2.0880486812618297</v>
      </c>
      <c r="BL134" s="33">
        <f t="shared" si="245"/>
        <v>1.4495951828793978</v>
      </c>
      <c r="BM134" s="33">
        <f t="shared" si="245"/>
        <v>2.0070634553322817</v>
      </c>
      <c r="BN134" s="33">
        <f t="shared" si="245"/>
        <v>1.3933724547191859</v>
      </c>
      <c r="BO134" s="33">
        <f t="shared" si="245"/>
        <v>0.96732706303435978</v>
      </c>
      <c r="BP134" s="33">
        <f t="shared" si="245"/>
        <v>1.3393303320129037</v>
      </c>
      <c r="BQ134" s="33">
        <f t="shared" si="245"/>
        <v>0.92980916345154796</v>
      </c>
      <c r="BR134" s="33">
        <f t="shared" si="245"/>
        <v>0.64550548865650414</v>
      </c>
      <c r="BS134" s="33">
        <f t="shared" si="245"/>
        <v>0.94599656443536873</v>
      </c>
      <c r="BT134" s="33">
        <f t="shared" si="245"/>
        <v>0.65674333895188308</v>
      </c>
      <c r="BU134" s="33">
        <f t="shared" si="245"/>
        <v>0.45593380512444304</v>
      </c>
      <c r="BV134" s="33">
        <f t="shared" si="245"/>
        <v>0.63127146745767881</v>
      </c>
      <c r="BW134" s="33">
        <f t="shared" si="245"/>
        <v>0.43825035619517377</v>
      </c>
      <c r="BX134" s="33">
        <f t="shared" si="245"/>
        <v>0.30424846457688642</v>
      </c>
      <c r="BY134" s="33">
        <f t="shared" si="245"/>
        <v>0.42125276201613238</v>
      </c>
      <c r="BZ134" s="33">
        <f t="shared" si="245"/>
        <v>0.29244815031046456</v>
      </c>
      <c r="CA134" s="33">
        <f t="shared" si="245"/>
        <v>0.2030275604857322</v>
      </c>
      <c r="CB134" s="33">
        <f t="shared" si="245"/>
        <v>1.2571171419845804</v>
      </c>
      <c r="CC134" s="33">
        <f t="shared" si="245"/>
        <v>0.87273394039583507</v>
      </c>
      <c r="CD134" s="33">
        <f t="shared" si="245"/>
        <v>0.60588190653133533</v>
      </c>
      <c r="CE134" s="33">
        <f t="shared" ref="CE134:CS134" si="246">EXP(CE133)</f>
        <v>0.83888484675467068</v>
      </c>
      <c r="CF134" s="33">
        <f t="shared" si="246"/>
        <v>0.58238270197379904</v>
      </c>
      <c r="CG134" s="33">
        <f t="shared" si="246"/>
        <v>0.40431009437162002</v>
      </c>
      <c r="CH134" s="33">
        <f t="shared" si="246"/>
        <v>0.5597949169666474</v>
      </c>
      <c r="CI134" s="33">
        <f t="shared" si="246"/>
        <v>0.38862887743826025</v>
      </c>
      <c r="CJ134" s="33">
        <f t="shared" si="246"/>
        <v>0.26979952800807733</v>
      </c>
      <c r="CK134" s="33">
        <f t="shared" si="246"/>
        <v>1.8366398403980069</v>
      </c>
      <c r="CL134" s="33">
        <f t="shared" si="246"/>
        <v>1.2750585219672321</v>
      </c>
      <c r="CM134" s="33">
        <f t="shared" si="246"/>
        <v>0.88518946321503678</v>
      </c>
      <c r="CN134" s="33">
        <f t="shared" si="246"/>
        <v>1.2256052197518306</v>
      </c>
      <c r="CO134" s="33">
        <f t="shared" si="246"/>
        <v>0.85085728058335419</v>
      </c>
      <c r="CP134" s="33">
        <f t="shared" si="246"/>
        <v>0.59069437715702044</v>
      </c>
      <c r="CQ134" s="33">
        <f t="shared" si="246"/>
        <v>0.81785667589428979</v>
      </c>
      <c r="CR134" s="33">
        <f t="shared" si="246"/>
        <v>0.56778422280158358</v>
      </c>
      <c r="CS134" s="33">
        <f t="shared" si="246"/>
        <v>0.39417532822592821</v>
      </c>
    </row>
    <row r="135" spans="2:97" ht="13.9" thickTop="1" thickBot="1" x14ac:dyDescent="0.4">
      <c r="H135" s="32">
        <f t="shared" ref="H135:H136" si="247">H134</f>
        <v>7.62939453125E-3</v>
      </c>
      <c r="I135" s="32">
        <f t="shared" ref="I135:J135" si="248">I130</f>
        <v>-0.40353822314049587</v>
      </c>
      <c r="J135" s="32">
        <f t="shared" si="248"/>
        <v>-0.12644861406579994</v>
      </c>
      <c r="K135" s="32">
        <f t="shared" si="243"/>
        <v>-0.4045029495051336</v>
      </c>
      <c r="L135" s="32">
        <f>$CE$5-$CE$7*SUMPRODUCT($B$5:$CD$5,Q135:CS135)</f>
        <v>-0.4497671207403755</v>
      </c>
      <c r="M135" s="32">
        <f>SUMPRODUCT($B$7:$CD$7, LN(Q135:CS135))</f>
        <v>-3180.6044563118876</v>
      </c>
      <c r="O135" s="48">
        <f t="shared" si="244"/>
        <v>0.99999999999999989</v>
      </c>
      <c r="P135" s="39" t="s">
        <v>366</v>
      </c>
      <c r="Q135" s="32">
        <f t="shared" ref="Q135:AV135" si="249">Q134/$O134</f>
        <v>2.5678985539085025E-2</v>
      </c>
      <c r="R135" s="32">
        <f t="shared" si="249"/>
        <v>1.7827234619928703E-2</v>
      </c>
      <c r="S135" s="32">
        <f t="shared" si="249"/>
        <v>1.2376279184014389E-2</v>
      </c>
      <c r="T135" s="32">
        <f t="shared" si="249"/>
        <v>1.7135803123934309E-2</v>
      </c>
      <c r="U135" s="32">
        <f t="shared" si="249"/>
        <v>1.18962636676717E-2</v>
      </c>
      <c r="V135" s="32">
        <f t="shared" si="249"/>
        <v>8.2587952386717831E-3</v>
      </c>
      <c r="W135" s="32">
        <f t="shared" si="249"/>
        <v>1.1434865612401425E-2</v>
      </c>
      <c r="X135" s="32">
        <f t="shared" si="249"/>
        <v>7.9384768455653901E-3</v>
      </c>
      <c r="Y135" s="32">
        <f t="shared" si="249"/>
        <v>5.5111635557160846E-3</v>
      </c>
      <c r="Z135" s="32">
        <f t="shared" si="249"/>
        <v>3.4124323621857536E-2</v>
      </c>
      <c r="AA135" s="32">
        <f t="shared" si="249"/>
        <v>2.3690278672702802E-2</v>
      </c>
      <c r="AB135" s="32">
        <f t="shared" si="249"/>
        <v>1.6446605940369022E-2</v>
      </c>
      <c r="AC135" s="32">
        <f t="shared" si="249"/>
        <v>2.2771448289168168E-2</v>
      </c>
      <c r="AD135" s="32">
        <f t="shared" si="249"/>
        <v>1.5808722298187784E-2</v>
      </c>
      <c r="AE135" s="32">
        <f t="shared" si="249"/>
        <v>1.0974958532615533E-2</v>
      </c>
      <c r="AF135" s="32">
        <f t="shared" si="249"/>
        <v>1.5195579051832749E-2</v>
      </c>
      <c r="AG135" s="32">
        <f t="shared" si="249"/>
        <v>1.0549293410768769E-2</v>
      </c>
      <c r="AH135" s="32">
        <f t="shared" si="249"/>
        <v>7.3236821766964472E-3</v>
      </c>
      <c r="AI135" s="32">
        <f t="shared" si="249"/>
        <v>4.9855411399128878E-2</v>
      </c>
      <c r="AJ135" s="32">
        <f t="shared" si="249"/>
        <v>3.4611340651777442E-2</v>
      </c>
      <c r="AK135" s="32">
        <f t="shared" si="249"/>
        <v>2.4028382638806453E-2</v>
      </c>
      <c r="AL135" s="32">
        <f t="shared" si="249"/>
        <v>3.3268935530880131E-2</v>
      </c>
      <c r="AM135" s="32">
        <f t="shared" si="249"/>
        <v>2.3096438851198293E-2</v>
      </c>
      <c r="AN135" s="32">
        <f t="shared" si="249"/>
        <v>1.6034341919716644E-2</v>
      </c>
      <c r="AO135" s="32">
        <f t="shared" si="249"/>
        <v>2.2200640618466504E-2</v>
      </c>
      <c r="AP135" s="32">
        <f t="shared" si="249"/>
        <v>1.5412447988481692E-2</v>
      </c>
      <c r="AQ135" s="32">
        <f t="shared" si="249"/>
        <v>1.0699851282672652E-2</v>
      </c>
      <c r="AR135" s="32">
        <f t="shared" si="249"/>
        <v>1.5680769151079955E-2</v>
      </c>
      <c r="AS135" s="32">
        <f t="shared" si="249"/>
        <v>1.0886129058788477E-2</v>
      </c>
      <c r="AT135" s="32">
        <f t="shared" si="249"/>
        <v>7.557525064160334E-3</v>
      </c>
      <c r="AU135" s="32">
        <f t="shared" si="249"/>
        <v>1.0463909199052527E-2</v>
      </c>
      <c r="AV135" s="32">
        <f t="shared" si="249"/>
        <v>7.2644055213633811E-3</v>
      </c>
      <c r="AW135" s="32">
        <f t="shared" ref="AW135:CB135" si="250">AW134/$O134</f>
        <v>5.0432000674846319E-3</v>
      </c>
      <c r="AX135" s="32">
        <f t="shared" si="250"/>
        <v>6.9826546562274444E-3</v>
      </c>
      <c r="AY135" s="32">
        <f t="shared" si="250"/>
        <v>4.8475989301460425E-3</v>
      </c>
      <c r="AZ135" s="32">
        <f t="shared" si="250"/>
        <v>3.365369840622922E-3</v>
      </c>
      <c r="BA135" s="32">
        <f t="shared" si="250"/>
        <v>2.0837880855403872E-2</v>
      </c>
      <c r="BB135" s="32">
        <f t="shared" si="250"/>
        <v>1.4466373308477739E-2</v>
      </c>
      <c r="BC135" s="32">
        <f t="shared" si="250"/>
        <v>1.0043053713207397E-2</v>
      </c>
      <c r="BD135" s="32">
        <f t="shared" si="250"/>
        <v>1.3905293233438365E-2</v>
      </c>
      <c r="BE135" s="32">
        <f t="shared" si="250"/>
        <v>9.6535326348505552E-3</v>
      </c>
      <c r="BF135" s="32">
        <f t="shared" si="250"/>
        <v>6.7018142492692627E-3</v>
      </c>
      <c r="BG135" s="32">
        <f t="shared" si="250"/>
        <v>9.2791191796148306E-3</v>
      </c>
      <c r="BH135" s="32">
        <f t="shared" si="250"/>
        <v>6.4418835560888024E-3</v>
      </c>
      <c r="BI135" s="32">
        <f t="shared" si="250"/>
        <v>4.4721770403998466E-3</v>
      </c>
      <c r="BJ135" s="32">
        <f t="shared" si="250"/>
        <v>3.044400628256733E-2</v>
      </c>
      <c r="BK135" s="32">
        <f t="shared" si="250"/>
        <v>2.1135275844282809E-2</v>
      </c>
      <c r="BL135" s="32">
        <f t="shared" si="250"/>
        <v>1.4672835134372939E-2</v>
      </c>
      <c r="BM135" s="32">
        <f t="shared" si="250"/>
        <v>2.0315541560933535E-2</v>
      </c>
      <c r="BN135" s="32">
        <f t="shared" si="250"/>
        <v>1.410374741192285E-2</v>
      </c>
      <c r="BO135" s="32">
        <f t="shared" si="250"/>
        <v>9.7913063485264035E-3</v>
      </c>
      <c r="BP135" s="32">
        <f t="shared" si="250"/>
        <v>1.3556731827057458E-2</v>
      </c>
      <c r="BQ135" s="32">
        <f t="shared" si="250"/>
        <v>9.4115493227938229E-3</v>
      </c>
      <c r="BR135" s="32">
        <f t="shared" si="250"/>
        <v>6.533821114510229E-3</v>
      </c>
      <c r="BS135" s="32">
        <f t="shared" si="250"/>
        <v>9.5753985606326242E-3</v>
      </c>
      <c r="BT135" s="32">
        <f t="shared" si="250"/>
        <v>6.6475708886515371E-3</v>
      </c>
      <c r="BU135" s="32">
        <f t="shared" si="250"/>
        <v>4.6149722583169262E-3</v>
      </c>
      <c r="BV135" s="32">
        <f t="shared" si="250"/>
        <v>6.3897440309104627E-3</v>
      </c>
      <c r="BW135" s="32">
        <f t="shared" si="250"/>
        <v>4.4359799894333604E-3</v>
      </c>
      <c r="BX135" s="32">
        <f t="shared" si="250"/>
        <v>3.0796098202777811E-3</v>
      </c>
      <c r="BY135" s="32">
        <f t="shared" si="250"/>
        <v>4.2639299577999414E-3</v>
      </c>
      <c r="BZ135" s="32">
        <f t="shared" si="250"/>
        <v>2.9601667731361143E-3</v>
      </c>
      <c r="CA135" s="32">
        <f t="shared" si="250"/>
        <v>2.0550495461938369E-3</v>
      </c>
      <c r="CB135" s="32">
        <f t="shared" si="250"/>
        <v>1.272456806340564E-2</v>
      </c>
      <c r="CC135" s="32">
        <f t="shared" ref="CC135:CS135" si="251">CC134/$O134</f>
        <v>8.8338326277848343E-3</v>
      </c>
      <c r="CD135" s="32">
        <f t="shared" si="251"/>
        <v>6.1327503225936568E-3</v>
      </c>
      <c r="CE135" s="32">
        <f t="shared" si="251"/>
        <v>8.4912113385375732E-3</v>
      </c>
      <c r="CF135" s="32">
        <f t="shared" si="251"/>
        <v>5.8948908440758386E-3</v>
      </c>
      <c r="CG135" s="32">
        <f t="shared" si="251"/>
        <v>4.0924358937878052E-3</v>
      </c>
      <c r="CH135" s="32">
        <f t="shared" si="251"/>
        <v>5.6662567748026029E-3</v>
      </c>
      <c r="CI135" s="32">
        <f t="shared" si="251"/>
        <v>3.9337102623239291E-3</v>
      </c>
      <c r="CJ135" s="32">
        <f t="shared" si="251"/>
        <v>2.7309169073884178E-3</v>
      </c>
      <c r="CK135" s="32">
        <f t="shared" si="251"/>
        <v>1.8590509886940648E-2</v>
      </c>
      <c r="CL135" s="32">
        <f t="shared" si="251"/>
        <v>1.2906171116228762E-2</v>
      </c>
      <c r="CM135" s="32">
        <f t="shared" si="251"/>
        <v>8.9599077106749039E-3</v>
      </c>
      <c r="CN135" s="32">
        <f t="shared" si="251"/>
        <v>1.2405603675865464E-2</v>
      </c>
      <c r="CO135" s="32">
        <f t="shared" si="251"/>
        <v>8.6123965837703303E-3</v>
      </c>
      <c r="CP135" s="32">
        <f t="shared" si="251"/>
        <v>5.9790218077367552E-3</v>
      </c>
      <c r="CQ135" s="32">
        <f t="shared" si="251"/>
        <v>8.2783637188325182E-3</v>
      </c>
      <c r="CR135" s="32">
        <f t="shared" si="251"/>
        <v>5.7471247086496591E-3</v>
      </c>
      <c r="CS135" s="32">
        <f t="shared" si="251"/>
        <v>3.9898515622879037E-3</v>
      </c>
    </row>
    <row r="136" spans="2:97" ht="13.15" thickTop="1" x14ac:dyDescent="0.35">
      <c r="H136" s="34">
        <f t="shared" si="247"/>
        <v>7.62939453125E-3</v>
      </c>
      <c r="I136" s="34">
        <f t="shared" ref="I136:J136" si="252">I131</f>
        <v>-0.36520209194214875</v>
      </c>
      <c r="J136" s="34">
        <f t="shared" si="252"/>
        <v>3.3612188245069369E-2</v>
      </c>
      <c r="K136" s="34">
        <f t="shared" si="243"/>
        <v>-0.36494565129696849</v>
      </c>
      <c r="L136" s="34">
        <f>$CE$6-$CE$7*SUMPRODUCT($B$6:$CD$6,Q135:CS135)</f>
        <v>-8.366753973740515E-2</v>
      </c>
    </row>
    <row r="137" spans="2:97" ht="13.5" thickBot="1" x14ac:dyDescent="0.4">
      <c r="B137" s="39" t="s">
        <v>367</v>
      </c>
      <c r="D137" s="39" t="s">
        <v>368</v>
      </c>
      <c r="E137" s="39" t="s">
        <v>369</v>
      </c>
      <c r="F137" s="39" t="s">
        <v>370</v>
      </c>
      <c r="H137" s="39" t="s">
        <v>347</v>
      </c>
      <c r="I137" s="39" t="s">
        <v>371</v>
      </c>
      <c r="J137" s="39" t="s">
        <v>372</v>
      </c>
      <c r="K137" s="39" t="s">
        <v>349</v>
      </c>
      <c r="L137" s="39" t="s">
        <v>373</v>
      </c>
      <c r="M137" s="39" t="s">
        <v>374</v>
      </c>
      <c r="O137" s="45" t="s">
        <v>336</v>
      </c>
    </row>
    <row r="138" spans="2:97" ht="13.9" thickTop="1" thickBot="1" x14ac:dyDescent="0.4">
      <c r="B138" s="32">
        <f>1+B133</f>
        <v>9</v>
      </c>
      <c r="D138" s="32">
        <f>IF(F133,IF(M138&lt;0,D133,H138),E133)</f>
        <v>1.1444091796875E-2</v>
      </c>
      <c r="E138" s="32">
        <f>IF(F133,IF(M138&lt;0,H138,E133),H138)</f>
        <v>1.52587890625E-2</v>
      </c>
      <c r="F138" s="32" t="b">
        <f>OR(F133,M138*M133&lt;=0)</f>
        <v>1</v>
      </c>
      <c r="H138" s="32">
        <f>IF(F133,(D133+E133)/2,2*H133)</f>
        <v>1.1444091796875E-2</v>
      </c>
      <c r="I138" s="32">
        <f>I133</f>
        <v>-0.48828125</v>
      </c>
      <c r="J138" s="32">
        <f>J133</f>
        <v>-0.64967899742182689</v>
      </c>
      <c r="K138" s="32">
        <f>I138+J138*H138</f>
        <v>-0.4957162360849971</v>
      </c>
      <c r="L138" s="32">
        <f>$CE$3-$CE$7*SUMPRODUCT($B$3:$CD$3,Q140:CS140)</f>
        <v>-0.60470757388196716</v>
      </c>
      <c r="M138" s="32">
        <f>SUMPRODUCT(L138:L141,J138:J141)</f>
        <v>0.26103944330960976</v>
      </c>
      <c r="O138" s="46">
        <f>SUM(Q138:CS138)</f>
        <v>-1.2648047313538984</v>
      </c>
      <c r="P138" s="39" t="s">
        <v>363</v>
      </c>
      <c r="Q138" s="32">
        <f t="shared" ref="Q138:AV138" si="253">SUMPRODUCT(B$3:B$6,$K138:$K141)</f>
        <v>0.93760664198840971</v>
      </c>
      <c r="R138" s="32">
        <f t="shared" si="253"/>
        <v>0.57278921101403135</v>
      </c>
      <c r="S138" s="32">
        <f t="shared" si="253"/>
        <v>0.207971780039653</v>
      </c>
      <c r="T138" s="32">
        <f t="shared" si="253"/>
        <v>0.53262132930095718</v>
      </c>
      <c r="U138" s="32">
        <f t="shared" si="253"/>
        <v>0.16780389832657888</v>
      </c>
      <c r="V138" s="32">
        <f t="shared" si="253"/>
        <v>-0.19701353264779947</v>
      </c>
      <c r="W138" s="32">
        <f t="shared" si="253"/>
        <v>0.12763601661350471</v>
      </c>
      <c r="X138" s="32">
        <f t="shared" si="253"/>
        <v>-0.23718141436087364</v>
      </c>
      <c r="Y138" s="32">
        <f t="shared" si="253"/>
        <v>-0.60199884533525205</v>
      </c>
      <c r="Z138" s="32">
        <f t="shared" si="253"/>
        <v>1.218674360067054</v>
      </c>
      <c r="AA138" s="32">
        <f t="shared" si="253"/>
        <v>0.85385692909267563</v>
      </c>
      <c r="AB138" s="32">
        <f t="shared" si="253"/>
        <v>0.48903949811829728</v>
      </c>
      <c r="AC138" s="32">
        <f t="shared" si="253"/>
        <v>0.81368904737960146</v>
      </c>
      <c r="AD138" s="32">
        <f t="shared" si="253"/>
        <v>0.44887161640522305</v>
      </c>
      <c r="AE138" s="32">
        <f t="shared" si="253"/>
        <v>8.4054185430844697E-2</v>
      </c>
      <c r="AF138" s="32">
        <f t="shared" si="253"/>
        <v>0.40870373469214888</v>
      </c>
      <c r="AG138" s="32">
        <f t="shared" si="253"/>
        <v>4.3886303717770525E-2</v>
      </c>
      <c r="AH138" s="32">
        <f t="shared" si="253"/>
        <v>-0.32093112725660783</v>
      </c>
      <c r="AI138" s="32">
        <f t="shared" si="253"/>
        <v>1.5934313175052461</v>
      </c>
      <c r="AJ138" s="32">
        <f t="shared" si="253"/>
        <v>1.2286138865308678</v>
      </c>
      <c r="AK138" s="32">
        <f t="shared" si="253"/>
        <v>0.86379645555648943</v>
      </c>
      <c r="AL138" s="32">
        <f t="shared" si="253"/>
        <v>1.1884460048177936</v>
      </c>
      <c r="AM138" s="32">
        <f t="shared" si="253"/>
        <v>0.82362857384341526</v>
      </c>
      <c r="AN138" s="32">
        <f t="shared" si="253"/>
        <v>0.4588111428690369</v>
      </c>
      <c r="AO138" s="32">
        <f t="shared" si="253"/>
        <v>0.78346069213034109</v>
      </c>
      <c r="AP138" s="32">
        <f t="shared" si="253"/>
        <v>0.41864326115596273</v>
      </c>
      <c r="AQ138" s="32">
        <f t="shared" si="253"/>
        <v>5.3825830181584378E-2</v>
      </c>
      <c r="AR138" s="32">
        <f t="shared" si="253"/>
        <v>0.44189040590341266</v>
      </c>
      <c r="AS138" s="32">
        <f t="shared" si="253"/>
        <v>7.707297492903431E-2</v>
      </c>
      <c r="AT138" s="32">
        <f t="shared" si="253"/>
        <v>-0.28774445604534404</v>
      </c>
      <c r="AU138" s="32">
        <f t="shared" si="253"/>
        <v>3.6905093215960139E-2</v>
      </c>
      <c r="AV138" s="32">
        <f t="shared" si="253"/>
        <v>-0.32791233775841822</v>
      </c>
      <c r="AW138" s="32">
        <f t="shared" ref="AW138:CB138" si="254">SUMPRODUCT(AH$3:AH$6,$K138:$K141)</f>
        <v>-0.69272976873279657</v>
      </c>
      <c r="AX138" s="32">
        <f t="shared" si="254"/>
        <v>-0.36808021947149239</v>
      </c>
      <c r="AY138" s="32">
        <f t="shared" si="254"/>
        <v>-0.73289765044587074</v>
      </c>
      <c r="AZ138" s="32">
        <f t="shared" si="254"/>
        <v>-1.0977150814202492</v>
      </c>
      <c r="BA138" s="32">
        <f t="shared" si="254"/>
        <v>0.72295812398205683</v>
      </c>
      <c r="BB138" s="32">
        <f t="shared" si="254"/>
        <v>0.35814069300767848</v>
      </c>
      <c r="BC138" s="32">
        <f t="shared" si="254"/>
        <v>-6.676737966699875E-3</v>
      </c>
      <c r="BD138" s="32">
        <f t="shared" si="254"/>
        <v>0.31797281129460431</v>
      </c>
      <c r="BE138" s="32">
        <f t="shared" si="254"/>
        <v>-4.6844619679774026E-2</v>
      </c>
      <c r="BF138" s="32">
        <f t="shared" si="254"/>
        <v>-0.4116620506541524</v>
      </c>
      <c r="BG138" s="32">
        <f t="shared" si="254"/>
        <v>-8.7012501392848218E-2</v>
      </c>
      <c r="BH138" s="32">
        <f t="shared" si="254"/>
        <v>-0.45182993236722657</v>
      </c>
      <c r="BI138" s="32">
        <f t="shared" si="254"/>
        <v>-0.81664736334160493</v>
      </c>
      <c r="BJ138" s="32">
        <f t="shared" si="254"/>
        <v>1.0977150814202492</v>
      </c>
      <c r="BK138" s="32">
        <f t="shared" si="254"/>
        <v>0.73289765044587074</v>
      </c>
      <c r="BL138" s="32">
        <f t="shared" si="254"/>
        <v>0.36808021947149239</v>
      </c>
      <c r="BM138" s="32">
        <f t="shared" si="254"/>
        <v>0.69272976873279657</v>
      </c>
      <c r="BN138" s="32">
        <f t="shared" si="254"/>
        <v>0.32791233775841822</v>
      </c>
      <c r="BO138" s="32">
        <f t="shared" si="254"/>
        <v>-3.6905093215960139E-2</v>
      </c>
      <c r="BP138" s="32">
        <f t="shared" si="254"/>
        <v>0.28774445604534404</v>
      </c>
      <c r="BQ138" s="32">
        <f t="shared" si="254"/>
        <v>-7.707297492903431E-2</v>
      </c>
      <c r="BR138" s="32">
        <f t="shared" si="254"/>
        <v>-0.44189040590341266</v>
      </c>
      <c r="BS138" s="32">
        <f t="shared" si="254"/>
        <v>-5.3825830181584378E-2</v>
      </c>
      <c r="BT138" s="32">
        <f t="shared" si="254"/>
        <v>-0.41864326115596273</v>
      </c>
      <c r="BU138" s="32">
        <f t="shared" si="254"/>
        <v>-0.78346069213034109</v>
      </c>
      <c r="BV138" s="32">
        <f t="shared" si="254"/>
        <v>-0.4588111428690369</v>
      </c>
      <c r="BW138" s="32">
        <f t="shared" si="254"/>
        <v>-0.82362857384341526</v>
      </c>
      <c r="BX138" s="32">
        <f t="shared" si="254"/>
        <v>-1.1884460048177936</v>
      </c>
      <c r="BY138" s="32">
        <f t="shared" si="254"/>
        <v>-0.86379645555648943</v>
      </c>
      <c r="BZ138" s="32">
        <f t="shared" si="254"/>
        <v>-1.2286138865308678</v>
      </c>
      <c r="CA138" s="32">
        <f t="shared" si="254"/>
        <v>-1.5934313175052461</v>
      </c>
      <c r="CB138" s="32">
        <f t="shared" si="254"/>
        <v>0.22724188789705979</v>
      </c>
      <c r="CC138" s="32">
        <f t="shared" ref="CC138:CS138" si="255">SUMPRODUCT(BN$3:BN$6,$K138:$K141)</f>
        <v>-0.13757554307731856</v>
      </c>
      <c r="CD138" s="32">
        <f t="shared" si="255"/>
        <v>-0.50239297405169692</v>
      </c>
      <c r="CE138" s="32">
        <f t="shared" si="255"/>
        <v>-0.17774342479039273</v>
      </c>
      <c r="CF138" s="32">
        <f t="shared" si="255"/>
        <v>-0.54256085576477109</v>
      </c>
      <c r="CG138" s="32">
        <f t="shared" si="255"/>
        <v>-0.90737828673914944</v>
      </c>
      <c r="CH138" s="32">
        <f t="shared" si="255"/>
        <v>-0.58272873747784526</v>
      </c>
      <c r="CI138" s="32">
        <f t="shared" si="255"/>
        <v>-0.94754616845222361</v>
      </c>
      <c r="CJ138" s="32">
        <f t="shared" si="255"/>
        <v>-1.3123635994266021</v>
      </c>
      <c r="CK138" s="32">
        <f t="shared" si="255"/>
        <v>0.60199884533525205</v>
      </c>
      <c r="CL138" s="32">
        <f t="shared" si="255"/>
        <v>0.23718141436087364</v>
      </c>
      <c r="CM138" s="32">
        <f t="shared" si="255"/>
        <v>-0.12763601661350471</v>
      </c>
      <c r="CN138" s="32">
        <f t="shared" si="255"/>
        <v>0.19701353264779947</v>
      </c>
      <c r="CO138" s="32">
        <f t="shared" si="255"/>
        <v>-0.16780389832657888</v>
      </c>
      <c r="CP138" s="32">
        <f t="shared" si="255"/>
        <v>-0.53262132930095718</v>
      </c>
      <c r="CQ138" s="32">
        <f t="shared" si="255"/>
        <v>-0.207971780039653</v>
      </c>
      <c r="CR138" s="32">
        <f t="shared" si="255"/>
        <v>-0.57278921101403135</v>
      </c>
      <c r="CS138" s="32">
        <f t="shared" si="255"/>
        <v>-0.93760664198840971</v>
      </c>
    </row>
    <row r="139" spans="2:97" ht="13.9" thickTop="1" thickBot="1" x14ac:dyDescent="0.4">
      <c r="H139" s="33">
        <f>H138</f>
        <v>1.1444091796875E-2</v>
      </c>
      <c r="I139" s="33">
        <f t="shared" ref="I139:J139" si="256">I134</f>
        <v>0.33935642955529322</v>
      </c>
      <c r="J139" s="33">
        <f t="shared" si="256"/>
        <v>-1</v>
      </c>
      <c r="K139" s="33">
        <f t="shared" ref="K139:K141" si="257">I139+J139*H139</f>
        <v>0.32791233775841822</v>
      </c>
      <c r="L139" s="33">
        <f>$CE$4-$CE$7*SUMPRODUCT($B$4:$CD$4,Q140:CS140)</f>
        <v>0.15532681139231386</v>
      </c>
      <c r="M139" s="39" t="s">
        <v>375</v>
      </c>
      <c r="O139" s="47">
        <f t="shared" ref="O139:O140" si="258">SUM(Q139:CS139)</f>
        <v>98.815723728344722</v>
      </c>
      <c r="P139" s="39" t="s">
        <v>365</v>
      </c>
      <c r="Q139" s="33">
        <f>EXP(Q138)</f>
        <v>2.5538617924411984</v>
      </c>
      <c r="R139" s="33">
        <f>EXP(R138)</f>
        <v>1.7732060060607002</v>
      </c>
      <c r="S139" s="33">
        <f t="shared" ref="S139:CD139" si="259">EXP(S138)</f>
        <v>1.2311784252522879</v>
      </c>
      <c r="T139" s="33">
        <f t="shared" si="259"/>
        <v>1.7033916117570058</v>
      </c>
      <c r="U139" s="33">
        <f t="shared" si="259"/>
        <v>1.182704657542851</v>
      </c>
      <c r="V139" s="33">
        <f t="shared" si="259"/>
        <v>0.82117952050423415</v>
      </c>
      <c r="W139" s="33">
        <f t="shared" si="259"/>
        <v>1.1361393915645639</v>
      </c>
      <c r="X139" s="33">
        <f t="shared" si="259"/>
        <v>0.78884816664988733</v>
      </c>
      <c r="Y139" s="33">
        <f t="shared" si="259"/>
        <v>0.54771574214142171</v>
      </c>
      <c r="Z139" s="33">
        <f t="shared" si="259"/>
        <v>3.3827005171750391</v>
      </c>
      <c r="AA139" s="33">
        <f t="shared" si="259"/>
        <v>2.3486881285090226</v>
      </c>
      <c r="AB139" s="33">
        <f t="shared" si="259"/>
        <v>1.6307491298715435</v>
      </c>
      <c r="AC139" s="33">
        <f t="shared" si="259"/>
        <v>2.2562159405400619</v>
      </c>
      <c r="AD139" s="33">
        <f t="shared" si="259"/>
        <v>1.5665435257995248</v>
      </c>
      <c r="AE139" s="33">
        <f t="shared" si="259"/>
        <v>1.0876878290457375</v>
      </c>
      <c r="AF139" s="33">
        <f t="shared" si="259"/>
        <v>1.5048658149017173</v>
      </c>
      <c r="AG139" s="33">
        <f t="shared" si="259"/>
        <v>1.044863551033604</v>
      </c>
      <c r="AH139" s="33">
        <f t="shared" si="259"/>
        <v>0.72547321460010306</v>
      </c>
      <c r="AI139" s="33">
        <f t="shared" si="259"/>
        <v>4.9206041491351362</v>
      </c>
      <c r="AJ139" s="33">
        <f t="shared" si="259"/>
        <v>3.4164906090526115</v>
      </c>
      <c r="AK139" s="33">
        <f t="shared" si="259"/>
        <v>2.3721493800301476</v>
      </c>
      <c r="AL139" s="33">
        <f t="shared" si="259"/>
        <v>3.2819770659560836</v>
      </c>
      <c r="AM139" s="33">
        <f t="shared" si="259"/>
        <v>2.2787534792726247</v>
      </c>
      <c r="AN139" s="33">
        <f t="shared" si="259"/>
        <v>1.5821918663482142</v>
      </c>
      <c r="AO139" s="33">
        <f t="shared" si="259"/>
        <v>2.1890347475634511</v>
      </c>
      <c r="AP139" s="33">
        <f t="shared" si="259"/>
        <v>1.5198980513916955</v>
      </c>
      <c r="AQ139" s="33">
        <f t="shared" si="259"/>
        <v>1.0553007846017819</v>
      </c>
      <c r="AR139" s="33">
        <f t="shared" si="259"/>
        <v>1.5556452415565842</v>
      </c>
      <c r="AS139" s="33">
        <f t="shared" si="259"/>
        <v>1.0801208952623449</v>
      </c>
      <c r="AT139" s="33">
        <f t="shared" si="259"/>
        <v>0.74995321376418955</v>
      </c>
      <c r="AU139" s="33">
        <f t="shared" si="259"/>
        <v>1.0375945414039858</v>
      </c>
      <c r="AV139" s="33">
        <f t="shared" si="259"/>
        <v>0.7204261711103177</v>
      </c>
      <c r="AW139" s="33">
        <f t="shared" si="259"/>
        <v>0.50020874947779392</v>
      </c>
      <c r="AX139" s="33">
        <f t="shared" si="259"/>
        <v>0.6920616626410887</v>
      </c>
      <c r="AY139" s="33">
        <f t="shared" si="259"/>
        <v>0.48051460748253766</v>
      </c>
      <c r="AZ139" s="33">
        <f t="shared" si="259"/>
        <v>0.33363253661956094</v>
      </c>
      <c r="BA139" s="33">
        <f t="shared" si="259"/>
        <v>2.0605194763199024</v>
      </c>
      <c r="BB139" s="33">
        <f t="shared" si="259"/>
        <v>1.4306668911487799</v>
      </c>
      <c r="BC139" s="33">
        <f t="shared" si="259"/>
        <v>0.99334550192406967</v>
      </c>
      <c r="BD139" s="33">
        <f t="shared" si="259"/>
        <v>1.3743388942242745</v>
      </c>
      <c r="BE139" s="33">
        <f t="shared" si="259"/>
        <v>0.95423565551361578</v>
      </c>
      <c r="BF139" s="33">
        <f t="shared" si="259"/>
        <v>0.66254814593416245</v>
      </c>
      <c r="BG139" s="33">
        <f t="shared" si="259"/>
        <v>0.91666563596429584</v>
      </c>
      <c r="BH139" s="33">
        <f t="shared" si="259"/>
        <v>0.6364624021754951</v>
      </c>
      <c r="BI139" s="33">
        <f t="shared" si="259"/>
        <v>0.44191073984885337</v>
      </c>
      <c r="BJ139" s="33">
        <f t="shared" si="259"/>
        <v>2.9973095853666507</v>
      </c>
      <c r="BK139" s="33">
        <f t="shared" si="259"/>
        <v>2.0811021859233301</v>
      </c>
      <c r="BL139" s="33">
        <f t="shared" si="259"/>
        <v>1.4449579480876573</v>
      </c>
      <c r="BM139" s="33">
        <f t="shared" si="259"/>
        <v>1.9991653505540963</v>
      </c>
      <c r="BN139" s="33">
        <f t="shared" si="259"/>
        <v>1.3880672858660927</v>
      </c>
      <c r="BO139" s="33">
        <f t="shared" si="259"/>
        <v>0.96376759909211163</v>
      </c>
      <c r="BP139" s="33">
        <f t="shared" si="259"/>
        <v>1.3334165140526133</v>
      </c>
      <c r="BQ139" s="33">
        <f t="shared" si="259"/>
        <v>0.92582228932541411</v>
      </c>
      <c r="BR139" s="33">
        <f t="shared" si="259"/>
        <v>0.64282008088129172</v>
      </c>
      <c r="BS139" s="33">
        <f t="shared" si="259"/>
        <v>0.94759713495081921</v>
      </c>
      <c r="BT139" s="33">
        <f t="shared" si="259"/>
        <v>0.6579388657577061</v>
      </c>
      <c r="BU139" s="33">
        <f t="shared" si="259"/>
        <v>0.45682235109016428</v>
      </c>
      <c r="BV139" s="33">
        <f t="shared" si="259"/>
        <v>0.63203459786963445</v>
      </c>
      <c r="BW139" s="33">
        <f t="shared" si="259"/>
        <v>0.4388364117031206</v>
      </c>
      <c r="BX139" s="33">
        <f t="shared" si="259"/>
        <v>0.30469438996786125</v>
      </c>
      <c r="BY139" s="33">
        <f t="shared" si="259"/>
        <v>0.42155861195692951</v>
      </c>
      <c r="BZ139" s="33">
        <f t="shared" si="259"/>
        <v>0.29269800928189837</v>
      </c>
      <c r="CA139" s="33">
        <f t="shared" si="259"/>
        <v>0.20322707734491582</v>
      </c>
      <c r="CB139" s="33">
        <f t="shared" si="259"/>
        <v>1.2551334328110573</v>
      </c>
      <c r="CC139" s="33">
        <f t="shared" si="259"/>
        <v>0.87146851409712478</v>
      </c>
      <c r="CD139" s="33">
        <f t="shared" si="259"/>
        <v>0.60508098279378419</v>
      </c>
      <c r="CE139" s="33">
        <f t="shared" ref="CE139:CS139" si="260">EXP(CE138)</f>
        <v>0.83715718971717079</v>
      </c>
      <c r="CF139" s="33">
        <f t="shared" si="260"/>
        <v>0.5812578273487613</v>
      </c>
      <c r="CG139" s="33">
        <f t="shared" si="260"/>
        <v>0.40358091169036836</v>
      </c>
      <c r="CH139" s="33">
        <f t="shared" si="260"/>
        <v>0.55837263351796285</v>
      </c>
      <c r="CI139" s="33">
        <f t="shared" si="260"/>
        <v>0.38769118607140868</v>
      </c>
      <c r="CJ139" s="33">
        <f t="shared" si="260"/>
        <v>0.26918306294934191</v>
      </c>
      <c r="CK139" s="33">
        <f t="shared" si="260"/>
        <v>1.825764576512386</v>
      </c>
      <c r="CL139" s="33">
        <f t="shared" si="260"/>
        <v>1.2676710706533563</v>
      </c>
      <c r="CM139" s="33">
        <f t="shared" si="260"/>
        <v>0.88017368944748231</v>
      </c>
      <c r="CN139" s="33">
        <f t="shared" si="260"/>
        <v>1.2177605201186259</v>
      </c>
      <c r="CO139" s="33">
        <f t="shared" si="260"/>
        <v>0.84551962624174293</v>
      </c>
      <c r="CP139" s="33">
        <f t="shared" si="260"/>
        <v>0.58706406271927392</v>
      </c>
      <c r="CQ139" s="33">
        <f t="shared" si="260"/>
        <v>0.81222995748571869</v>
      </c>
      <c r="CR139" s="33">
        <f t="shared" si="260"/>
        <v>0.56395026668196835</v>
      </c>
      <c r="CS139" s="33">
        <f t="shared" si="260"/>
        <v>0.39156386730078879</v>
      </c>
    </row>
    <row r="140" spans="2:97" ht="13.9" thickTop="1" thickBot="1" x14ac:dyDescent="0.4">
      <c r="H140" s="32">
        <f t="shared" ref="H140:H141" si="261">H139</f>
        <v>1.1444091796875E-2</v>
      </c>
      <c r="I140" s="32">
        <f t="shared" ref="I140:J140" si="262">I135</f>
        <v>-0.40353822314049587</v>
      </c>
      <c r="J140" s="32">
        <f t="shared" si="262"/>
        <v>-0.12644861406579994</v>
      </c>
      <c r="K140" s="32">
        <f t="shared" si="257"/>
        <v>-0.40498531268745253</v>
      </c>
      <c r="L140" s="32">
        <f>$CE$5-$CE$7*SUMPRODUCT($B$5:$CD$5,Q140:CS140)</f>
        <v>-0.22426226535205274</v>
      </c>
      <c r="M140" s="32">
        <f>SUMPRODUCT($B$7:$CD$7, LN(Q140:CS140))</f>
        <v>-3180.5983464853334</v>
      </c>
      <c r="O140" s="48">
        <f t="shared" si="258"/>
        <v>1</v>
      </c>
      <c r="P140" s="39" t="s">
        <v>366</v>
      </c>
      <c r="Q140" s="32">
        <f t="shared" ref="Q140:AV140" si="263">Q139/$O139</f>
        <v>2.5844690461024653E-2</v>
      </c>
      <c r="R140" s="32">
        <f t="shared" si="263"/>
        <v>1.7944573385258386E-2</v>
      </c>
      <c r="S140" s="32">
        <f t="shared" si="263"/>
        <v>1.2459337226906647E-2</v>
      </c>
      <c r="T140" s="32">
        <f t="shared" si="263"/>
        <v>1.723806240026958E-2</v>
      </c>
      <c r="U140" s="32">
        <f t="shared" si="263"/>
        <v>1.1968790116785828E-2</v>
      </c>
      <c r="V140" s="32">
        <f t="shared" si="263"/>
        <v>8.3102110627833563E-3</v>
      </c>
      <c r="W140" s="32">
        <f t="shared" si="263"/>
        <v>1.1497556752080629E-2</v>
      </c>
      <c r="X140" s="32">
        <f t="shared" si="263"/>
        <v>7.9830227102168239E-3</v>
      </c>
      <c r="Y140" s="32">
        <f t="shared" si="263"/>
        <v>5.5427994804465777E-3</v>
      </c>
      <c r="Z140" s="32">
        <f t="shared" si="263"/>
        <v>3.423241149834063E-2</v>
      </c>
      <c r="AA140" s="32">
        <f t="shared" si="263"/>
        <v>2.3768364384658298E-2</v>
      </c>
      <c r="AB140" s="32">
        <f t="shared" si="263"/>
        <v>1.6502931601803088E-2</v>
      </c>
      <c r="AC140" s="32">
        <f t="shared" si="263"/>
        <v>2.2832559995640444E-2</v>
      </c>
      <c r="AD140" s="32">
        <f t="shared" si="263"/>
        <v>1.5853180715511683E-2</v>
      </c>
      <c r="AE140" s="32">
        <f t="shared" si="263"/>
        <v>1.1007234355090196E-2</v>
      </c>
      <c r="AF140" s="32">
        <f t="shared" si="263"/>
        <v>1.5229011721239413E-2</v>
      </c>
      <c r="AG140" s="32">
        <f t="shared" si="263"/>
        <v>1.0573859216029715E-2</v>
      </c>
      <c r="AH140" s="32">
        <f t="shared" si="263"/>
        <v>7.3416778952559072E-3</v>
      </c>
      <c r="AI140" s="32">
        <f t="shared" si="263"/>
        <v>4.9795760871644452E-2</v>
      </c>
      <c r="AJ140" s="32">
        <f t="shared" si="263"/>
        <v>3.4574362056436679E-2</v>
      </c>
      <c r="AK140" s="32">
        <f t="shared" si="263"/>
        <v>2.4005788659216289E-2</v>
      </c>
      <c r="AL140" s="32">
        <f t="shared" si="263"/>
        <v>3.3213105588120767E-2</v>
      </c>
      <c r="AM140" s="32">
        <f t="shared" si="263"/>
        <v>2.3060636438156021E-2</v>
      </c>
      <c r="AN140" s="32">
        <f t="shared" si="263"/>
        <v>1.6011539526825037E-2</v>
      </c>
      <c r="AO140" s="32">
        <f t="shared" si="263"/>
        <v>2.2152696605060022E-2</v>
      </c>
      <c r="AP140" s="32">
        <f t="shared" si="263"/>
        <v>1.5381135653775732E-2</v>
      </c>
      <c r="AQ140" s="32">
        <f t="shared" si="263"/>
        <v>1.0679482422280484E-2</v>
      </c>
      <c r="AR140" s="32">
        <f t="shared" si="263"/>
        <v>1.5742891746997917E-2</v>
      </c>
      <c r="AS140" s="32">
        <f t="shared" si="263"/>
        <v>1.0930658143350909E-2</v>
      </c>
      <c r="AT140" s="32">
        <f t="shared" si="263"/>
        <v>7.5894117400373785E-3</v>
      </c>
      <c r="AU140" s="32">
        <f t="shared" si="263"/>
        <v>1.0500297951128173E-2</v>
      </c>
      <c r="AV140" s="32">
        <f t="shared" si="263"/>
        <v>7.2906025876089148E-3</v>
      </c>
      <c r="AW140" s="32">
        <f t="shared" ref="AW140:CB140" si="264">AW139/$O139</f>
        <v>5.062035985820665E-3</v>
      </c>
      <c r="AX140" s="32">
        <f t="shared" si="264"/>
        <v>7.0035581031986588E-3</v>
      </c>
      <c r="AY140" s="32">
        <f t="shared" si="264"/>
        <v>4.8627342830937018E-3</v>
      </c>
      <c r="AZ140" s="32">
        <f t="shared" si="264"/>
        <v>3.3763102068326031E-3</v>
      </c>
      <c r="BA140" s="32">
        <f t="shared" si="264"/>
        <v>2.0852141729837417E-2</v>
      </c>
      <c r="BB140" s="32">
        <f t="shared" si="264"/>
        <v>1.4478129969293554E-2</v>
      </c>
      <c r="BC140" s="32">
        <f t="shared" si="264"/>
        <v>1.0052504444079017E-2</v>
      </c>
      <c r="BD140" s="32">
        <f t="shared" si="264"/>
        <v>1.390809926163657E-2</v>
      </c>
      <c r="BE140" s="32">
        <f t="shared" si="264"/>
        <v>9.6567187843193299E-3</v>
      </c>
      <c r="BF140" s="32">
        <f t="shared" si="264"/>
        <v>6.7048858312830865E-3</v>
      </c>
      <c r="BG140" s="32">
        <f t="shared" si="264"/>
        <v>9.2765159367178274E-3</v>
      </c>
      <c r="BH140" s="32">
        <f t="shared" si="264"/>
        <v>6.4409020969699131E-3</v>
      </c>
      <c r="BI140" s="32">
        <f t="shared" si="264"/>
        <v>4.4720690511129034E-3</v>
      </c>
      <c r="BJ140" s="32">
        <f t="shared" si="264"/>
        <v>3.0332314254020786E-2</v>
      </c>
      <c r="BK140" s="32">
        <f t="shared" si="264"/>
        <v>2.1060435600760347E-2</v>
      </c>
      <c r="BL140" s="32">
        <f t="shared" si="264"/>
        <v>1.4622753278213146E-2</v>
      </c>
      <c r="BM140" s="32">
        <f t="shared" si="264"/>
        <v>2.0231247367575037E-2</v>
      </c>
      <c r="BN140" s="32">
        <f t="shared" si="264"/>
        <v>1.4047028483868036E-2</v>
      </c>
      <c r="BO140" s="32">
        <f t="shared" si="264"/>
        <v>9.7531805944326699E-3</v>
      </c>
      <c r="BP140" s="32">
        <f t="shared" si="264"/>
        <v>1.3493971037628807E-2</v>
      </c>
      <c r="BQ140" s="32">
        <f t="shared" si="264"/>
        <v>9.3691798672709339E-3</v>
      </c>
      <c r="BR140" s="32">
        <f t="shared" si="264"/>
        <v>6.5052408324051212E-3</v>
      </c>
      <c r="BS140" s="32">
        <f t="shared" si="264"/>
        <v>9.5895379722752208E-3</v>
      </c>
      <c r="BT140" s="32">
        <f t="shared" si="264"/>
        <v>6.6582406213656067E-3</v>
      </c>
      <c r="BU140" s="32">
        <f t="shared" si="264"/>
        <v>4.6229722745948724E-3</v>
      </c>
      <c r="BV140" s="32">
        <f t="shared" si="264"/>
        <v>6.3960933950872739E-3</v>
      </c>
      <c r="BW140" s="32">
        <f t="shared" si="264"/>
        <v>4.4409573208159673E-3</v>
      </c>
      <c r="BX140" s="32">
        <f t="shared" si="264"/>
        <v>3.0834605918132986E-3</v>
      </c>
      <c r="BY140" s="32">
        <f t="shared" si="264"/>
        <v>4.2661086318189646E-3</v>
      </c>
      <c r="BZ140" s="32">
        <f t="shared" si="264"/>
        <v>2.962059055364077E-3</v>
      </c>
      <c r="CA140" s="32">
        <f t="shared" si="264"/>
        <v>2.0566269180359331E-3</v>
      </c>
      <c r="CB140" s="32">
        <f t="shared" si="264"/>
        <v>1.2701758236994317E-2</v>
      </c>
      <c r="CC140" s="32">
        <f t="shared" ref="CC140:CS140" si="265">CC139/$O139</f>
        <v>8.8191279810173467E-3</v>
      </c>
      <c r="CD140" s="32">
        <f t="shared" si="265"/>
        <v>6.1233269358752888E-3</v>
      </c>
      <c r="CE140" s="32">
        <f t="shared" si="265"/>
        <v>8.4719026297738597E-3</v>
      </c>
      <c r="CF140" s="32">
        <f t="shared" si="265"/>
        <v>5.8822402489982556E-3</v>
      </c>
      <c r="CG140" s="32">
        <f t="shared" si="265"/>
        <v>4.0841770566783136E-3</v>
      </c>
      <c r="CH140" s="32">
        <f t="shared" si="265"/>
        <v>5.6506455900985006E-3</v>
      </c>
      <c r="CI140" s="32">
        <f t="shared" si="265"/>
        <v>3.9233754653987488E-3</v>
      </c>
      <c r="CJ140" s="32">
        <f t="shared" si="265"/>
        <v>2.7240913975326003E-3</v>
      </c>
      <c r="CK140" s="32">
        <f t="shared" si="265"/>
        <v>1.8476458073935817E-2</v>
      </c>
      <c r="CL140" s="32">
        <f t="shared" si="265"/>
        <v>1.2828637213024147E-2</v>
      </c>
      <c r="CM140" s="32">
        <f t="shared" si="265"/>
        <v>8.9072230232020207E-3</v>
      </c>
      <c r="CN140" s="32">
        <f t="shared" si="265"/>
        <v>1.2323550080616556E-2</v>
      </c>
      <c r="CO140" s="32">
        <f t="shared" si="265"/>
        <v>8.5565292074990945E-3</v>
      </c>
      <c r="CP140" s="32">
        <f t="shared" si="265"/>
        <v>5.9409984622809369E-3</v>
      </c>
      <c r="CQ140" s="32">
        <f t="shared" si="265"/>
        <v>8.2196428548014077E-3</v>
      </c>
      <c r="CR140" s="32">
        <f t="shared" si="265"/>
        <v>5.7070903840397867E-3</v>
      </c>
      <c r="CS140" s="32">
        <f t="shared" si="265"/>
        <v>3.9625664067111516E-3</v>
      </c>
    </row>
    <row r="141" spans="2:97" ht="13.15" thickTop="1" x14ac:dyDescent="0.35">
      <c r="H141" s="34">
        <f t="shared" si="261"/>
        <v>1.1444091796875E-2</v>
      </c>
      <c r="I141" s="34">
        <f t="shared" ref="I141:J141" si="266">I136</f>
        <v>-0.36520209194214875</v>
      </c>
      <c r="J141" s="34">
        <f t="shared" si="266"/>
        <v>3.3612188245069369E-2</v>
      </c>
      <c r="K141" s="34">
        <f t="shared" si="257"/>
        <v>-0.36481743097437835</v>
      </c>
      <c r="L141" s="34">
        <f>$CE$6-$CE$7*SUMPRODUCT($B$6:$CD$6,Q140:CS140)</f>
        <v>-0.1445073506285155</v>
      </c>
    </row>
    <row r="142" spans="2:97" ht="13.5" thickBot="1" x14ac:dyDescent="0.4">
      <c r="B142" s="39" t="s">
        <v>367</v>
      </c>
      <c r="D142" s="39" t="s">
        <v>368</v>
      </c>
      <c r="E142" s="39" t="s">
        <v>369</v>
      </c>
      <c r="F142" s="39" t="s">
        <v>370</v>
      </c>
      <c r="H142" s="39" t="s">
        <v>347</v>
      </c>
      <c r="I142" s="39" t="s">
        <v>371</v>
      </c>
      <c r="J142" s="39" t="s">
        <v>372</v>
      </c>
      <c r="K142" s="39" t="s">
        <v>349</v>
      </c>
      <c r="L142" s="39" t="s">
        <v>373</v>
      </c>
      <c r="M142" s="39" t="s">
        <v>374</v>
      </c>
      <c r="O142" s="45" t="s">
        <v>336</v>
      </c>
    </row>
    <row r="143" spans="2:97" ht="13.9" thickTop="1" thickBot="1" x14ac:dyDescent="0.4">
      <c r="B143" s="32">
        <f>1+B138</f>
        <v>10</v>
      </c>
      <c r="D143" s="32">
        <f>IF(F138,IF(M143&lt;0,D138,H143),E138)</f>
        <v>1.1444091796875E-2</v>
      </c>
      <c r="E143" s="32">
        <f>IF(F138,IF(M143&lt;0,H143,E138),H143)</f>
        <v>1.33514404296875E-2</v>
      </c>
      <c r="F143" s="32" t="b">
        <f>OR(F138,M143*M138&lt;=0)</f>
        <v>1</v>
      </c>
      <c r="H143" s="32">
        <f>IF(F138,(D138+E138)/2,2*H138)</f>
        <v>1.33514404296875E-2</v>
      </c>
      <c r="I143" s="32">
        <f>I138</f>
        <v>-0.48828125</v>
      </c>
      <c r="J143" s="32">
        <f>J138</f>
        <v>-0.64967899742182689</v>
      </c>
      <c r="K143" s="32">
        <f>I143+J143*H143</f>
        <v>-0.49695540043249664</v>
      </c>
      <c r="L143" s="32">
        <f>$CE$3-$CE$7*SUMPRODUCT($B$3:$CD$3,Q145:CS145)</f>
        <v>-4.7817566102793307E-2</v>
      </c>
      <c r="M143" s="32">
        <f>SUMPRODUCT(L143:L146,J143:J146)</f>
        <v>-1.0797611330910379</v>
      </c>
      <c r="O143" s="46">
        <f>SUM(Q143:CS143)</f>
        <v>-1.257447815198764</v>
      </c>
      <c r="P143" s="39" t="s">
        <v>363</v>
      </c>
      <c r="Q143" s="32">
        <f t="shared" ref="Q143:AV143" si="267">SUMPRODUCT(B$3:B$6,$K143:$K146)</f>
        <v>0.94093022639858614</v>
      </c>
      <c r="R143" s="32">
        <f t="shared" si="267"/>
        <v>0.57617690558550283</v>
      </c>
      <c r="S143" s="32">
        <f t="shared" si="267"/>
        <v>0.21142358477241957</v>
      </c>
      <c r="T143" s="32">
        <f t="shared" si="267"/>
        <v>0.53570373211997424</v>
      </c>
      <c r="U143" s="32">
        <f t="shared" si="267"/>
        <v>0.17095041130689093</v>
      </c>
      <c r="V143" s="32">
        <f t="shared" si="267"/>
        <v>-0.19380290950619233</v>
      </c>
      <c r="W143" s="32">
        <f t="shared" si="267"/>
        <v>0.13047723784136223</v>
      </c>
      <c r="X143" s="32">
        <f t="shared" si="267"/>
        <v>-0.23427608297172103</v>
      </c>
      <c r="Y143" s="32">
        <f t="shared" si="267"/>
        <v>-0.59902940378480429</v>
      </c>
      <c r="Z143" s="32">
        <f t="shared" si="267"/>
        <v>1.220363074220534</v>
      </c>
      <c r="AA143" s="32">
        <f t="shared" si="267"/>
        <v>0.85560975340745071</v>
      </c>
      <c r="AB143" s="32">
        <f t="shared" si="267"/>
        <v>0.49085643259436745</v>
      </c>
      <c r="AC143" s="32">
        <f t="shared" si="267"/>
        <v>0.8151365799419219</v>
      </c>
      <c r="AD143" s="32">
        <f t="shared" si="267"/>
        <v>0.4503832591288387</v>
      </c>
      <c r="AE143" s="32">
        <f t="shared" si="267"/>
        <v>8.5629938315755438E-2</v>
      </c>
      <c r="AF143" s="32">
        <f t="shared" si="267"/>
        <v>0.40991008566331</v>
      </c>
      <c r="AG143" s="32">
        <f t="shared" si="267"/>
        <v>4.5156764850226738E-2</v>
      </c>
      <c r="AH143" s="32">
        <f t="shared" si="267"/>
        <v>-0.31959655596285652</v>
      </c>
      <c r="AI143" s="32">
        <f t="shared" si="267"/>
        <v>1.5929402046497976</v>
      </c>
      <c r="AJ143" s="32">
        <f t="shared" si="267"/>
        <v>1.2281868838367143</v>
      </c>
      <c r="AK143" s="32">
        <f t="shared" si="267"/>
        <v>0.86343356302363095</v>
      </c>
      <c r="AL143" s="32">
        <f t="shared" si="267"/>
        <v>1.1877137103711857</v>
      </c>
      <c r="AM143" s="32">
        <f t="shared" si="267"/>
        <v>0.82296038955810236</v>
      </c>
      <c r="AN143" s="32">
        <f t="shared" si="267"/>
        <v>0.4582070687450191</v>
      </c>
      <c r="AO143" s="32">
        <f t="shared" si="267"/>
        <v>0.78248721609257366</v>
      </c>
      <c r="AP143" s="32">
        <f t="shared" si="267"/>
        <v>0.4177338952794904</v>
      </c>
      <c r="AQ143" s="32">
        <f t="shared" si="267"/>
        <v>5.2980574466407138E-2</v>
      </c>
      <c r="AR143" s="32">
        <f t="shared" si="267"/>
        <v>0.4439748259660895</v>
      </c>
      <c r="AS143" s="32">
        <f t="shared" si="267"/>
        <v>7.9221505153006244E-2</v>
      </c>
      <c r="AT143" s="32">
        <f t="shared" si="267"/>
        <v>-0.28553181566007702</v>
      </c>
      <c r="AU143" s="32">
        <f t="shared" si="267"/>
        <v>3.8748331687477544E-2</v>
      </c>
      <c r="AV143" s="32">
        <f t="shared" si="267"/>
        <v>-0.32600498912560572</v>
      </c>
      <c r="AW143" s="32">
        <f t="shared" ref="AW143:CB143" si="268">SUMPRODUCT(AH$3:AH$6,$K143:$K146)</f>
        <v>-0.69075830993868892</v>
      </c>
      <c r="AX143" s="32">
        <f t="shared" si="268"/>
        <v>-0.36647816259113447</v>
      </c>
      <c r="AY143" s="32">
        <f t="shared" si="268"/>
        <v>-0.73123148340421773</v>
      </c>
      <c r="AZ143" s="32">
        <f t="shared" si="268"/>
        <v>-1.095984804217301</v>
      </c>
      <c r="BA143" s="32">
        <f t="shared" si="268"/>
        <v>0.72340767378803728</v>
      </c>
      <c r="BB143" s="32">
        <f t="shared" si="268"/>
        <v>0.35865435297495402</v>
      </c>
      <c r="BC143" s="32">
        <f t="shared" si="268"/>
        <v>-6.0989678381292434E-3</v>
      </c>
      <c r="BD143" s="32">
        <f t="shared" si="268"/>
        <v>0.31818117950942532</v>
      </c>
      <c r="BE143" s="32">
        <f t="shared" si="268"/>
        <v>-4.6572141303657957E-2</v>
      </c>
      <c r="BF143" s="32">
        <f t="shared" si="268"/>
        <v>-0.4113254621167412</v>
      </c>
      <c r="BG143" s="32">
        <f t="shared" si="268"/>
        <v>-8.7045314769186644E-2</v>
      </c>
      <c r="BH143" s="32">
        <f t="shared" si="268"/>
        <v>-0.4517986355822699</v>
      </c>
      <c r="BI143" s="32">
        <f t="shared" si="268"/>
        <v>-0.81655195639535316</v>
      </c>
      <c r="BJ143" s="32">
        <f t="shared" si="268"/>
        <v>1.095984804217301</v>
      </c>
      <c r="BK143" s="32">
        <f t="shared" si="268"/>
        <v>0.73123148340421773</v>
      </c>
      <c r="BL143" s="32">
        <f t="shared" si="268"/>
        <v>0.36647816259113447</v>
      </c>
      <c r="BM143" s="32">
        <f t="shared" si="268"/>
        <v>0.69075830993868892</v>
      </c>
      <c r="BN143" s="32">
        <f t="shared" si="268"/>
        <v>0.32600498912560572</v>
      </c>
      <c r="BO143" s="32">
        <f t="shared" si="268"/>
        <v>-3.8748331687477544E-2</v>
      </c>
      <c r="BP143" s="32">
        <f t="shared" si="268"/>
        <v>0.28553181566007702</v>
      </c>
      <c r="BQ143" s="32">
        <f t="shared" si="268"/>
        <v>-7.9221505153006244E-2</v>
      </c>
      <c r="BR143" s="32">
        <f t="shared" si="268"/>
        <v>-0.4439748259660895</v>
      </c>
      <c r="BS143" s="32">
        <f t="shared" si="268"/>
        <v>-5.2980574466407138E-2</v>
      </c>
      <c r="BT143" s="32">
        <f t="shared" si="268"/>
        <v>-0.4177338952794904</v>
      </c>
      <c r="BU143" s="32">
        <f t="shared" si="268"/>
        <v>-0.78248721609257366</v>
      </c>
      <c r="BV143" s="32">
        <f t="shared" si="268"/>
        <v>-0.4582070687450191</v>
      </c>
      <c r="BW143" s="32">
        <f t="shared" si="268"/>
        <v>-0.82296038955810236</v>
      </c>
      <c r="BX143" s="32">
        <f t="shared" si="268"/>
        <v>-1.1877137103711857</v>
      </c>
      <c r="BY143" s="32">
        <f t="shared" si="268"/>
        <v>-0.86343356302363095</v>
      </c>
      <c r="BZ143" s="32">
        <f t="shared" si="268"/>
        <v>-1.2281868838367143</v>
      </c>
      <c r="CA143" s="32">
        <f t="shared" si="268"/>
        <v>-1.5929402046497976</v>
      </c>
      <c r="CB143" s="32">
        <f t="shared" si="268"/>
        <v>0.22645227335554063</v>
      </c>
      <c r="CC143" s="32">
        <f t="shared" ref="CC143:CS143" si="269">SUMPRODUCT(BN$3:BN$6,$K143:$K146)</f>
        <v>-0.13830104745754263</v>
      </c>
      <c r="CD143" s="32">
        <f t="shared" si="269"/>
        <v>-0.50305436827062588</v>
      </c>
      <c r="CE143" s="32">
        <f t="shared" si="269"/>
        <v>-0.17877422092307133</v>
      </c>
      <c r="CF143" s="32">
        <f t="shared" si="269"/>
        <v>-0.54352754173615458</v>
      </c>
      <c r="CG143" s="32">
        <f t="shared" si="269"/>
        <v>-0.90828086254923779</v>
      </c>
      <c r="CH143" s="32">
        <f t="shared" si="269"/>
        <v>-0.58400071520168328</v>
      </c>
      <c r="CI143" s="32">
        <f t="shared" si="269"/>
        <v>-0.9487540360147666</v>
      </c>
      <c r="CJ143" s="32">
        <f t="shared" si="269"/>
        <v>-1.3135073568278499</v>
      </c>
      <c r="CK143" s="32">
        <f t="shared" si="269"/>
        <v>0.59902940378480429</v>
      </c>
      <c r="CL143" s="32">
        <f t="shared" si="269"/>
        <v>0.23427608297172103</v>
      </c>
      <c r="CM143" s="32">
        <f t="shared" si="269"/>
        <v>-0.13047723784136223</v>
      </c>
      <c r="CN143" s="32">
        <f t="shared" si="269"/>
        <v>0.19380290950619233</v>
      </c>
      <c r="CO143" s="32">
        <f t="shared" si="269"/>
        <v>-0.17095041130689093</v>
      </c>
      <c r="CP143" s="32">
        <f t="shared" si="269"/>
        <v>-0.53570373211997424</v>
      </c>
      <c r="CQ143" s="32">
        <f t="shared" si="269"/>
        <v>-0.21142358477241957</v>
      </c>
      <c r="CR143" s="32">
        <f t="shared" si="269"/>
        <v>-0.57617690558550283</v>
      </c>
      <c r="CS143" s="32">
        <f t="shared" si="269"/>
        <v>-0.94093022639858614</v>
      </c>
    </row>
    <row r="144" spans="2:97" ht="13.9" thickTop="1" thickBot="1" x14ac:dyDescent="0.4">
      <c r="H144" s="33">
        <f>H143</f>
        <v>1.33514404296875E-2</v>
      </c>
      <c r="I144" s="33">
        <f t="shared" ref="I144:J144" si="270">I139</f>
        <v>0.33935642955529322</v>
      </c>
      <c r="J144" s="33">
        <f t="shared" si="270"/>
        <v>-1</v>
      </c>
      <c r="K144" s="33">
        <f t="shared" ref="K144:K146" si="271">I144+J144*H144</f>
        <v>0.32600498912560572</v>
      </c>
      <c r="L144" s="33">
        <f>$CE$4-$CE$7*SUMPRODUCT($B$4:$CD$4,Q145:CS145)</f>
        <v>1.1190497581821148</v>
      </c>
      <c r="M144" s="39" t="s">
        <v>375</v>
      </c>
      <c r="O144" s="47">
        <f t="shared" ref="O144:O145" si="272">SUM(Q144:CS144)</f>
        <v>98.82684384041562</v>
      </c>
      <c r="P144" s="39" t="s">
        <v>365</v>
      </c>
      <c r="Q144" s="33">
        <f>EXP(Q143)</f>
        <v>2.5623638885710478</v>
      </c>
      <c r="R144" s="33">
        <f>EXP(R143)</f>
        <v>1.7792232729980524</v>
      </c>
      <c r="S144" s="33">
        <f t="shared" ref="S144:CD144" si="273">EXP(S143)</f>
        <v>1.2354355559324093</v>
      </c>
      <c r="T144" s="33">
        <f t="shared" si="273"/>
        <v>1.7086502513220674</v>
      </c>
      <c r="U144" s="33">
        <f t="shared" si="273"/>
        <v>1.1864319139548709</v>
      </c>
      <c r="V144" s="33">
        <f t="shared" si="273"/>
        <v>0.82382025541006554</v>
      </c>
      <c r="W144" s="33">
        <f t="shared" si="273"/>
        <v>1.139372005032069</v>
      </c>
      <c r="X144" s="33">
        <f t="shared" si="273"/>
        <v>0.7911433645304834</v>
      </c>
      <c r="Y144" s="33">
        <f t="shared" si="273"/>
        <v>0.54934456918045516</v>
      </c>
      <c r="Z144" s="33">
        <f t="shared" si="273"/>
        <v>3.3884177574489809</v>
      </c>
      <c r="AA144" s="33">
        <f t="shared" si="273"/>
        <v>2.3528085763240862</v>
      </c>
      <c r="AB144" s="33">
        <f t="shared" si="273"/>
        <v>1.6337147875744258</v>
      </c>
      <c r="AC144" s="33">
        <f t="shared" si="273"/>
        <v>2.2594842515042042</v>
      </c>
      <c r="AD144" s="33">
        <f t="shared" si="273"/>
        <v>1.5689133706496183</v>
      </c>
      <c r="AE144" s="33">
        <f t="shared" si="273"/>
        <v>1.0894031073526897</v>
      </c>
      <c r="AF144" s="33">
        <f t="shared" si="273"/>
        <v>1.5066823066820103</v>
      </c>
      <c r="AG144" s="33">
        <f t="shared" si="273"/>
        <v>1.0461918531633616</v>
      </c>
      <c r="AH144" s="33">
        <f t="shared" si="273"/>
        <v>0.72644205667730721</v>
      </c>
      <c r="AI144" s="33">
        <f t="shared" si="273"/>
        <v>4.918188170488567</v>
      </c>
      <c r="AJ144" s="33">
        <f t="shared" si="273"/>
        <v>3.4150320697802568</v>
      </c>
      <c r="AK144" s="33">
        <f t="shared" si="273"/>
        <v>2.3712887009097683</v>
      </c>
      <c r="AL144" s="33">
        <f t="shared" si="273"/>
        <v>3.2795745721505876</v>
      </c>
      <c r="AM144" s="33">
        <f t="shared" si="273"/>
        <v>2.2772313605921957</v>
      </c>
      <c r="AN144" s="33">
        <f t="shared" si="273"/>
        <v>1.581236393799698</v>
      </c>
      <c r="AO144" s="33">
        <f t="shared" si="273"/>
        <v>2.1869048115798826</v>
      </c>
      <c r="AP144" s="33">
        <f t="shared" si="273"/>
        <v>1.5185165362146265</v>
      </c>
      <c r="AQ144" s="33">
        <f t="shared" si="273"/>
        <v>1.0544091624598073</v>
      </c>
      <c r="AR144" s="33">
        <f t="shared" si="273"/>
        <v>1.558891241546974</v>
      </c>
      <c r="AS144" s="33">
        <f t="shared" si="273"/>
        <v>1.0824440624551439</v>
      </c>
      <c r="AT144" s="33">
        <f t="shared" si="273"/>
        <v>0.75161442768878972</v>
      </c>
      <c r="AU144" s="33">
        <f t="shared" si="273"/>
        <v>1.0395088392923049</v>
      </c>
      <c r="AV144" s="33">
        <f t="shared" si="273"/>
        <v>0.72180158626395619</v>
      </c>
      <c r="AW144" s="33">
        <f t="shared" si="273"/>
        <v>0.50119586312306619</v>
      </c>
      <c r="AX144" s="33">
        <f t="shared" si="273"/>
        <v>0.69317127338178963</v>
      </c>
      <c r="AY144" s="33">
        <f t="shared" si="273"/>
        <v>0.4813158924364771</v>
      </c>
      <c r="AZ144" s="33">
        <f t="shared" si="273"/>
        <v>0.33421031310442711</v>
      </c>
      <c r="BA144" s="33">
        <f t="shared" si="273"/>
        <v>2.0614459906922753</v>
      </c>
      <c r="BB144" s="33">
        <f t="shared" si="273"/>
        <v>1.4314019562278597</v>
      </c>
      <c r="BC144" s="33">
        <f t="shared" si="273"/>
        <v>0.99391959311283118</v>
      </c>
      <c r="BD144" s="33">
        <f t="shared" si="273"/>
        <v>1.3746252926033462</v>
      </c>
      <c r="BE144" s="33">
        <f t="shared" si="273"/>
        <v>0.95449569952203783</v>
      </c>
      <c r="BF144" s="33">
        <f t="shared" si="273"/>
        <v>0.66277118958042858</v>
      </c>
      <c r="BG144" s="33">
        <f t="shared" si="273"/>
        <v>0.91663555756329618</v>
      </c>
      <c r="BH144" s="33">
        <f t="shared" si="273"/>
        <v>0.6364823217141361</v>
      </c>
      <c r="BI144" s="33">
        <f t="shared" si="273"/>
        <v>0.4419529032143652</v>
      </c>
      <c r="BJ144" s="33">
        <f t="shared" si="273"/>
        <v>2.9921278930956885</v>
      </c>
      <c r="BK144" s="33">
        <f t="shared" si="273"/>
        <v>2.0776376091341668</v>
      </c>
      <c r="BL144" s="33">
        <f t="shared" si="273"/>
        <v>1.4426448965798575</v>
      </c>
      <c r="BM144" s="33">
        <f t="shared" si="273"/>
        <v>1.9952279609188532</v>
      </c>
      <c r="BN144" s="33">
        <f t="shared" si="273"/>
        <v>1.3854222809013186</v>
      </c>
      <c r="BO144" s="33">
        <f t="shared" si="273"/>
        <v>0.96199278178413328</v>
      </c>
      <c r="BP144" s="33">
        <f t="shared" si="273"/>
        <v>1.3304694044724428</v>
      </c>
      <c r="BQ144" s="33">
        <f t="shared" si="273"/>
        <v>0.92383526750735867</v>
      </c>
      <c r="BR144" s="33">
        <f t="shared" si="273"/>
        <v>0.64148156930283651</v>
      </c>
      <c r="BS144" s="33">
        <f t="shared" si="273"/>
        <v>0.94839843544902691</v>
      </c>
      <c r="BT144" s="33">
        <f t="shared" si="273"/>
        <v>0.65853744503356559</v>
      </c>
      <c r="BU144" s="33">
        <f t="shared" si="273"/>
        <v>0.45726727322785088</v>
      </c>
      <c r="BV144" s="33">
        <f t="shared" si="273"/>
        <v>0.63241650895538037</v>
      </c>
      <c r="BW144" s="33">
        <f t="shared" si="273"/>
        <v>0.4391297332827655</v>
      </c>
      <c r="BX144" s="33">
        <f t="shared" si="273"/>
        <v>0.30491759769446192</v>
      </c>
      <c r="BY144" s="33">
        <f t="shared" si="273"/>
        <v>0.42171162019046443</v>
      </c>
      <c r="BZ144" s="33">
        <f t="shared" si="273"/>
        <v>0.29282301880823797</v>
      </c>
      <c r="CA144" s="33">
        <f t="shared" si="273"/>
        <v>0.20332690928754382</v>
      </c>
      <c r="CB144" s="33">
        <f t="shared" si="273"/>
        <v>1.2541427523802731</v>
      </c>
      <c r="CC144" s="33">
        <f t="shared" si="273"/>
        <v>0.87083648916906942</v>
      </c>
      <c r="CD144" s="33">
        <f t="shared" si="273"/>
        <v>0.60468091804462043</v>
      </c>
      <c r="CE144" s="33">
        <f t="shared" ref="CE144:CS144" si="274">EXP(CE143)</f>
        <v>0.83629469592756722</v>
      </c>
      <c r="CF144" s="33">
        <f t="shared" si="274"/>
        <v>0.5806962050612352</v>
      </c>
      <c r="CG144" s="33">
        <f t="shared" si="274"/>
        <v>0.40321681365981815</v>
      </c>
      <c r="CH144" s="33">
        <f t="shared" si="274"/>
        <v>0.55766284747824135</v>
      </c>
      <c r="CI144" s="33">
        <f t="shared" si="274"/>
        <v>0.38722318915951226</v>
      </c>
      <c r="CJ144" s="33">
        <f t="shared" si="274"/>
        <v>0.26887535883177838</v>
      </c>
      <c r="CK144" s="33">
        <f t="shared" si="274"/>
        <v>1.8203511167714996</v>
      </c>
      <c r="CL144" s="33">
        <f t="shared" si="274"/>
        <v>1.2639934110974511</v>
      </c>
      <c r="CM144" s="33">
        <f t="shared" si="274"/>
        <v>0.87767647053242615</v>
      </c>
      <c r="CN144" s="33">
        <f t="shared" si="274"/>
        <v>1.2138570196993264</v>
      </c>
      <c r="CO144" s="33">
        <f t="shared" si="274"/>
        <v>0.84286336892825497</v>
      </c>
      <c r="CP144" s="33">
        <f t="shared" si="274"/>
        <v>0.58525728084272977</v>
      </c>
      <c r="CQ144" s="33">
        <f t="shared" si="274"/>
        <v>0.80943113155366408</v>
      </c>
      <c r="CR144" s="33">
        <f t="shared" si="274"/>
        <v>0.56204300785418893</v>
      </c>
      <c r="CS144" s="33">
        <f t="shared" si="274"/>
        <v>0.39026463199091899</v>
      </c>
    </row>
    <row r="145" spans="1:111" ht="13.9" thickTop="1" thickBot="1" x14ac:dyDescent="0.4">
      <c r="H145" s="32">
        <f t="shared" ref="H145:H146" si="275">H144</f>
        <v>1.33514404296875E-2</v>
      </c>
      <c r="I145" s="32">
        <f t="shared" ref="I145:J145" si="276">I140</f>
        <v>-0.40353822314049587</v>
      </c>
      <c r="J145" s="32">
        <f t="shared" si="276"/>
        <v>-0.12644861406579994</v>
      </c>
      <c r="K145" s="32">
        <f t="shared" si="271"/>
        <v>-0.40522649427861196</v>
      </c>
      <c r="L145" s="32">
        <f>$CE$5-$CE$7*SUMPRODUCT($B$5:$CD$5,Q145:CS145)</f>
        <v>-0.11152577269896824</v>
      </c>
      <c r="M145" s="32">
        <f>SUMPRODUCT($B$7:$CD$7, LN(Q145:CS145))</f>
        <v>-3180.5991272542824</v>
      </c>
      <c r="O145" s="48">
        <f t="shared" si="272"/>
        <v>0.99999999999999989</v>
      </c>
      <c r="P145" s="39" t="s">
        <v>366</v>
      </c>
      <c r="Q145" s="32">
        <f t="shared" ref="Q145:AV145" si="277">Q144/$O144</f>
        <v>2.5927812616466046E-2</v>
      </c>
      <c r="R145" s="32">
        <f t="shared" si="277"/>
        <v>1.8003441209466533E-2</v>
      </c>
      <c r="S145" s="32">
        <f t="shared" si="277"/>
        <v>1.2501011951038076E-2</v>
      </c>
      <c r="T145" s="32">
        <f t="shared" si="277"/>
        <v>1.7289333392870209E-2</v>
      </c>
      <c r="U145" s="32">
        <f t="shared" si="277"/>
        <v>1.2005158394724278E-2</v>
      </c>
      <c r="V145" s="32">
        <f t="shared" si="277"/>
        <v>8.3359968141890721E-3</v>
      </c>
      <c r="W145" s="32">
        <f t="shared" si="277"/>
        <v>1.1528972906105481E-2</v>
      </c>
      <c r="X145" s="32">
        <f t="shared" si="277"/>
        <v>8.0053488888910795E-3</v>
      </c>
      <c r="Y145" s="32">
        <f t="shared" si="277"/>
        <v>5.5586574237616055E-3</v>
      </c>
      <c r="Z145" s="32">
        <f t="shared" si="277"/>
        <v>3.4286410713677717E-2</v>
      </c>
      <c r="AA145" s="32">
        <f t="shared" si="277"/>
        <v>2.3807383549791117E-2</v>
      </c>
      <c r="AB145" s="32">
        <f t="shared" si="277"/>
        <v>1.6531083297697216E-2</v>
      </c>
      <c r="AC145" s="32">
        <f t="shared" si="277"/>
        <v>2.2863061934394989E-2</v>
      </c>
      <c r="AD145" s="32">
        <f t="shared" si="277"/>
        <v>1.5875376665707149E-2</v>
      </c>
      <c r="AE145" s="32">
        <f t="shared" si="277"/>
        <v>1.102335220895898E-2</v>
      </c>
      <c r="AF145" s="32">
        <f t="shared" si="277"/>
        <v>1.5245678685388177E-2</v>
      </c>
      <c r="AG145" s="32">
        <f t="shared" si="277"/>
        <v>1.0586110134739701E-2</v>
      </c>
      <c r="AH145" s="32">
        <f t="shared" si="277"/>
        <v>7.3506552313899343E-3</v>
      </c>
      <c r="AI145" s="32">
        <f t="shared" si="277"/>
        <v>4.9765711211322269E-2</v>
      </c>
      <c r="AJ145" s="32">
        <f t="shared" si="277"/>
        <v>3.4555713175408183E-2</v>
      </c>
      <c r="AK145" s="32">
        <f t="shared" si="277"/>
        <v>2.3994378538880552E-2</v>
      </c>
      <c r="AL145" s="32">
        <f t="shared" si="277"/>
        <v>3.3185058276741133E-2</v>
      </c>
      <c r="AM145" s="32">
        <f t="shared" si="277"/>
        <v>2.3042639753521228E-2</v>
      </c>
      <c r="AN145" s="32">
        <f t="shared" si="277"/>
        <v>1.6000069741709644E-2</v>
      </c>
      <c r="AO145" s="32">
        <f t="shared" si="277"/>
        <v>2.2128651756918086E-2</v>
      </c>
      <c r="AP145" s="32">
        <f t="shared" si="277"/>
        <v>1.536542580138154E-2</v>
      </c>
      <c r="AQ145" s="32">
        <f t="shared" si="277"/>
        <v>1.0669258690103009E-2</v>
      </c>
      <c r="AR145" s="32">
        <f t="shared" si="277"/>
        <v>1.5773965665282729E-2</v>
      </c>
      <c r="AS145" s="32">
        <f t="shared" si="277"/>
        <v>1.0952935663948364E-2</v>
      </c>
      <c r="AT145" s="32">
        <f t="shared" si="277"/>
        <v>7.6053671095930933E-3</v>
      </c>
      <c r="AU145" s="32">
        <f t="shared" si="277"/>
        <v>1.0518486667153826E-2</v>
      </c>
      <c r="AV145" s="32">
        <f t="shared" si="277"/>
        <v>7.3036996651386797E-3</v>
      </c>
      <c r="AW145" s="32">
        <f t="shared" ref="AW145:CB145" si="278">AW144/$O144</f>
        <v>5.0714547145954709E-3</v>
      </c>
      <c r="AX145" s="32">
        <f t="shared" si="278"/>
        <v>7.013997882003741E-3</v>
      </c>
      <c r="AY145" s="32">
        <f t="shared" si="278"/>
        <v>4.8702950912173229E-3</v>
      </c>
      <c r="AZ145" s="32">
        <f t="shared" si="278"/>
        <v>3.3817766521422646E-3</v>
      </c>
      <c r="BA145" s="32">
        <f t="shared" si="278"/>
        <v>2.0859170551080969E-2</v>
      </c>
      <c r="BB145" s="32">
        <f t="shared" si="278"/>
        <v>1.448393878225303E-2</v>
      </c>
      <c r="BC145" s="32">
        <f t="shared" si="278"/>
        <v>1.0057182385767579E-2</v>
      </c>
      <c r="BD145" s="32">
        <f t="shared" si="278"/>
        <v>1.3909432287679593E-2</v>
      </c>
      <c r="BE145" s="32">
        <f t="shared" si="278"/>
        <v>9.6582635084789901E-3</v>
      </c>
      <c r="BF145" s="32">
        <f t="shared" si="278"/>
        <v>6.7063883032697415E-3</v>
      </c>
      <c r="BG145" s="32">
        <f t="shared" si="278"/>
        <v>9.275167777729177E-3</v>
      </c>
      <c r="BH145" s="32">
        <f t="shared" si="278"/>
        <v>6.4403789191317291E-3</v>
      </c>
      <c r="BI145" s="32">
        <f t="shared" si="278"/>
        <v>4.4719924874665161E-3</v>
      </c>
      <c r="BJ145" s="32">
        <f t="shared" si="278"/>
        <v>3.0276469194213469E-2</v>
      </c>
      <c r="BK145" s="32">
        <f t="shared" si="278"/>
        <v>2.1023008814175129E-2</v>
      </c>
      <c r="BL145" s="32">
        <f t="shared" si="278"/>
        <v>1.4597702815536868E-2</v>
      </c>
      <c r="BM145" s="32">
        <f t="shared" si="278"/>
        <v>2.0189129626973851E-2</v>
      </c>
      <c r="BN145" s="32">
        <f t="shared" si="278"/>
        <v>1.4018683862235665E-2</v>
      </c>
      <c r="BO145" s="32">
        <f t="shared" si="278"/>
        <v>9.7341242966085956E-3</v>
      </c>
      <c r="BP145" s="32">
        <f t="shared" si="278"/>
        <v>1.3462631738203322E-2</v>
      </c>
      <c r="BQ145" s="32">
        <f t="shared" si="278"/>
        <v>9.3480195421312504E-3</v>
      </c>
      <c r="BR145" s="32">
        <f t="shared" si="278"/>
        <v>6.4909648469467784E-3</v>
      </c>
      <c r="BS145" s="32">
        <f t="shared" si="278"/>
        <v>9.5965670722065067E-3</v>
      </c>
      <c r="BT145" s="32">
        <f t="shared" si="278"/>
        <v>6.6635482773988392E-3</v>
      </c>
      <c r="BU145" s="32">
        <f t="shared" si="278"/>
        <v>4.6269541296516609E-3</v>
      </c>
      <c r="BV145" s="32">
        <f t="shared" si="278"/>
        <v>6.3992381460304332E-3</v>
      </c>
      <c r="BW145" s="32">
        <f t="shared" si="278"/>
        <v>4.4434256545910419E-3</v>
      </c>
      <c r="BX145" s="32">
        <f t="shared" si="278"/>
        <v>3.0853722110850685E-3</v>
      </c>
      <c r="BY145" s="32">
        <f t="shared" si="278"/>
        <v>4.2671768499603123E-3</v>
      </c>
      <c r="BZ145" s="32">
        <f t="shared" si="278"/>
        <v>2.9629906959397086E-3</v>
      </c>
      <c r="CA145" s="32">
        <f t="shared" si="278"/>
        <v>2.0574056742707846E-3</v>
      </c>
      <c r="CB145" s="32">
        <f t="shared" si="278"/>
        <v>1.2690304614052508E-2</v>
      </c>
      <c r="CC145" s="32">
        <f t="shared" ref="CC145:CS145" si="279">CC144/$O144</f>
        <v>8.8117403665676653E-3</v>
      </c>
      <c r="CD145" s="32">
        <f t="shared" si="279"/>
        <v>6.1185897934882124E-3</v>
      </c>
      <c r="CE145" s="32">
        <f t="shared" si="279"/>
        <v>8.4622220383563564E-3</v>
      </c>
      <c r="CF145" s="32">
        <f t="shared" si="279"/>
        <v>5.8758954803710657E-3</v>
      </c>
      <c r="CG145" s="32">
        <f t="shared" si="279"/>
        <v>4.0800332985532527E-3</v>
      </c>
      <c r="CH145" s="32">
        <f t="shared" si="279"/>
        <v>5.6428276549916794E-3</v>
      </c>
      <c r="CI145" s="32">
        <f t="shared" si="279"/>
        <v>3.9181984783890856E-3</v>
      </c>
      <c r="CJ145" s="32">
        <f t="shared" si="279"/>
        <v>2.7206713113893935E-3</v>
      </c>
      <c r="CK145" s="32">
        <f t="shared" si="279"/>
        <v>1.8419601861524387E-2</v>
      </c>
      <c r="CL145" s="32">
        <f t="shared" si="279"/>
        <v>1.2789980555673033E-2</v>
      </c>
      <c r="CM145" s="32">
        <f t="shared" si="279"/>
        <v>8.880952142412718E-3</v>
      </c>
      <c r="CN145" s="32">
        <f t="shared" si="279"/>
        <v>1.2282665038452992E-2</v>
      </c>
      <c r="CO145" s="32">
        <f t="shared" si="279"/>
        <v>8.5286885240340206E-3</v>
      </c>
      <c r="CP145" s="32">
        <f t="shared" si="279"/>
        <v>5.9220476755060198E-3</v>
      </c>
      <c r="CQ145" s="32">
        <f t="shared" si="279"/>
        <v>8.1903974679260593E-3</v>
      </c>
      <c r="CR145" s="32">
        <f t="shared" si="279"/>
        <v>5.6871492199201375E-3</v>
      </c>
      <c r="CS145" s="32">
        <f t="shared" si="279"/>
        <v>3.9489739510563905E-3</v>
      </c>
    </row>
    <row r="146" spans="1:111" ht="13.15" thickTop="1" x14ac:dyDescent="0.35">
      <c r="H146" s="34">
        <f t="shared" si="275"/>
        <v>1.33514404296875E-2</v>
      </c>
      <c r="I146" s="34">
        <f t="shared" ref="I146:J146" si="280">I141</f>
        <v>-0.36520209194214875</v>
      </c>
      <c r="J146" s="34">
        <f t="shared" si="280"/>
        <v>3.3612188245069369E-2</v>
      </c>
      <c r="K146" s="34">
        <f t="shared" si="271"/>
        <v>-0.36475332081308326</v>
      </c>
      <c r="L146" s="34">
        <f>$CE$6-$CE$7*SUMPRODUCT($B$6:$CD$6,Q145:CS145)</f>
        <v>-0.17492829271543542</v>
      </c>
    </row>
    <row r="148" spans="1:111" ht="27.75" customHeight="1" x14ac:dyDescent="0.35">
      <c r="A148" s="40" t="s">
        <v>354</v>
      </c>
      <c r="B148" s="40"/>
      <c r="C148" s="40">
        <f>1+C90</f>
        <v>3</v>
      </c>
      <c r="D148" s="40"/>
    </row>
    <row r="149" spans="1:111" ht="13.15" x14ac:dyDescent="0.35">
      <c r="B149" s="37" t="s">
        <v>349</v>
      </c>
      <c r="D149" s="37" t="s">
        <v>350</v>
      </c>
      <c r="F149" s="37" t="s">
        <v>348</v>
      </c>
      <c r="H149" s="37" t="s">
        <v>355</v>
      </c>
      <c r="I149" s="37"/>
      <c r="J149" s="37"/>
      <c r="K149" s="37"/>
      <c r="M149" s="37" t="s">
        <v>356</v>
      </c>
      <c r="N149" s="37" t="s">
        <v>357</v>
      </c>
      <c r="P149" s="37" t="s">
        <v>358</v>
      </c>
      <c r="R149" s="37" t="s">
        <v>359</v>
      </c>
      <c r="T149" s="37" t="s">
        <v>360</v>
      </c>
      <c r="V149" s="37" t="s">
        <v>361</v>
      </c>
      <c r="X149" s="37" t="s">
        <v>362</v>
      </c>
      <c r="Y149" s="37"/>
      <c r="Z149" s="37"/>
      <c r="AA149" s="37"/>
      <c r="AC149" s="37" t="s">
        <v>336</v>
      </c>
    </row>
    <row r="150" spans="1:111" ht="13.15" x14ac:dyDescent="0.35">
      <c r="B150" s="36">
        <f>K143</f>
        <v>-0.49695540043249664</v>
      </c>
      <c r="D150" s="36">
        <f>$CE$3-$CE$7*SUMPRODUCT($B$3:$CD$3,AE152:DG152)</f>
        <v>-4.7817566102793307E-2</v>
      </c>
      <c r="F150" s="36">
        <f>SUMPRODUCT(D150:D153,D150:D153)</f>
        <v>1.2975967864838838</v>
      </c>
      <c r="H150" s="36">
        <f t="shared" ref="H150:K153" si="281">X92</f>
        <v>0.37020168991038638</v>
      </c>
      <c r="I150" s="36">
        <f t="shared" si="281"/>
        <v>-0.18190111609700144</v>
      </c>
      <c r="J150" s="36">
        <f t="shared" si="281"/>
        <v>-0.36155131691214487</v>
      </c>
      <c r="K150" s="36">
        <f t="shared" si="281"/>
        <v>-0.26655158993031863</v>
      </c>
      <c r="M150" s="36">
        <f t="array" ref="M150:M153">MMULT(H150:K153,D150:D153)</f>
        <v>-0.13430883922400996</v>
      </c>
      <c r="N150" s="36">
        <f>IFERROR(M150/(MAX(ABS(M150),ABS(M151),ABS(M152),ABS(M153))),0)</f>
        <v>-1</v>
      </c>
      <c r="P150" s="36">
        <f>L201</f>
        <v>6.9333249094910343E-2</v>
      </c>
      <c r="R150" s="36">
        <f>H201*J201</f>
        <v>-2.6077032089233398E-4</v>
      </c>
      <c r="T150" s="36">
        <f>P150-D150</f>
        <v>0.11715081519770365</v>
      </c>
      <c r="V150" s="36">
        <f t="array" ref="V150:V153">MMULT(H150:K153,T150:T153)</f>
        <v>0.12146003196946101</v>
      </c>
      <c r="X150" s="36">
        <f t="array" ref="X150:AA153">H150:K153+MMULT(R150:R153,TRANSPOSE(R150:R153))*((SUMPRODUCT(R150:R153,T150:T153)+SUMPRODUCT(V150:V153,T150:T153))/SUMPRODUCT(R150:R153,T150:T153)^2)-(MMULT(V150:V153,TRANSPOSE(R150:R153))+MMULT(R150:R153,TRANSPOSE(V150:V153)))/SUMPRODUCT(R150:R153,T150:T153)</f>
        <v>1.2507351031789793E-2</v>
      </c>
      <c r="Y150" s="36">
        <v>4.3987594820436016E-3</v>
      </c>
      <c r="Z150" s="36">
        <v>-8.8150294286096886E-2</v>
      </c>
      <c r="AA150" s="36">
        <v>8.1928301556576377E-2</v>
      </c>
      <c r="AC150" s="43">
        <f>SUM(AE150:DG150)</f>
        <v>-1.257447815198764</v>
      </c>
      <c r="AD150" s="37" t="s">
        <v>363</v>
      </c>
      <c r="AE150" s="36">
        <f t="shared" ref="AE150:BJ150" si="282">SUMPRODUCT(B$3:B$6,$B150:$B153)</f>
        <v>0.94093022639858614</v>
      </c>
      <c r="AF150" s="36">
        <f t="shared" si="282"/>
        <v>0.57617690558550283</v>
      </c>
      <c r="AG150" s="36">
        <f t="shared" si="282"/>
        <v>0.21142358477241957</v>
      </c>
      <c r="AH150" s="36">
        <f t="shared" si="282"/>
        <v>0.53570373211997424</v>
      </c>
      <c r="AI150" s="36">
        <f t="shared" si="282"/>
        <v>0.17095041130689093</v>
      </c>
      <c r="AJ150" s="36">
        <f t="shared" si="282"/>
        <v>-0.19380290950619233</v>
      </c>
      <c r="AK150" s="36">
        <f t="shared" si="282"/>
        <v>0.13047723784136223</v>
      </c>
      <c r="AL150" s="36">
        <f t="shared" si="282"/>
        <v>-0.23427608297172103</v>
      </c>
      <c r="AM150" s="36">
        <f t="shared" si="282"/>
        <v>-0.59902940378480429</v>
      </c>
      <c r="AN150" s="36">
        <f t="shared" si="282"/>
        <v>1.220363074220534</v>
      </c>
      <c r="AO150" s="36">
        <f t="shared" si="282"/>
        <v>0.85560975340745071</v>
      </c>
      <c r="AP150" s="36">
        <f t="shared" si="282"/>
        <v>0.49085643259436745</v>
      </c>
      <c r="AQ150" s="36">
        <f t="shared" si="282"/>
        <v>0.8151365799419219</v>
      </c>
      <c r="AR150" s="36">
        <f t="shared" si="282"/>
        <v>0.4503832591288387</v>
      </c>
      <c r="AS150" s="36">
        <f t="shared" si="282"/>
        <v>8.5629938315755438E-2</v>
      </c>
      <c r="AT150" s="36">
        <f t="shared" si="282"/>
        <v>0.40991008566331</v>
      </c>
      <c r="AU150" s="36">
        <f t="shared" si="282"/>
        <v>4.5156764850226738E-2</v>
      </c>
      <c r="AV150" s="36">
        <f t="shared" si="282"/>
        <v>-0.31959655596285652</v>
      </c>
      <c r="AW150" s="36">
        <f t="shared" si="282"/>
        <v>1.5929402046497976</v>
      </c>
      <c r="AX150" s="36">
        <f t="shared" si="282"/>
        <v>1.2281868838367143</v>
      </c>
      <c r="AY150" s="36">
        <f t="shared" si="282"/>
        <v>0.86343356302363095</v>
      </c>
      <c r="AZ150" s="36">
        <f t="shared" si="282"/>
        <v>1.1877137103711857</v>
      </c>
      <c r="BA150" s="36">
        <f t="shared" si="282"/>
        <v>0.82296038955810236</v>
      </c>
      <c r="BB150" s="36">
        <f t="shared" si="282"/>
        <v>0.4582070687450191</v>
      </c>
      <c r="BC150" s="36">
        <f t="shared" si="282"/>
        <v>0.78248721609257366</v>
      </c>
      <c r="BD150" s="36">
        <f t="shared" si="282"/>
        <v>0.4177338952794904</v>
      </c>
      <c r="BE150" s="36">
        <f t="shared" si="282"/>
        <v>5.2980574466407138E-2</v>
      </c>
      <c r="BF150" s="36">
        <f t="shared" si="282"/>
        <v>0.4439748259660895</v>
      </c>
      <c r="BG150" s="36">
        <f t="shared" si="282"/>
        <v>7.9221505153006244E-2</v>
      </c>
      <c r="BH150" s="36">
        <f t="shared" si="282"/>
        <v>-0.28553181566007702</v>
      </c>
      <c r="BI150" s="36">
        <f t="shared" si="282"/>
        <v>3.8748331687477544E-2</v>
      </c>
      <c r="BJ150" s="36">
        <f t="shared" si="282"/>
        <v>-0.32600498912560572</v>
      </c>
      <c r="BK150" s="36">
        <f t="shared" ref="BK150:CP150" si="283">SUMPRODUCT(AH$3:AH$6,$B150:$B153)</f>
        <v>-0.69075830993868892</v>
      </c>
      <c r="BL150" s="36">
        <f t="shared" si="283"/>
        <v>-0.36647816259113447</v>
      </c>
      <c r="BM150" s="36">
        <f t="shared" si="283"/>
        <v>-0.73123148340421773</v>
      </c>
      <c r="BN150" s="36">
        <f t="shared" si="283"/>
        <v>-1.095984804217301</v>
      </c>
      <c r="BO150" s="36">
        <f t="shared" si="283"/>
        <v>0.72340767378803728</v>
      </c>
      <c r="BP150" s="36">
        <f t="shared" si="283"/>
        <v>0.35865435297495402</v>
      </c>
      <c r="BQ150" s="36">
        <f t="shared" si="283"/>
        <v>-6.0989678381292434E-3</v>
      </c>
      <c r="BR150" s="36">
        <f t="shared" si="283"/>
        <v>0.31818117950942532</v>
      </c>
      <c r="BS150" s="36">
        <f t="shared" si="283"/>
        <v>-4.6572141303657957E-2</v>
      </c>
      <c r="BT150" s="36">
        <f t="shared" si="283"/>
        <v>-0.4113254621167412</v>
      </c>
      <c r="BU150" s="36">
        <f t="shared" si="283"/>
        <v>-8.7045314769186644E-2</v>
      </c>
      <c r="BV150" s="36">
        <f t="shared" si="283"/>
        <v>-0.4517986355822699</v>
      </c>
      <c r="BW150" s="36">
        <f t="shared" si="283"/>
        <v>-0.81655195639535316</v>
      </c>
      <c r="BX150" s="36">
        <f t="shared" si="283"/>
        <v>1.095984804217301</v>
      </c>
      <c r="BY150" s="36">
        <f t="shared" si="283"/>
        <v>0.73123148340421773</v>
      </c>
      <c r="BZ150" s="36">
        <f t="shared" si="283"/>
        <v>0.36647816259113447</v>
      </c>
      <c r="CA150" s="36">
        <f t="shared" si="283"/>
        <v>0.69075830993868892</v>
      </c>
      <c r="CB150" s="36">
        <f t="shared" si="283"/>
        <v>0.32600498912560572</v>
      </c>
      <c r="CC150" s="36">
        <f t="shared" si="283"/>
        <v>-3.8748331687477544E-2</v>
      </c>
      <c r="CD150" s="36">
        <f t="shared" si="283"/>
        <v>0.28553181566007702</v>
      </c>
      <c r="CE150" s="36">
        <f t="shared" si="283"/>
        <v>-7.9221505153006244E-2</v>
      </c>
      <c r="CF150" s="36">
        <f t="shared" si="283"/>
        <v>-0.4439748259660895</v>
      </c>
      <c r="CG150" s="36">
        <f t="shared" si="283"/>
        <v>-5.2980574466407138E-2</v>
      </c>
      <c r="CH150" s="36">
        <f t="shared" si="283"/>
        <v>-0.4177338952794904</v>
      </c>
      <c r="CI150" s="36">
        <f t="shared" si="283"/>
        <v>-0.78248721609257366</v>
      </c>
      <c r="CJ150" s="36">
        <f t="shared" si="283"/>
        <v>-0.4582070687450191</v>
      </c>
      <c r="CK150" s="36">
        <f t="shared" si="283"/>
        <v>-0.82296038955810236</v>
      </c>
      <c r="CL150" s="36">
        <f t="shared" si="283"/>
        <v>-1.1877137103711857</v>
      </c>
      <c r="CM150" s="36">
        <f t="shared" si="283"/>
        <v>-0.86343356302363095</v>
      </c>
      <c r="CN150" s="36">
        <f t="shared" si="283"/>
        <v>-1.2281868838367143</v>
      </c>
      <c r="CO150" s="36">
        <f t="shared" si="283"/>
        <v>-1.5929402046497976</v>
      </c>
      <c r="CP150" s="36">
        <f t="shared" si="283"/>
        <v>0.22645227335554063</v>
      </c>
      <c r="CQ150" s="36">
        <f t="shared" ref="CQ150:DG150" si="284">SUMPRODUCT(BN$3:BN$6,$B150:$B153)</f>
        <v>-0.13830104745754263</v>
      </c>
      <c r="CR150" s="36">
        <f t="shared" si="284"/>
        <v>-0.50305436827062588</v>
      </c>
      <c r="CS150" s="36">
        <f t="shared" si="284"/>
        <v>-0.17877422092307133</v>
      </c>
      <c r="CT150" s="36">
        <f t="shared" si="284"/>
        <v>-0.54352754173615458</v>
      </c>
      <c r="CU150" s="36">
        <f t="shared" si="284"/>
        <v>-0.90828086254923779</v>
      </c>
      <c r="CV150" s="36">
        <f t="shared" si="284"/>
        <v>-0.58400071520168328</v>
      </c>
      <c r="CW150" s="36">
        <f t="shared" si="284"/>
        <v>-0.9487540360147666</v>
      </c>
      <c r="CX150" s="36">
        <f t="shared" si="284"/>
        <v>-1.3135073568278499</v>
      </c>
      <c r="CY150" s="36">
        <f t="shared" si="284"/>
        <v>0.59902940378480429</v>
      </c>
      <c r="CZ150" s="36">
        <f t="shared" si="284"/>
        <v>0.23427608297172103</v>
      </c>
      <c r="DA150" s="36">
        <f t="shared" si="284"/>
        <v>-0.13047723784136223</v>
      </c>
      <c r="DB150" s="36">
        <f t="shared" si="284"/>
        <v>0.19380290950619233</v>
      </c>
      <c r="DC150" s="36">
        <f t="shared" si="284"/>
        <v>-0.17095041130689093</v>
      </c>
      <c r="DD150" s="36">
        <f t="shared" si="284"/>
        <v>-0.53570373211997424</v>
      </c>
      <c r="DE150" s="36">
        <f t="shared" si="284"/>
        <v>-0.21142358477241957</v>
      </c>
      <c r="DF150" s="36">
        <f t="shared" si="284"/>
        <v>-0.57617690558550283</v>
      </c>
      <c r="DG150" s="36">
        <f t="shared" si="284"/>
        <v>-0.94093022639858614</v>
      </c>
    </row>
    <row r="151" spans="1:111" ht="13.15" x14ac:dyDescent="0.35">
      <c r="B151" s="35">
        <f t="shared" ref="B151:B153" si="285">K144</f>
        <v>0.32600498912560572</v>
      </c>
      <c r="D151" s="35">
        <f>$CE$4-$CE$7*SUMPRODUCT($B$4:$CD$4,AE152:DG152)</f>
        <v>1.1190497581821148</v>
      </c>
      <c r="F151" s="37" t="s">
        <v>364</v>
      </c>
      <c r="H151" s="35">
        <f t="shared" si="281"/>
        <v>-0.18190111609700144</v>
      </c>
      <c r="I151" s="35">
        <f t="shared" si="281"/>
        <v>9.6370207025275656E-2</v>
      </c>
      <c r="J151" s="35">
        <f t="shared" si="281"/>
        <v>0.11590279240738741</v>
      </c>
      <c r="K151" s="35">
        <f t="shared" si="281"/>
        <v>0.20603479195790561</v>
      </c>
      <c r="M151" s="35">
        <v>6.7573662632356965E-2</v>
      </c>
      <c r="N151" s="35">
        <f>IFERROR(M151/(MAX(ABS(M150),ABS(M151),ABS(M152),ABS(M153))),0)</f>
        <v>0.5031214849504636</v>
      </c>
      <c r="P151" s="35">
        <f>L202</f>
        <v>1.0527471758712466</v>
      </c>
      <c r="R151" s="35">
        <f>H202*J202</f>
        <v>1.3119915107835998E-4</v>
      </c>
      <c r="T151" s="35">
        <f>P151-D151</f>
        <v>-6.6302582310868274E-2</v>
      </c>
      <c r="V151" s="35">
        <v>-6.3257708184927985E-2</v>
      </c>
      <c r="X151" s="35">
        <v>4.3987594820436016E-3</v>
      </c>
      <c r="Y151" s="35">
        <v>-5.4912559924177873E-4</v>
      </c>
      <c r="Z151" s="35">
        <v>-2.6571011961563473E-2</v>
      </c>
      <c r="AA151" s="35">
        <v>2.4596384181814535E-2</v>
      </c>
      <c r="AC151" s="43">
        <f t="shared" ref="AC151:AC152" si="286">SUM(AE151:DG151)</f>
        <v>98.82684384041562</v>
      </c>
      <c r="AD151" s="37" t="s">
        <v>365</v>
      </c>
      <c r="AE151" s="35">
        <f>EXP(AE150)</f>
        <v>2.5623638885710478</v>
      </c>
      <c r="AF151" s="35">
        <f t="shared" ref="AF151:CQ151" si="287">EXP(AF150)</f>
        <v>1.7792232729980524</v>
      </c>
      <c r="AG151" s="35">
        <f t="shared" si="287"/>
        <v>1.2354355559324093</v>
      </c>
      <c r="AH151" s="35">
        <f t="shared" si="287"/>
        <v>1.7086502513220674</v>
      </c>
      <c r="AI151" s="35">
        <f t="shared" si="287"/>
        <v>1.1864319139548709</v>
      </c>
      <c r="AJ151" s="35">
        <f t="shared" si="287"/>
        <v>0.82382025541006554</v>
      </c>
      <c r="AK151" s="35">
        <f t="shared" si="287"/>
        <v>1.139372005032069</v>
      </c>
      <c r="AL151" s="35">
        <f t="shared" si="287"/>
        <v>0.7911433645304834</v>
      </c>
      <c r="AM151" s="35">
        <f t="shared" si="287"/>
        <v>0.54934456918045516</v>
      </c>
      <c r="AN151" s="35">
        <f t="shared" si="287"/>
        <v>3.3884177574489809</v>
      </c>
      <c r="AO151" s="35">
        <f t="shared" si="287"/>
        <v>2.3528085763240862</v>
      </c>
      <c r="AP151" s="35">
        <f t="shared" si="287"/>
        <v>1.6337147875744258</v>
      </c>
      <c r="AQ151" s="35">
        <f t="shared" si="287"/>
        <v>2.2594842515042042</v>
      </c>
      <c r="AR151" s="35">
        <f t="shared" si="287"/>
        <v>1.5689133706496183</v>
      </c>
      <c r="AS151" s="35">
        <f t="shared" si="287"/>
        <v>1.0894031073526897</v>
      </c>
      <c r="AT151" s="35">
        <f t="shared" si="287"/>
        <v>1.5066823066820103</v>
      </c>
      <c r="AU151" s="35">
        <f t="shared" si="287"/>
        <v>1.0461918531633616</v>
      </c>
      <c r="AV151" s="35">
        <f t="shared" si="287"/>
        <v>0.72644205667730721</v>
      </c>
      <c r="AW151" s="35">
        <f t="shared" si="287"/>
        <v>4.918188170488567</v>
      </c>
      <c r="AX151" s="35">
        <f t="shared" si="287"/>
        <v>3.4150320697802568</v>
      </c>
      <c r="AY151" s="35">
        <f t="shared" si="287"/>
        <v>2.3712887009097683</v>
      </c>
      <c r="AZ151" s="35">
        <f t="shared" si="287"/>
        <v>3.2795745721505876</v>
      </c>
      <c r="BA151" s="35">
        <f t="shared" si="287"/>
        <v>2.2772313605921957</v>
      </c>
      <c r="BB151" s="35">
        <f t="shared" si="287"/>
        <v>1.581236393799698</v>
      </c>
      <c r="BC151" s="35">
        <f t="shared" si="287"/>
        <v>2.1869048115798826</v>
      </c>
      <c r="BD151" s="35">
        <f t="shared" si="287"/>
        <v>1.5185165362146265</v>
      </c>
      <c r="BE151" s="35">
        <f t="shared" si="287"/>
        <v>1.0544091624598073</v>
      </c>
      <c r="BF151" s="35">
        <f t="shared" si="287"/>
        <v>1.558891241546974</v>
      </c>
      <c r="BG151" s="35">
        <f t="shared" si="287"/>
        <v>1.0824440624551439</v>
      </c>
      <c r="BH151" s="35">
        <f t="shared" si="287"/>
        <v>0.75161442768878972</v>
      </c>
      <c r="BI151" s="35">
        <f t="shared" si="287"/>
        <v>1.0395088392923049</v>
      </c>
      <c r="BJ151" s="35">
        <f t="shared" si="287"/>
        <v>0.72180158626395619</v>
      </c>
      <c r="BK151" s="35">
        <f t="shared" si="287"/>
        <v>0.50119586312306619</v>
      </c>
      <c r="BL151" s="35">
        <f t="shared" si="287"/>
        <v>0.69317127338178963</v>
      </c>
      <c r="BM151" s="35">
        <f t="shared" si="287"/>
        <v>0.4813158924364771</v>
      </c>
      <c r="BN151" s="35">
        <f t="shared" si="287"/>
        <v>0.33421031310442711</v>
      </c>
      <c r="BO151" s="35">
        <f t="shared" si="287"/>
        <v>2.0614459906922753</v>
      </c>
      <c r="BP151" s="35">
        <f t="shared" si="287"/>
        <v>1.4314019562278597</v>
      </c>
      <c r="BQ151" s="35">
        <f t="shared" si="287"/>
        <v>0.99391959311283118</v>
      </c>
      <c r="BR151" s="35">
        <f t="shared" si="287"/>
        <v>1.3746252926033462</v>
      </c>
      <c r="BS151" s="35">
        <f t="shared" si="287"/>
        <v>0.95449569952203783</v>
      </c>
      <c r="BT151" s="35">
        <f t="shared" si="287"/>
        <v>0.66277118958042858</v>
      </c>
      <c r="BU151" s="35">
        <f t="shared" si="287"/>
        <v>0.91663555756329618</v>
      </c>
      <c r="BV151" s="35">
        <f t="shared" si="287"/>
        <v>0.6364823217141361</v>
      </c>
      <c r="BW151" s="35">
        <f t="shared" si="287"/>
        <v>0.4419529032143652</v>
      </c>
      <c r="BX151" s="35">
        <f t="shared" si="287"/>
        <v>2.9921278930956885</v>
      </c>
      <c r="BY151" s="35">
        <f t="shared" si="287"/>
        <v>2.0776376091341668</v>
      </c>
      <c r="BZ151" s="35">
        <f t="shared" si="287"/>
        <v>1.4426448965798575</v>
      </c>
      <c r="CA151" s="35">
        <f t="shared" si="287"/>
        <v>1.9952279609188532</v>
      </c>
      <c r="CB151" s="35">
        <f t="shared" si="287"/>
        <v>1.3854222809013186</v>
      </c>
      <c r="CC151" s="35">
        <f t="shared" si="287"/>
        <v>0.96199278178413328</v>
      </c>
      <c r="CD151" s="35">
        <f t="shared" si="287"/>
        <v>1.3304694044724428</v>
      </c>
      <c r="CE151" s="35">
        <f t="shared" si="287"/>
        <v>0.92383526750735867</v>
      </c>
      <c r="CF151" s="35">
        <f t="shared" si="287"/>
        <v>0.64148156930283651</v>
      </c>
      <c r="CG151" s="35">
        <f t="shared" si="287"/>
        <v>0.94839843544902691</v>
      </c>
      <c r="CH151" s="35">
        <f t="shared" si="287"/>
        <v>0.65853744503356559</v>
      </c>
      <c r="CI151" s="35">
        <f t="shared" si="287"/>
        <v>0.45726727322785088</v>
      </c>
      <c r="CJ151" s="35">
        <f t="shared" si="287"/>
        <v>0.63241650895538037</v>
      </c>
      <c r="CK151" s="35">
        <f t="shared" si="287"/>
        <v>0.4391297332827655</v>
      </c>
      <c r="CL151" s="35">
        <f t="shared" si="287"/>
        <v>0.30491759769446192</v>
      </c>
      <c r="CM151" s="35">
        <f t="shared" si="287"/>
        <v>0.42171162019046443</v>
      </c>
      <c r="CN151" s="35">
        <f t="shared" si="287"/>
        <v>0.29282301880823797</v>
      </c>
      <c r="CO151" s="35">
        <f t="shared" si="287"/>
        <v>0.20332690928754382</v>
      </c>
      <c r="CP151" s="35">
        <f t="shared" si="287"/>
        <v>1.2541427523802731</v>
      </c>
      <c r="CQ151" s="35">
        <f t="shared" si="287"/>
        <v>0.87083648916906942</v>
      </c>
      <c r="CR151" s="35">
        <f t="shared" ref="CR151:DG151" si="288">EXP(CR150)</f>
        <v>0.60468091804462043</v>
      </c>
      <c r="CS151" s="35">
        <f t="shared" si="288"/>
        <v>0.83629469592756722</v>
      </c>
      <c r="CT151" s="35">
        <f t="shared" si="288"/>
        <v>0.5806962050612352</v>
      </c>
      <c r="CU151" s="35">
        <f t="shared" si="288"/>
        <v>0.40321681365981815</v>
      </c>
      <c r="CV151" s="35">
        <f t="shared" si="288"/>
        <v>0.55766284747824135</v>
      </c>
      <c r="CW151" s="35">
        <f t="shared" si="288"/>
        <v>0.38722318915951226</v>
      </c>
      <c r="CX151" s="35">
        <f t="shared" si="288"/>
        <v>0.26887535883177838</v>
      </c>
      <c r="CY151" s="35">
        <f t="shared" si="288"/>
        <v>1.8203511167714996</v>
      </c>
      <c r="CZ151" s="35">
        <f t="shared" si="288"/>
        <v>1.2639934110974511</v>
      </c>
      <c r="DA151" s="35">
        <f t="shared" si="288"/>
        <v>0.87767647053242615</v>
      </c>
      <c r="DB151" s="35">
        <f t="shared" si="288"/>
        <v>1.2138570196993264</v>
      </c>
      <c r="DC151" s="35">
        <f t="shared" si="288"/>
        <v>0.84286336892825497</v>
      </c>
      <c r="DD151" s="35">
        <f t="shared" si="288"/>
        <v>0.58525728084272977</v>
      </c>
      <c r="DE151" s="35">
        <f t="shared" si="288"/>
        <v>0.80943113155366408</v>
      </c>
      <c r="DF151" s="35">
        <f t="shared" si="288"/>
        <v>0.56204300785418893</v>
      </c>
      <c r="DG151" s="35">
        <f t="shared" si="288"/>
        <v>0.39026463199091899</v>
      </c>
    </row>
    <row r="152" spans="1:111" ht="13.15" x14ac:dyDescent="0.35">
      <c r="B152" s="36">
        <f t="shared" si="285"/>
        <v>-0.40522649427861196</v>
      </c>
      <c r="D152" s="36">
        <f>$CE$5-$CE$7*SUMPRODUCT($B$5:$CD$5,AE152:DG152)</f>
        <v>-0.11152577269896824</v>
      </c>
      <c r="F152" s="36">
        <f>SUMPRODUCT($B$7:$CD$7, LN(AE152:DG152))</f>
        <v>-3180.5991272542824</v>
      </c>
      <c r="H152" s="36">
        <f t="shared" si="281"/>
        <v>-0.36155131691214487</v>
      </c>
      <c r="I152" s="36">
        <f t="shared" si="281"/>
        <v>0.11590279240738741</v>
      </c>
      <c r="J152" s="36">
        <f t="shared" si="281"/>
        <v>0.73631221920042722</v>
      </c>
      <c r="K152" s="36">
        <f t="shared" si="281"/>
        <v>-0.22532510043978765</v>
      </c>
      <c r="M152" s="36">
        <v>0.10428744174396354</v>
      </c>
      <c r="N152" s="36">
        <f>IFERROR(M152/(MAX(ABS(M150),ABS(M151),ABS(M152),ABS(M153))),0)</f>
        <v>0.77647489432937045</v>
      </c>
      <c r="P152" s="36">
        <f>L203</f>
        <v>-0.20617185864628595</v>
      </c>
      <c r="R152" s="36">
        <f>H203*J203</f>
        <v>2.0248160735911104E-4</v>
      </c>
      <c r="T152" s="36">
        <f>P152-D152</f>
        <v>-9.4646085947317715E-2</v>
      </c>
      <c r="V152" s="36">
        <v>-9.2839115910312936E-2</v>
      </c>
      <c r="X152" s="36">
        <v>-8.8150294286096886E-2</v>
      </c>
      <c r="Y152" s="36">
        <v>-2.6571011961563473E-2</v>
      </c>
      <c r="Z152" s="36">
        <v>0.52739281937611882</v>
      </c>
      <c r="AA152" s="36">
        <v>-0.49172576851285632</v>
      </c>
      <c r="AC152" s="44">
        <f t="shared" si="286"/>
        <v>0.99999999999999989</v>
      </c>
      <c r="AD152" s="37" t="s">
        <v>366</v>
      </c>
      <c r="AE152" s="36">
        <f t="shared" ref="AE152:BJ152" si="289">AE151/$AC151</f>
        <v>2.5927812616466046E-2</v>
      </c>
      <c r="AF152" s="36">
        <f t="shared" si="289"/>
        <v>1.8003441209466533E-2</v>
      </c>
      <c r="AG152" s="36">
        <f t="shared" si="289"/>
        <v>1.2501011951038076E-2</v>
      </c>
      <c r="AH152" s="36">
        <f t="shared" si="289"/>
        <v>1.7289333392870209E-2</v>
      </c>
      <c r="AI152" s="36">
        <f t="shared" si="289"/>
        <v>1.2005158394724278E-2</v>
      </c>
      <c r="AJ152" s="36">
        <f t="shared" si="289"/>
        <v>8.3359968141890721E-3</v>
      </c>
      <c r="AK152" s="36">
        <f t="shared" si="289"/>
        <v>1.1528972906105481E-2</v>
      </c>
      <c r="AL152" s="36">
        <f t="shared" si="289"/>
        <v>8.0053488888910795E-3</v>
      </c>
      <c r="AM152" s="36">
        <f t="shared" si="289"/>
        <v>5.5586574237616055E-3</v>
      </c>
      <c r="AN152" s="36">
        <f t="shared" si="289"/>
        <v>3.4286410713677717E-2</v>
      </c>
      <c r="AO152" s="36">
        <f t="shared" si="289"/>
        <v>2.3807383549791117E-2</v>
      </c>
      <c r="AP152" s="36">
        <f t="shared" si="289"/>
        <v>1.6531083297697216E-2</v>
      </c>
      <c r="AQ152" s="36">
        <f t="shared" si="289"/>
        <v>2.2863061934394989E-2</v>
      </c>
      <c r="AR152" s="36">
        <f t="shared" si="289"/>
        <v>1.5875376665707149E-2</v>
      </c>
      <c r="AS152" s="36">
        <f t="shared" si="289"/>
        <v>1.102335220895898E-2</v>
      </c>
      <c r="AT152" s="36">
        <f t="shared" si="289"/>
        <v>1.5245678685388177E-2</v>
      </c>
      <c r="AU152" s="36">
        <f t="shared" si="289"/>
        <v>1.0586110134739701E-2</v>
      </c>
      <c r="AV152" s="36">
        <f t="shared" si="289"/>
        <v>7.3506552313899343E-3</v>
      </c>
      <c r="AW152" s="36">
        <f t="shared" si="289"/>
        <v>4.9765711211322269E-2</v>
      </c>
      <c r="AX152" s="36">
        <f t="shared" si="289"/>
        <v>3.4555713175408183E-2</v>
      </c>
      <c r="AY152" s="36">
        <f t="shared" si="289"/>
        <v>2.3994378538880552E-2</v>
      </c>
      <c r="AZ152" s="36">
        <f t="shared" si="289"/>
        <v>3.3185058276741133E-2</v>
      </c>
      <c r="BA152" s="36">
        <f t="shared" si="289"/>
        <v>2.3042639753521228E-2</v>
      </c>
      <c r="BB152" s="36">
        <f t="shared" si="289"/>
        <v>1.6000069741709644E-2</v>
      </c>
      <c r="BC152" s="36">
        <f t="shared" si="289"/>
        <v>2.2128651756918086E-2</v>
      </c>
      <c r="BD152" s="36">
        <f t="shared" si="289"/>
        <v>1.536542580138154E-2</v>
      </c>
      <c r="BE152" s="36">
        <f t="shared" si="289"/>
        <v>1.0669258690103009E-2</v>
      </c>
      <c r="BF152" s="36">
        <f t="shared" si="289"/>
        <v>1.5773965665282729E-2</v>
      </c>
      <c r="BG152" s="36">
        <f t="shared" si="289"/>
        <v>1.0952935663948364E-2</v>
      </c>
      <c r="BH152" s="36">
        <f t="shared" si="289"/>
        <v>7.6053671095930933E-3</v>
      </c>
      <c r="BI152" s="36">
        <f t="shared" si="289"/>
        <v>1.0518486667153826E-2</v>
      </c>
      <c r="BJ152" s="36">
        <f t="shared" si="289"/>
        <v>7.3036996651386797E-3</v>
      </c>
      <c r="BK152" s="36">
        <f t="shared" ref="BK152:CP152" si="290">BK151/$AC151</f>
        <v>5.0714547145954709E-3</v>
      </c>
      <c r="BL152" s="36">
        <f t="shared" si="290"/>
        <v>7.013997882003741E-3</v>
      </c>
      <c r="BM152" s="36">
        <f t="shared" si="290"/>
        <v>4.8702950912173229E-3</v>
      </c>
      <c r="BN152" s="36">
        <f t="shared" si="290"/>
        <v>3.3817766521422646E-3</v>
      </c>
      <c r="BO152" s="36">
        <f t="shared" si="290"/>
        <v>2.0859170551080969E-2</v>
      </c>
      <c r="BP152" s="36">
        <f t="shared" si="290"/>
        <v>1.448393878225303E-2</v>
      </c>
      <c r="BQ152" s="36">
        <f t="shared" si="290"/>
        <v>1.0057182385767579E-2</v>
      </c>
      <c r="BR152" s="36">
        <f t="shared" si="290"/>
        <v>1.3909432287679593E-2</v>
      </c>
      <c r="BS152" s="36">
        <f t="shared" si="290"/>
        <v>9.6582635084789901E-3</v>
      </c>
      <c r="BT152" s="36">
        <f t="shared" si="290"/>
        <v>6.7063883032697415E-3</v>
      </c>
      <c r="BU152" s="36">
        <f t="shared" si="290"/>
        <v>9.275167777729177E-3</v>
      </c>
      <c r="BV152" s="36">
        <f t="shared" si="290"/>
        <v>6.4403789191317291E-3</v>
      </c>
      <c r="BW152" s="36">
        <f t="shared" si="290"/>
        <v>4.4719924874665161E-3</v>
      </c>
      <c r="BX152" s="36">
        <f t="shared" si="290"/>
        <v>3.0276469194213469E-2</v>
      </c>
      <c r="BY152" s="36">
        <f t="shared" si="290"/>
        <v>2.1023008814175129E-2</v>
      </c>
      <c r="BZ152" s="36">
        <f t="shared" si="290"/>
        <v>1.4597702815536868E-2</v>
      </c>
      <c r="CA152" s="36">
        <f t="shared" si="290"/>
        <v>2.0189129626973851E-2</v>
      </c>
      <c r="CB152" s="36">
        <f t="shared" si="290"/>
        <v>1.4018683862235665E-2</v>
      </c>
      <c r="CC152" s="36">
        <f t="shared" si="290"/>
        <v>9.7341242966085956E-3</v>
      </c>
      <c r="CD152" s="36">
        <f t="shared" si="290"/>
        <v>1.3462631738203322E-2</v>
      </c>
      <c r="CE152" s="36">
        <f t="shared" si="290"/>
        <v>9.3480195421312504E-3</v>
      </c>
      <c r="CF152" s="36">
        <f t="shared" si="290"/>
        <v>6.4909648469467784E-3</v>
      </c>
      <c r="CG152" s="36">
        <f t="shared" si="290"/>
        <v>9.5965670722065067E-3</v>
      </c>
      <c r="CH152" s="36">
        <f t="shared" si="290"/>
        <v>6.6635482773988392E-3</v>
      </c>
      <c r="CI152" s="36">
        <f t="shared" si="290"/>
        <v>4.6269541296516609E-3</v>
      </c>
      <c r="CJ152" s="36">
        <f t="shared" si="290"/>
        <v>6.3992381460304332E-3</v>
      </c>
      <c r="CK152" s="36">
        <f t="shared" si="290"/>
        <v>4.4434256545910419E-3</v>
      </c>
      <c r="CL152" s="36">
        <f t="shared" si="290"/>
        <v>3.0853722110850685E-3</v>
      </c>
      <c r="CM152" s="36">
        <f t="shared" si="290"/>
        <v>4.2671768499603123E-3</v>
      </c>
      <c r="CN152" s="36">
        <f t="shared" si="290"/>
        <v>2.9629906959397086E-3</v>
      </c>
      <c r="CO152" s="36">
        <f t="shared" si="290"/>
        <v>2.0574056742707846E-3</v>
      </c>
      <c r="CP152" s="36">
        <f t="shared" si="290"/>
        <v>1.2690304614052508E-2</v>
      </c>
      <c r="CQ152" s="36">
        <f t="shared" ref="CQ152:DG152" si="291">CQ151/$AC151</f>
        <v>8.8117403665676653E-3</v>
      </c>
      <c r="CR152" s="36">
        <f t="shared" si="291"/>
        <v>6.1185897934882124E-3</v>
      </c>
      <c r="CS152" s="36">
        <f t="shared" si="291"/>
        <v>8.4622220383563564E-3</v>
      </c>
      <c r="CT152" s="36">
        <f t="shared" si="291"/>
        <v>5.8758954803710657E-3</v>
      </c>
      <c r="CU152" s="36">
        <f t="shared" si="291"/>
        <v>4.0800332985532527E-3</v>
      </c>
      <c r="CV152" s="36">
        <f t="shared" si="291"/>
        <v>5.6428276549916794E-3</v>
      </c>
      <c r="CW152" s="36">
        <f t="shared" si="291"/>
        <v>3.9181984783890856E-3</v>
      </c>
      <c r="CX152" s="36">
        <f t="shared" si="291"/>
        <v>2.7206713113893935E-3</v>
      </c>
      <c r="CY152" s="36">
        <f t="shared" si="291"/>
        <v>1.8419601861524387E-2</v>
      </c>
      <c r="CZ152" s="36">
        <f t="shared" si="291"/>
        <v>1.2789980555673033E-2</v>
      </c>
      <c r="DA152" s="36">
        <f t="shared" si="291"/>
        <v>8.880952142412718E-3</v>
      </c>
      <c r="DB152" s="36">
        <f t="shared" si="291"/>
        <v>1.2282665038452992E-2</v>
      </c>
      <c r="DC152" s="36">
        <f t="shared" si="291"/>
        <v>8.5286885240340206E-3</v>
      </c>
      <c r="DD152" s="36">
        <f t="shared" si="291"/>
        <v>5.9220476755060198E-3</v>
      </c>
      <c r="DE152" s="36">
        <f t="shared" si="291"/>
        <v>8.1903974679260593E-3</v>
      </c>
      <c r="DF152" s="36">
        <f t="shared" si="291"/>
        <v>5.6871492199201375E-3</v>
      </c>
      <c r="DG152" s="36">
        <f t="shared" si="291"/>
        <v>3.9489739510563905E-3</v>
      </c>
    </row>
    <row r="153" spans="1:111" x14ac:dyDescent="0.35">
      <c r="B153" s="35">
        <f t="shared" si="285"/>
        <v>-0.36475332081308326</v>
      </c>
      <c r="D153" s="35">
        <f>$CE$6-$CE$7*SUMPRODUCT($B$6:$CD$6,AE152:DG152)</f>
        <v>-0.17492829271543542</v>
      </c>
      <c r="H153" s="35">
        <f t="shared" si="281"/>
        <v>-0.26655158993031863</v>
      </c>
      <c r="I153" s="35">
        <f t="shared" si="281"/>
        <v>0.20603479195790561</v>
      </c>
      <c r="J153" s="35">
        <f t="shared" si="281"/>
        <v>-0.22532510043978765</v>
      </c>
      <c r="K153" s="35">
        <f t="shared" si="281"/>
        <v>0.79409290085576478</v>
      </c>
      <c r="M153" s="35">
        <v>0.12952927291976774</v>
      </c>
      <c r="N153" s="35">
        <f>IFERROR(M153/(MAX(ABS(M150),ABS(M151),ABS(M152),ABS(M153))),0)</f>
        <v>0.96441361319287022</v>
      </c>
      <c r="P153" s="35">
        <f>L204</f>
        <v>-0.29426981110560746</v>
      </c>
      <c r="R153" s="35">
        <f>H204*J204</f>
        <v>2.5149044738524001E-4</v>
      </c>
      <c r="T153" s="35">
        <f>P153-D153</f>
        <v>-0.11934151839017204</v>
      </c>
      <c r="V153" s="35">
        <v>-0.11832948851394368</v>
      </c>
      <c r="X153" s="35">
        <v>8.1928301556576377E-2</v>
      </c>
      <c r="Y153" s="35">
        <v>2.4596384181814535E-2</v>
      </c>
      <c r="Z153" s="35">
        <v>-0.49172576851285632</v>
      </c>
      <c r="AA153" s="35">
        <v>0.45462461984741409</v>
      </c>
    </row>
    <row r="154" spans="1:111" x14ac:dyDescent="0.35">
      <c r="B154" s="3"/>
    </row>
    <row r="155" spans="1:111" ht="13.5" thickBot="1" x14ac:dyDescent="0.4">
      <c r="B155" s="39" t="s">
        <v>367</v>
      </c>
      <c r="D155" s="39" t="s">
        <v>368</v>
      </c>
      <c r="E155" s="39" t="s">
        <v>369</v>
      </c>
      <c r="F155" s="39" t="s">
        <v>370</v>
      </c>
      <c r="H155" s="39" t="s">
        <v>347</v>
      </c>
      <c r="I155" s="39" t="s">
        <v>371</v>
      </c>
      <c r="J155" s="39" t="s">
        <v>372</v>
      </c>
      <c r="K155" s="39" t="s">
        <v>349</v>
      </c>
      <c r="L155" s="39" t="s">
        <v>373</v>
      </c>
      <c r="M155" s="39" t="s">
        <v>374</v>
      </c>
    </row>
    <row r="156" spans="1:111" ht="13.15" thickTop="1" x14ac:dyDescent="0.35">
      <c r="B156" s="32">
        <v>1</v>
      </c>
      <c r="D156" s="32">
        <v>0</v>
      </c>
      <c r="E156" s="32"/>
      <c r="F156" s="32" t="b">
        <v>0</v>
      </c>
      <c r="H156" s="32">
        <v>0</v>
      </c>
      <c r="I156" s="32">
        <f>B150</f>
        <v>-0.49695540043249664</v>
      </c>
      <c r="J156" s="32">
        <f>IF(SUMPRODUCT(L156:L159,N150:N153)&gt;0,N150,-N150)</f>
        <v>-1</v>
      </c>
      <c r="K156" s="32">
        <f>I156+J156*H156</f>
        <v>-0.49695540043249664</v>
      </c>
      <c r="L156" s="32">
        <f>D150</f>
        <v>-4.7817566102793307E-2</v>
      </c>
      <c r="M156" s="32">
        <f>SUMPRODUCT(L156:L159,J156:J159)</f>
        <v>0.35553535277405018</v>
      </c>
    </row>
    <row r="157" spans="1:111" ht="13.5" thickBot="1" x14ac:dyDescent="0.4">
      <c r="H157" s="33">
        <f>H156</f>
        <v>0</v>
      </c>
      <c r="I157" s="33">
        <f>B151</f>
        <v>0.32600498912560572</v>
      </c>
      <c r="J157" s="32">
        <f>IF(SUMPRODUCT(L156:L159,N150:N153)&gt;0,N151,-N151)</f>
        <v>0.5031214849504636</v>
      </c>
      <c r="K157" s="33">
        <f t="shared" ref="K157:K159" si="292">I157+J157*H157</f>
        <v>0.32600498912560572</v>
      </c>
      <c r="L157" s="32">
        <f>D151</f>
        <v>1.1190497581821148</v>
      </c>
      <c r="M157" s="39" t="s">
        <v>375</v>
      </c>
    </row>
    <row r="158" spans="1:111" ht="13.15" thickTop="1" x14ac:dyDescent="0.35">
      <c r="H158" s="33">
        <f t="shared" ref="H158:H159" si="293">H157</f>
        <v>0</v>
      </c>
      <c r="I158" s="32">
        <f>B152</f>
        <v>-0.40522649427861196</v>
      </c>
      <c r="J158" s="32">
        <f>IF(SUMPRODUCT(L156:L159,N150:N153)&gt;0,N152,-N152)</f>
        <v>0.77647489432937045</v>
      </c>
      <c r="K158" s="32">
        <f t="shared" si="292"/>
        <v>-0.40522649427861196</v>
      </c>
      <c r="L158" s="32">
        <f>D152</f>
        <v>-0.11152577269896824</v>
      </c>
      <c r="M158" s="32">
        <f>F152</f>
        <v>-3180.5991272542824</v>
      </c>
    </row>
    <row r="159" spans="1:111" x14ac:dyDescent="0.35">
      <c r="H159" s="33">
        <f t="shared" si="293"/>
        <v>0</v>
      </c>
      <c r="I159" s="34">
        <f>B153</f>
        <v>-0.36475332081308326</v>
      </c>
      <c r="J159" s="32">
        <f>IF(SUMPRODUCT(L156:L159,N150:N153)&gt;0,N153,-N153)</f>
        <v>0.96441361319287022</v>
      </c>
      <c r="K159" s="34">
        <f t="shared" si="292"/>
        <v>-0.36475332081308326</v>
      </c>
      <c r="L159" s="32">
        <f>D153</f>
        <v>-0.17492829271543542</v>
      </c>
    </row>
    <row r="160" spans="1:111" ht="13.5" thickBot="1" x14ac:dyDescent="0.4">
      <c r="B160" s="39" t="s">
        <v>367</v>
      </c>
      <c r="D160" s="39" t="s">
        <v>368</v>
      </c>
      <c r="E160" s="39" t="s">
        <v>369</v>
      </c>
      <c r="F160" s="39" t="s">
        <v>370</v>
      </c>
      <c r="H160" s="39" t="s">
        <v>347</v>
      </c>
      <c r="I160" s="39" t="s">
        <v>371</v>
      </c>
      <c r="J160" s="39" t="s">
        <v>372</v>
      </c>
      <c r="K160" s="39" t="s">
        <v>349</v>
      </c>
      <c r="L160" s="39" t="s">
        <v>373</v>
      </c>
      <c r="M160" s="39" t="s">
        <v>374</v>
      </c>
      <c r="O160" s="45" t="s">
        <v>336</v>
      </c>
    </row>
    <row r="161" spans="2:97" ht="13.9" thickTop="1" thickBot="1" x14ac:dyDescent="0.4">
      <c r="B161" s="32">
        <f>1+B156</f>
        <v>2</v>
      </c>
      <c r="D161" s="32">
        <v>0</v>
      </c>
      <c r="E161" s="32">
        <f>H161</f>
        <v>1.33514404296875E-2</v>
      </c>
      <c r="F161" s="32" t="b">
        <f>OR(F156,M161*M156&lt;=0)</f>
        <v>1</v>
      </c>
      <c r="H161" s="32">
        <f>ABS(H143)</f>
        <v>1.33514404296875E-2</v>
      </c>
      <c r="I161" s="32">
        <f>I156</f>
        <v>-0.49695540043249664</v>
      </c>
      <c r="J161" s="32">
        <f>J156</f>
        <v>-1</v>
      </c>
      <c r="K161" s="32">
        <f>I161+J161*H161</f>
        <v>-0.51030684086218414</v>
      </c>
      <c r="L161" s="32">
        <f>$CE$3-$CE$7*SUMPRODUCT($B$3:$CD$3,Q163:CS163)</f>
        <v>5.9316962212876092</v>
      </c>
      <c r="M161" s="32">
        <f>SUMPRODUCT(L161:L164,J161:J164)</f>
        <v>-17.006805997438597</v>
      </c>
      <c r="O161" s="46">
        <f>SUM(Q161:CS161)</f>
        <v>-1.2833577732631511</v>
      </c>
      <c r="P161" s="39" t="s">
        <v>363</v>
      </c>
      <c r="Q161" s="32">
        <f t="shared" ref="Q161:AV161" si="294">SUMPRODUCT(B$3:B$6,$K161:$K164)</f>
        <v>0.92432090109015097</v>
      </c>
      <c r="R161" s="32">
        <f t="shared" si="294"/>
        <v>0.57244389118319194</v>
      </c>
      <c r="S161" s="32">
        <f t="shared" si="294"/>
        <v>0.22056688127623297</v>
      </c>
      <c r="T161" s="32">
        <f t="shared" si="294"/>
        <v>0.52946146510832537</v>
      </c>
      <c r="U161" s="32">
        <f t="shared" si="294"/>
        <v>0.1775844552013664</v>
      </c>
      <c r="V161" s="32">
        <f t="shared" si="294"/>
        <v>-0.17429255470559257</v>
      </c>
      <c r="W161" s="32">
        <f t="shared" si="294"/>
        <v>0.13460202912649988</v>
      </c>
      <c r="X161" s="32">
        <f t="shared" si="294"/>
        <v>-0.21727498078045909</v>
      </c>
      <c r="Y161" s="32">
        <f t="shared" si="294"/>
        <v>-0.56915199068741806</v>
      </c>
      <c r="Z161" s="32">
        <f t="shared" si="294"/>
        <v>1.2095115173708517</v>
      </c>
      <c r="AA161" s="32">
        <f t="shared" si="294"/>
        <v>0.8576345074638928</v>
      </c>
      <c r="AB161" s="32">
        <f t="shared" si="294"/>
        <v>0.50575749755693389</v>
      </c>
      <c r="AC161" s="32">
        <f t="shared" si="294"/>
        <v>0.81465208138902634</v>
      </c>
      <c r="AD161" s="32">
        <f t="shared" si="294"/>
        <v>0.46277507148206731</v>
      </c>
      <c r="AE161" s="32">
        <f t="shared" si="294"/>
        <v>0.11089806157510834</v>
      </c>
      <c r="AF161" s="32">
        <f t="shared" si="294"/>
        <v>0.41979264540720079</v>
      </c>
      <c r="AG161" s="32">
        <f t="shared" si="294"/>
        <v>6.7915635500241822E-2</v>
      </c>
      <c r="AH161" s="32">
        <f t="shared" si="294"/>
        <v>-0.28396137440671715</v>
      </c>
      <c r="AI161" s="32">
        <f t="shared" si="294"/>
        <v>1.5897656724117863</v>
      </c>
      <c r="AJ161" s="32">
        <f t="shared" si="294"/>
        <v>1.2378886625048273</v>
      </c>
      <c r="AK161" s="32">
        <f t="shared" si="294"/>
        <v>0.88601165259786829</v>
      </c>
      <c r="AL161" s="32">
        <f t="shared" si="294"/>
        <v>1.194906236429961</v>
      </c>
      <c r="AM161" s="32">
        <f t="shared" si="294"/>
        <v>0.84302922652300194</v>
      </c>
      <c r="AN161" s="32">
        <f t="shared" si="294"/>
        <v>0.49115221661604297</v>
      </c>
      <c r="AO161" s="32">
        <f t="shared" si="294"/>
        <v>0.80004680044813536</v>
      </c>
      <c r="AP161" s="32">
        <f t="shared" si="294"/>
        <v>0.44816979054117645</v>
      </c>
      <c r="AQ161" s="32">
        <f t="shared" si="294"/>
        <v>9.6292780634217479E-2</v>
      </c>
      <c r="AR161" s="32">
        <f t="shared" si="294"/>
        <v>0.41401406022796672</v>
      </c>
      <c r="AS161" s="32">
        <f t="shared" si="294"/>
        <v>6.2137050321007747E-2</v>
      </c>
      <c r="AT161" s="32">
        <f t="shared" si="294"/>
        <v>-0.28973995958595122</v>
      </c>
      <c r="AU161" s="32">
        <f t="shared" si="294"/>
        <v>1.9154624246141227E-2</v>
      </c>
      <c r="AV161" s="32">
        <f t="shared" si="294"/>
        <v>-0.33272238566081774</v>
      </c>
      <c r="AW161" s="32">
        <f t="shared" ref="AW161:CB161" si="295">SUMPRODUCT(AH$3:AH$6,$K161:$K164)</f>
        <v>-0.68459939556777671</v>
      </c>
      <c r="AX161" s="32">
        <f t="shared" si="295"/>
        <v>-0.37570481173568432</v>
      </c>
      <c r="AY161" s="32">
        <f t="shared" si="295"/>
        <v>-0.72758182164264329</v>
      </c>
      <c r="AZ161" s="32">
        <f t="shared" si="295"/>
        <v>-1.0794588315496023</v>
      </c>
      <c r="BA161" s="32">
        <f t="shared" si="295"/>
        <v>0.69920467650866769</v>
      </c>
      <c r="BB161" s="32">
        <f t="shared" si="295"/>
        <v>0.34732766660170866</v>
      </c>
      <c r="BC161" s="32">
        <f t="shared" si="295"/>
        <v>-4.5493433052503085E-3</v>
      </c>
      <c r="BD161" s="32">
        <f t="shared" si="295"/>
        <v>0.30434524052684214</v>
      </c>
      <c r="BE161" s="32">
        <f t="shared" si="295"/>
        <v>-4.7531769380116815E-2</v>
      </c>
      <c r="BF161" s="32">
        <f t="shared" si="295"/>
        <v>-0.3994087792870758</v>
      </c>
      <c r="BG161" s="32">
        <f t="shared" si="295"/>
        <v>-9.0514195454983348E-2</v>
      </c>
      <c r="BH161" s="32">
        <f t="shared" si="295"/>
        <v>-0.44239120536194232</v>
      </c>
      <c r="BI161" s="32">
        <f t="shared" si="295"/>
        <v>-0.79426821526890135</v>
      </c>
      <c r="BJ161" s="32">
        <f t="shared" si="295"/>
        <v>1.0794588315496023</v>
      </c>
      <c r="BK161" s="32">
        <f t="shared" si="295"/>
        <v>0.72758182164264329</v>
      </c>
      <c r="BL161" s="32">
        <f t="shared" si="295"/>
        <v>0.37570481173568432</v>
      </c>
      <c r="BM161" s="32">
        <f t="shared" si="295"/>
        <v>0.68459939556777671</v>
      </c>
      <c r="BN161" s="32">
        <f t="shared" si="295"/>
        <v>0.33272238566081774</v>
      </c>
      <c r="BO161" s="32">
        <f t="shared" si="295"/>
        <v>-1.9154624246141227E-2</v>
      </c>
      <c r="BP161" s="32">
        <f t="shared" si="295"/>
        <v>0.28973995958595122</v>
      </c>
      <c r="BQ161" s="32">
        <f t="shared" si="295"/>
        <v>-6.2137050321007747E-2</v>
      </c>
      <c r="BR161" s="32">
        <f t="shared" si="295"/>
        <v>-0.41401406022796672</v>
      </c>
      <c r="BS161" s="32">
        <f t="shared" si="295"/>
        <v>-9.6292780634217479E-2</v>
      </c>
      <c r="BT161" s="32">
        <f t="shared" si="295"/>
        <v>-0.44816979054117645</v>
      </c>
      <c r="BU161" s="32">
        <f t="shared" si="295"/>
        <v>-0.80004680044813536</v>
      </c>
      <c r="BV161" s="32">
        <f t="shared" si="295"/>
        <v>-0.49115221661604297</v>
      </c>
      <c r="BW161" s="32">
        <f t="shared" si="295"/>
        <v>-0.84302922652300194</v>
      </c>
      <c r="BX161" s="32">
        <f t="shared" si="295"/>
        <v>-1.194906236429961</v>
      </c>
      <c r="BY161" s="32">
        <f t="shared" si="295"/>
        <v>-0.88601165259786829</v>
      </c>
      <c r="BZ161" s="32">
        <f t="shared" si="295"/>
        <v>-1.2378886625048273</v>
      </c>
      <c r="CA161" s="32">
        <f t="shared" si="295"/>
        <v>-1.5897656724117863</v>
      </c>
      <c r="CB161" s="32">
        <f t="shared" si="295"/>
        <v>0.18889783564648349</v>
      </c>
      <c r="CC161" s="32">
        <f t="shared" ref="CC161:CS161" si="296">SUMPRODUCT(BN$3:BN$6,$K161:$K164)</f>
        <v>-0.16297917426047548</v>
      </c>
      <c r="CD161" s="32">
        <f t="shared" si="296"/>
        <v>-0.51485618416743439</v>
      </c>
      <c r="CE161" s="32">
        <f t="shared" si="296"/>
        <v>-0.205961600335342</v>
      </c>
      <c r="CF161" s="32">
        <f t="shared" si="296"/>
        <v>-0.55783861024230097</v>
      </c>
      <c r="CG161" s="32">
        <f t="shared" si="296"/>
        <v>-0.90971562014926</v>
      </c>
      <c r="CH161" s="32">
        <f t="shared" si="296"/>
        <v>-0.60082103631716754</v>
      </c>
      <c r="CI161" s="32">
        <f t="shared" si="296"/>
        <v>-0.95269804622412646</v>
      </c>
      <c r="CJ161" s="32">
        <f t="shared" si="296"/>
        <v>-1.3045750561310854</v>
      </c>
      <c r="CK161" s="32">
        <f t="shared" si="296"/>
        <v>0.56915199068741806</v>
      </c>
      <c r="CL161" s="32">
        <f t="shared" si="296"/>
        <v>0.21727498078045909</v>
      </c>
      <c r="CM161" s="32">
        <f t="shared" si="296"/>
        <v>-0.13460202912649988</v>
      </c>
      <c r="CN161" s="32">
        <f t="shared" si="296"/>
        <v>0.17429255470559257</v>
      </c>
      <c r="CO161" s="32">
        <f t="shared" si="296"/>
        <v>-0.1775844552013664</v>
      </c>
      <c r="CP161" s="32">
        <f t="shared" si="296"/>
        <v>-0.52946146510832537</v>
      </c>
      <c r="CQ161" s="32">
        <f t="shared" si="296"/>
        <v>-0.22056688127623297</v>
      </c>
      <c r="CR161" s="32">
        <f t="shared" si="296"/>
        <v>-0.57244389118319194</v>
      </c>
      <c r="CS161" s="32">
        <f t="shared" si="296"/>
        <v>-0.92432090109015097</v>
      </c>
    </row>
    <row r="162" spans="2:97" ht="13.9" thickTop="1" thickBot="1" x14ac:dyDescent="0.4">
      <c r="H162" s="33">
        <f>H161</f>
        <v>1.33514404296875E-2</v>
      </c>
      <c r="I162" s="33">
        <f t="shared" ref="I162:J162" si="297">I157</f>
        <v>0.32600498912560572</v>
      </c>
      <c r="J162" s="33">
        <f t="shared" si="297"/>
        <v>0.5031214849504636</v>
      </c>
      <c r="K162" s="33">
        <f t="shared" ref="K162:K164" si="298">I162+J162*H162</f>
        <v>0.33272238566081774</v>
      </c>
      <c r="L162" s="33">
        <f>$CE$4-$CE$7*SUMPRODUCT($B$4:$CD$4,Q163:CS163)</f>
        <v>-2.2733841836837598</v>
      </c>
      <c r="M162" s="39" t="s">
        <v>375</v>
      </c>
      <c r="O162" s="47">
        <f t="shared" ref="O162:O163" si="299">SUM(Q162:CS162)</f>
        <v>98.804074533291399</v>
      </c>
      <c r="P162" s="39" t="s">
        <v>365</v>
      </c>
      <c r="Q162" s="33">
        <f>EXP(Q161)</f>
        <v>2.5201562437518565</v>
      </c>
      <c r="R162" s="33">
        <f>EXP(R161)</f>
        <v>1.7725937885741472</v>
      </c>
      <c r="S162" s="33">
        <f t="shared" ref="S162:CD162" si="300">EXP(S161)</f>
        <v>1.246783308408647</v>
      </c>
      <c r="T162" s="33">
        <f t="shared" si="300"/>
        <v>1.6980176206095767</v>
      </c>
      <c r="U162" s="33">
        <f t="shared" si="300"/>
        <v>1.1943289209327108</v>
      </c>
      <c r="V162" s="33">
        <f t="shared" si="300"/>
        <v>0.84005110080319301</v>
      </c>
      <c r="W162" s="33">
        <f t="shared" si="300"/>
        <v>1.1440813826718059</v>
      </c>
      <c r="X162" s="33">
        <f t="shared" si="300"/>
        <v>0.80470865946319814</v>
      </c>
      <c r="Y162" s="33">
        <f t="shared" si="300"/>
        <v>0.56600521293581518</v>
      </c>
      <c r="Z162" s="33">
        <f t="shared" si="300"/>
        <v>3.3518469335803371</v>
      </c>
      <c r="AA162" s="33">
        <f t="shared" si="300"/>
        <v>2.3575772611108099</v>
      </c>
      <c r="AB162" s="33">
        <f t="shared" si="300"/>
        <v>1.6582411584557908</v>
      </c>
      <c r="AC162" s="33">
        <f t="shared" si="300"/>
        <v>2.2583897998056015</v>
      </c>
      <c r="AD162" s="33">
        <f t="shared" si="300"/>
        <v>1.5884760086759093</v>
      </c>
      <c r="AE162" s="33">
        <f t="shared" si="300"/>
        <v>1.1172810071831467</v>
      </c>
      <c r="AF162" s="33">
        <f t="shared" si="300"/>
        <v>1.5216460026168253</v>
      </c>
      <c r="AG162" s="33">
        <f t="shared" si="300"/>
        <v>1.0702750114539512</v>
      </c>
      <c r="AH162" s="33">
        <f t="shared" si="300"/>
        <v>0.75279572132599881</v>
      </c>
      <c r="AI162" s="33">
        <f t="shared" si="300"/>
        <v>4.9025999792875279</v>
      </c>
      <c r="AJ162" s="33">
        <f t="shared" si="300"/>
        <v>3.4483251951915466</v>
      </c>
      <c r="AK162" s="33">
        <f t="shared" si="300"/>
        <v>2.4254368502487678</v>
      </c>
      <c r="AL162" s="33">
        <f t="shared" si="300"/>
        <v>3.303248031652616</v>
      </c>
      <c r="AM162" s="33">
        <f t="shared" si="300"/>
        <v>2.3233944155423325</v>
      </c>
      <c r="AN162" s="33">
        <f t="shared" si="300"/>
        <v>1.6341980857769849</v>
      </c>
      <c r="AO162" s="33">
        <f t="shared" si="300"/>
        <v>2.2256450872425839</v>
      </c>
      <c r="AP162" s="33">
        <f t="shared" si="300"/>
        <v>1.565444470753705</v>
      </c>
      <c r="AQ162" s="33">
        <f t="shared" si="300"/>
        <v>1.101081392114269</v>
      </c>
      <c r="AR162" s="33">
        <f t="shared" si="300"/>
        <v>1.5128783981500187</v>
      </c>
      <c r="AS162" s="33">
        <f t="shared" si="300"/>
        <v>1.0641081711014662</v>
      </c>
      <c r="AT162" s="33">
        <f t="shared" si="300"/>
        <v>0.74845817164786077</v>
      </c>
      <c r="AU162" s="33">
        <f t="shared" si="300"/>
        <v>1.0193392509957668</v>
      </c>
      <c r="AV162" s="33">
        <f t="shared" si="300"/>
        <v>0.71696920746269066</v>
      </c>
      <c r="AW162" s="33">
        <f t="shared" si="300"/>
        <v>0.50429221080962139</v>
      </c>
      <c r="AX162" s="33">
        <f t="shared" si="300"/>
        <v>0.68680503991013919</v>
      </c>
      <c r="AY162" s="33">
        <f t="shared" si="300"/>
        <v>0.48307574211894944</v>
      </c>
      <c r="AZ162" s="33">
        <f t="shared" si="300"/>
        <v>0.33977935376581769</v>
      </c>
      <c r="BA162" s="33">
        <f t="shared" si="300"/>
        <v>2.0121517593567013</v>
      </c>
      <c r="BB162" s="33">
        <f t="shared" si="300"/>
        <v>1.4152803895183508</v>
      </c>
      <c r="BC162" s="33">
        <f t="shared" si="300"/>
        <v>0.99546098928223647</v>
      </c>
      <c r="BD162" s="33">
        <f t="shared" si="300"/>
        <v>1.355737030669856</v>
      </c>
      <c r="BE162" s="33">
        <f t="shared" si="300"/>
        <v>0.9535801780002533</v>
      </c>
      <c r="BF162" s="33">
        <f t="shared" si="300"/>
        <v>0.67071647030671666</v>
      </c>
      <c r="BG162" s="33">
        <f t="shared" si="300"/>
        <v>0.91346136680920464</v>
      </c>
      <c r="BH162" s="33">
        <f t="shared" si="300"/>
        <v>0.64249823752906909</v>
      </c>
      <c r="BI162" s="33">
        <f t="shared" si="300"/>
        <v>0.45191181611754228</v>
      </c>
      <c r="BJ162" s="33">
        <f t="shared" si="300"/>
        <v>2.9430864145124569</v>
      </c>
      <c r="BK162" s="33">
        <f t="shared" si="300"/>
        <v>2.0700687548781254</v>
      </c>
      <c r="BL162" s="33">
        <f t="shared" si="300"/>
        <v>1.4560172711179273</v>
      </c>
      <c r="BM162" s="33">
        <f t="shared" si="300"/>
        <v>1.9829772869078013</v>
      </c>
      <c r="BN162" s="33">
        <f t="shared" si="300"/>
        <v>1.3947600393313091</v>
      </c>
      <c r="BO162" s="33">
        <f t="shared" si="300"/>
        <v>0.98102765985232598</v>
      </c>
      <c r="BP162" s="33">
        <f t="shared" si="300"/>
        <v>1.3360800080495163</v>
      </c>
      <c r="BQ162" s="33">
        <f t="shared" si="300"/>
        <v>0.93975408436615293</v>
      </c>
      <c r="BR162" s="33">
        <f t="shared" si="300"/>
        <v>0.6609916575071878</v>
      </c>
      <c r="BS162" s="33">
        <f t="shared" si="300"/>
        <v>0.90819807433111277</v>
      </c>
      <c r="BT162" s="33">
        <f t="shared" si="300"/>
        <v>0.63879621326876967</v>
      </c>
      <c r="BU162" s="33">
        <f t="shared" si="300"/>
        <v>0.44930793581241157</v>
      </c>
      <c r="BV162" s="33">
        <f t="shared" si="300"/>
        <v>0.61192092237982687</v>
      </c>
      <c r="BW162" s="33">
        <f t="shared" si="300"/>
        <v>0.43040475319666183</v>
      </c>
      <c r="BX162" s="33">
        <f t="shared" si="300"/>
        <v>0.30273233811622063</v>
      </c>
      <c r="BY162" s="33">
        <f t="shared" si="300"/>
        <v>0.41229686103657315</v>
      </c>
      <c r="BZ162" s="33">
        <f t="shared" si="300"/>
        <v>0.28999585114374699</v>
      </c>
      <c r="CA162" s="33">
        <f t="shared" si="300"/>
        <v>0.20397340273014183</v>
      </c>
      <c r="CB162" s="33">
        <f t="shared" si="300"/>
        <v>1.2079175400642523</v>
      </c>
      <c r="CC162" s="33">
        <f t="shared" si="300"/>
        <v>0.8496088819636225</v>
      </c>
      <c r="CD162" s="33">
        <f t="shared" si="300"/>
        <v>0.59758653084305768</v>
      </c>
      <c r="CE162" s="33">
        <f t="shared" ref="CE162:CS162" si="301">EXP(CE161)</f>
        <v>0.81386432780015761</v>
      </c>
      <c r="CF162" s="33">
        <f t="shared" si="301"/>
        <v>0.57244500446246205</v>
      </c>
      <c r="CG162" s="33">
        <f t="shared" si="301"/>
        <v>0.40263871009037822</v>
      </c>
      <c r="CH162" s="33">
        <f t="shared" si="301"/>
        <v>0.54836122673603116</v>
      </c>
      <c r="CI162" s="33">
        <f t="shared" si="301"/>
        <v>0.38569898466299107</v>
      </c>
      <c r="CJ162" s="33">
        <f t="shared" si="301"/>
        <v>0.27128779263905495</v>
      </c>
      <c r="CK162" s="33">
        <f t="shared" si="301"/>
        <v>1.766768180125224</v>
      </c>
      <c r="CL162" s="33">
        <f t="shared" si="301"/>
        <v>1.2426857698624445</v>
      </c>
      <c r="CM162" s="33">
        <f t="shared" si="301"/>
        <v>0.87406369437169895</v>
      </c>
      <c r="CN162" s="33">
        <f t="shared" si="301"/>
        <v>1.1904037731084167</v>
      </c>
      <c r="CO162" s="33">
        <f t="shared" si="301"/>
        <v>0.83729028283016904</v>
      </c>
      <c r="CP162" s="33">
        <f t="shared" si="301"/>
        <v>0.58892203936082055</v>
      </c>
      <c r="CQ162" s="33">
        <f t="shared" si="301"/>
        <v>0.80206399400419215</v>
      </c>
      <c r="CR162" s="33">
        <f t="shared" si="301"/>
        <v>0.56414504352087791</v>
      </c>
      <c r="CS162" s="33">
        <f t="shared" si="301"/>
        <v>0.39680079458536283</v>
      </c>
    </row>
    <row r="163" spans="2:97" ht="13.9" thickTop="1" thickBot="1" x14ac:dyDescent="0.4">
      <c r="H163" s="32">
        <f t="shared" ref="H163:H164" si="302">H162</f>
        <v>1.33514404296875E-2</v>
      </c>
      <c r="I163" s="32">
        <f t="shared" ref="I163:J163" si="303">I158</f>
        <v>-0.40522649427861196</v>
      </c>
      <c r="J163" s="32">
        <f t="shared" si="303"/>
        <v>0.77647489432937045</v>
      </c>
      <c r="K163" s="32">
        <f t="shared" si="298"/>
        <v>-0.39485943598182549</v>
      </c>
      <c r="L163" s="32">
        <f>$CE$5-$CE$7*SUMPRODUCT($B$5:$CD$5,Q163:CS163)</f>
        <v>-4.9669688887983057</v>
      </c>
      <c r="M163" s="32">
        <f>SUMPRODUCT($B$7:$CD$7, LN(Q163:CS163))</f>
        <v>-3180.710285145015</v>
      </c>
      <c r="O163" s="48">
        <f t="shared" si="299"/>
        <v>1.0000000000000002</v>
      </c>
      <c r="P163" s="39" t="s">
        <v>366</v>
      </c>
      <c r="Q163" s="32">
        <f t="shared" ref="Q163:AV163" si="304">Q162/$O162</f>
        <v>2.5506602391207115E-2</v>
      </c>
      <c r="R163" s="32">
        <f t="shared" si="304"/>
        <v>1.7940492808086402E-2</v>
      </c>
      <c r="S163" s="32">
        <f t="shared" si="304"/>
        <v>1.2618743855432312E-2</v>
      </c>
      <c r="T163" s="32">
        <f t="shared" si="304"/>
        <v>1.7185704421910662E-2</v>
      </c>
      <c r="U163" s="32">
        <f t="shared" si="304"/>
        <v>1.2087850896577037E-2</v>
      </c>
      <c r="V163" s="32">
        <f t="shared" si="304"/>
        <v>8.5021908739213291E-3</v>
      </c>
      <c r="W163" s="32">
        <f t="shared" si="304"/>
        <v>1.1579293547112929E-2</v>
      </c>
      <c r="X163" s="32">
        <f t="shared" si="304"/>
        <v>8.1444886080285755E-3</v>
      </c>
      <c r="Y163" s="32">
        <f t="shared" si="304"/>
        <v>5.7285614546706103E-3</v>
      </c>
      <c r="Z163" s="32">
        <f t="shared" si="304"/>
        <v>3.3924177210434309E-2</v>
      </c>
      <c r="AA163" s="32">
        <f t="shared" si="304"/>
        <v>2.3861133989129563E-2</v>
      </c>
      <c r="AB163" s="32">
        <f t="shared" si="304"/>
        <v>1.6783125253575015E-2</v>
      </c>
      <c r="AC163" s="32">
        <f t="shared" si="304"/>
        <v>2.2857253716238712E-2</v>
      </c>
      <c r="AD163" s="32">
        <f t="shared" si="304"/>
        <v>1.6077029375349116E-2</v>
      </c>
      <c r="AE163" s="32">
        <f t="shared" si="304"/>
        <v>1.1308045872204249E-2</v>
      </c>
      <c r="AF163" s="32">
        <f t="shared" si="304"/>
        <v>1.5400640204408943E-2</v>
      </c>
      <c r="AG163" s="32">
        <f t="shared" si="304"/>
        <v>1.0832296304676473E-2</v>
      </c>
      <c r="AH163" s="32">
        <f t="shared" si="304"/>
        <v>7.6190756796406115E-3</v>
      </c>
      <c r="AI163" s="32">
        <f t="shared" si="304"/>
        <v>4.9619410965036956E-2</v>
      </c>
      <c r="AJ163" s="32">
        <f t="shared" si="304"/>
        <v>3.4900637564594113E-2</v>
      </c>
      <c r="AK163" s="32">
        <f t="shared" si="304"/>
        <v>2.4547943611693185E-2</v>
      </c>
      <c r="AL163" s="32">
        <f t="shared" si="304"/>
        <v>3.3432305775402085E-2</v>
      </c>
      <c r="AM163" s="32">
        <f t="shared" si="304"/>
        <v>2.3515168038535494E-2</v>
      </c>
      <c r="AN163" s="32">
        <f t="shared" si="304"/>
        <v>1.6539784350961685E-2</v>
      </c>
      <c r="AO163" s="32">
        <f t="shared" si="304"/>
        <v>2.2525843167456289E-2</v>
      </c>
      <c r="AP163" s="32">
        <f t="shared" si="304"/>
        <v>1.5843926256565853E-2</v>
      </c>
      <c r="AQ163" s="32">
        <f t="shared" si="304"/>
        <v>1.1144088918552309E-2</v>
      </c>
      <c r="AR163" s="32">
        <f t="shared" si="304"/>
        <v>1.531190292805449E-2</v>
      </c>
      <c r="AS163" s="32">
        <f t="shared" si="304"/>
        <v>1.0769881466203318E-2</v>
      </c>
      <c r="AT163" s="32">
        <f t="shared" si="304"/>
        <v>7.5751751654297679E-3</v>
      </c>
      <c r="AU163" s="32">
        <f t="shared" si="304"/>
        <v>1.0316773430758739E-2</v>
      </c>
      <c r="AV163" s="32">
        <f t="shared" si="304"/>
        <v>7.2564740963300305E-3</v>
      </c>
      <c r="AW163" s="32">
        <f t="shared" ref="AW163:CB163" si="305">AW162/$O162</f>
        <v>5.1039616857066292E-3</v>
      </c>
      <c r="AX163" s="32">
        <f t="shared" si="305"/>
        <v>6.9511813470680773E-3</v>
      </c>
      <c r="AY163" s="32">
        <f t="shared" si="305"/>
        <v>4.8892289553927265E-3</v>
      </c>
      <c r="AZ163" s="32">
        <f t="shared" si="305"/>
        <v>3.4389204632581344E-3</v>
      </c>
      <c r="BA163" s="32">
        <f t="shared" si="305"/>
        <v>2.0365068635693963E-2</v>
      </c>
      <c r="BB163" s="32">
        <f t="shared" si="305"/>
        <v>1.4324109569403245E-2</v>
      </c>
      <c r="BC163" s="32">
        <f t="shared" si="305"/>
        <v>1.0075100586533223E-2</v>
      </c>
      <c r="BD163" s="32">
        <f t="shared" si="305"/>
        <v>1.3721468847046881E-2</v>
      </c>
      <c r="BE163" s="32">
        <f t="shared" si="305"/>
        <v>9.6512232162950986E-3</v>
      </c>
      <c r="BF163" s="32">
        <f t="shared" si="305"/>
        <v>6.788348289024488E-3</v>
      </c>
      <c r="BG163" s="32">
        <f t="shared" si="305"/>
        <v>9.245179119626485E-3</v>
      </c>
      <c r="BH163" s="32">
        <f t="shared" si="305"/>
        <v>6.5027504236435454E-3</v>
      </c>
      <c r="BI163" s="32">
        <f t="shared" si="305"/>
        <v>4.5738176107835869E-3</v>
      </c>
      <c r="BJ163" s="32">
        <f t="shared" si="305"/>
        <v>2.978709560728493E-2</v>
      </c>
      <c r="BK163" s="32">
        <f t="shared" si="305"/>
        <v>2.0951248869606375E-2</v>
      </c>
      <c r="BL163" s="32">
        <f t="shared" si="305"/>
        <v>1.4736409181458722E-2</v>
      </c>
      <c r="BM163" s="32">
        <f t="shared" si="305"/>
        <v>2.0069792630258886E-2</v>
      </c>
      <c r="BN163" s="32">
        <f t="shared" si="305"/>
        <v>1.4116422282376155E-2</v>
      </c>
      <c r="BO163" s="32">
        <f t="shared" si="305"/>
        <v>9.9290202806542657E-3</v>
      </c>
      <c r="BP163" s="32">
        <f t="shared" si="305"/>
        <v>1.3522519332938368E-2</v>
      </c>
      <c r="BQ163" s="32">
        <f t="shared" si="305"/>
        <v>9.5112887682532645E-3</v>
      </c>
      <c r="BR163" s="32">
        <f t="shared" si="305"/>
        <v>6.6899230687543247E-3</v>
      </c>
      <c r="BS163" s="32">
        <f t="shared" si="305"/>
        <v>9.1919091254187221E-3</v>
      </c>
      <c r="BT163" s="32">
        <f t="shared" si="305"/>
        <v>6.4652820876686763E-3</v>
      </c>
      <c r="BU163" s="32">
        <f t="shared" si="305"/>
        <v>4.5474636338101639E-3</v>
      </c>
      <c r="BV163" s="32">
        <f t="shared" si="305"/>
        <v>6.1932761909899176E-3</v>
      </c>
      <c r="BW163" s="32">
        <f t="shared" si="305"/>
        <v>4.3561437646140767E-3</v>
      </c>
      <c r="BX163" s="32">
        <f t="shared" si="305"/>
        <v>3.0639661324312786E-3</v>
      </c>
      <c r="BY163" s="32">
        <f t="shared" si="305"/>
        <v>4.1728730620077042E-3</v>
      </c>
      <c r="BZ163" s="32">
        <f t="shared" si="305"/>
        <v>2.9350596371006416E-3</v>
      </c>
      <c r="CA163" s="32">
        <f t="shared" si="305"/>
        <v>2.0644229875501166E-3</v>
      </c>
      <c r="CB163" s="32">
        <f t="shared" si="305"/>
        <v>1.2225381855656694E-2</v>
      </c>
      <c r="CC163" s="32">
        <f t="shared" ref="CC163:CS163" si="306">CC162/$O162</f>
        <v>8.5989255602748668E-3</v>
      </c>
      <c r="CD163" s="32">
        <f t="shared" si="306"/>
        <v>6.0481972394944581E-3</v>
      </c>
      <c r="CE163" s="32">
        <f t="shared" si="306"/>
        <v>8.2371534943726562E-3</v>
      </c>
      <c r="CF163" s="32">
        <f t="shared" si="306"/>
        <v>5.7937388429217095E-3</v>
      </c>
      <c r="CG163" s="32">
        <f t="shared" si="306"/>
        <v>4.0751225290280076E-3</v>
      </c>
      <c r="CH163" s="32">
        <f t="shared" si="306"/>
        <v>5.5499859628892565E-3</v>
      </c>
      <c r="CI163" s="32">
        <f t="shared" si="306"/>
        <v>3.9036748887621257E-3</v>
      </c>
      <c r="CJ163" s="32">
        <f t="shared" si="306"/>
        <v>2.7457146268562668E-3</v>
      </c>
      <c r="CK163" s="32">
        <f t="shared" si="306"/>
        <v>1.788153159139123E-2</v>
      </c>
      <c r="CL163" s="32">
        <f t="shared" si="306"/>
        <v>1.2577272503511275E-2</v>
      </c>
      <c r="CM163" s="32">
        <f t="shared" si="306"/>
        <v>8.8464336971972625E-3</v>
      </c>
      <c r="CN163" s="32">
        <f t="shared" si="306"/>
        <v>1.2048124318064613E-2</v>
      </c>
      <c r="CO163" s="32">
        <f t="shared" si="306"/>
        <v>8.4742485245185867E-3</v>
      </c>
      <c r="CP163" s="32">
        <f t="shared" si="306"/>
        <v>5.9605035737912513E-3</v>
      </c>
      <c r="CQ163" s="32">
        <f t="shared" si="306"/>
        <v>8.1177218428774602E-3</v>
      </c>
      <c r="CR163" s="32">
        <f t="shared" si="306"/>
        <v>5.7097346054366697E-3</v>
      </c>
      <c r="CS163" s="32">
        <f t="shared" si="306"/>
        <v>4.0160367521246644E-3</v>
      </c>
    </row>
    <row r="164" spans="2:97" ht="13.15" thickTop="1" x14ac:dyDescent="0.35">
      <c r="H164" s="34">
        <f t="shared" si="302"/>
        <v>1.33514404296875E-2</v>
      </c>
      <c r="I164" s="34">
        <f t="shared" ref="I164:J164" si="307">I159</f>
        <v>-0.36475332081308326</v>
      </c>
      <c r="J164" s="34">
        <f t="shared" si="307"/>
        <v>0.96441361319287022</v>
      </c>
      <c r="K164" s="34">
        <f t="shared" si="298"/>
        <v>-0.35187700990695897</v>
      </c>
      <c r="L164" s="34">
        <f>$CE$6-$CE$7*SUMPRODUCT($B$6:$CD$6,Q163:CS163)</f>
        <v>-6.2987442562274794</v>
      </c>
    </row>
    <row r="165" spans="2:97" ht="13.5" thickBot="1" x14ac:dyDescent="0.4">
      <c r="B165" s="39" t="s">
        <v>367</v>
      </c>
      <c r="D165" s="39" t="s">
        <v>368</v>
      </c>
      <c r="E165" s="39" t="s">
        <v>369</v>
      </c>
      <c r="F165" s="39" t="s">
        <v>370</v>
      </c>
      <c r="H165" s="39" t="s">
        <v>347</v>
      </c>
      <c r="I165" s="39" t="s">
        <v>371</v>
      </c>
      <c r="J165" s="39" t="s">
        <v>372</v>
      </c>
      <c r="K165" s="39" t="s">
        <v>349</v>
      </c>
      <c r="L165" s="39" t="s">
        <v>373</v>
      </c>
      <c r="M165" s="39" t="s">
        <v>374</v>
      </c>
      <c r="O165" s="45" t="s">
        <v>336</v>
      </c>
    </row>
    <row r="166" spans="2:97" ht="13.9" thickTop="1" thickBot="1" x14ac:dyDescent="0.4">
      <c r="B166" s="32">
        <f>1+B161</f>
        <v>3</v>
      </c>
      <c r="D166" s="32">
        <f>IF(F161,IF(M166&lt;0,D161,H166),E161)</f>
        <v>0</v>
      </c>
      <c r="E166" s="32">
        <f>IF(F161,IF(M166&lt;0,H166,E161),H166)</f>
        <v>6.67572021484375E-3</v>
      </c>
      <c r="F166" s="32" t="b">
        <f>OR(F161,M166*M161&lt;=0)</f>
        <v>1</v>
      </c>
      <c r="H166" s="32">
        <f>IF(F161,(D161+E161)/2,2*H161)</f>
        <v>6.67572021484375E-3</v>
      </c>
      <c r="I166" s="32">
        <f>I161</f>
        <v>-0.49695540043249664</v>
      </c>
      <c r="J166" s="32">
        <f>J161</f>
        <v>-1</v>
      </c>
      <c r="K166" s="32">
        <f>I166+J166*H166</f>
        <v>-0.50363112064734039</v>
      </c>
      <c r="L166" s="32">
        <f>$CE$3-$CE$7*SUMPRODUCT($B$3:$CD$3,Q168:CS168)</f>
        <v>2.9466972391970501</v>
      </c>
      <c r="M166" s="32">
        <f>SUMPRODUCT(L166:L169,J166:J169)</f>
        <v>-8.3254855284634299</v>
      </c>
      <c r="O166" s="46">
        <f>SUM(Q166:CS166)</f>
        <v>-1.270402794230961</v>
      </c>
      <c r="P166" s="39" t="s">
        <v>363</v>
      </c>
      <c r="Q166" s="32">
        <f t="shared" ref="Q166:AV166" si="308">SUMPRODUCT(B$3:B$6,$K166:$K169)</f>
        <v>0.93262556374436856</v>
      </c>
      <c r="R166" s="32">
        <f t="shared" si="308"/>
        <v>0.57431039838434739</v>
      </c>
      <c r="S166" s="32">
        <f t="shared" si="308"/>
        <v>0.21599523302432627</v>
      </c>
      <c r="T166" s="32">
        <f t="shared" si="308"/>
        <v>0.53258259861414969</v>
      </c>
      <c r="U166" s="32">
        <f t="shared" si="308"/>
        <v>0.17426743325412863</v>
      </c>
      <c r="V166" s="32">
        <f t="shared" si="308"/>
        <v>-0.18404773210589248</v>
      </c>
      <c r="W166" s="32">
        <f t="shared" si="308"/>
        <v>0.13253963348393105</v>
      </c>
      <c r="X166" s="32">
        <f t="shared" si="308"/>
        <v>-0.22577553187609006</v>
      </c>
      <c r="Y166" s="32">
        <f t="shared" si="308"/>
        <v>-0.58409069723611118</v>
      </c>
      <c r="Z166" s="32">
        <f t="shared" si="308"/>
        <v>1.2149372957956928</v>
      </c>
      <c r="AA166" s="32">
        <f t="shared" si="308"/>
        <v>0.8566221304356717</v>
      </c>
      <c r="AB166" s="32">
        <f t="shared" si="308"/>
        <v>0.49830696507565059</v>
      </c>
      <c r="AC166" s="32">
        <f t="shared" si="308"/>
        <v>0.81489433066547412</v>
      </c>
      <c r="AD166" s="32">
        <f t="shared" si="308"/>
        <v>0.45657916530545301</v>
      </c>
      <c r="AE166" s="32">
        <f t="shared" si="308"/>
        <v>9.826399994543189E-2</v>
      </c>
      <c r="AF166" s="32">
        <f t="shared" si="308"/>
        <v>0.41485136553525542</v>
      </c>
      <c r="AG166" s="32">
        <f t="shared" si="308"/>
        <v>5.6536200175234308E-2</v>
      </c>
      <c r="AH166" s="32">
        <f t="shared" si="308"/>
        <v>-0.30177896518478681</v>
      </c>
      <c r="AI166" s="32">
        <f t="shared" si="308"/>
        <v>1.5913529385307921</v>
      </c>
      <c r="AJ166" s="32">
        <f t="shared" si="308"/>
        <v>1.2330377731707709</v>
      </c>
      <c r="AK166" s="32">
        <f t="shared" si="308"/>
        <v>0.87472260781074973</v>
      </c>
      <c r="AL166" s="32">
        <f t="shared" si="308"/>
        <v>1.1913099734005732</v>
      </c>
      <c r="AM166" s="32">
        <f t="shared" si="308"/>
        <v>0.83299480804055215</v>
      </c>
      <c r="AN166" s="32">
        <f t="shared" si="308"/>
        <v>0.47467964268053103</v>
      </c>
      <c r="AO166" s="32">
        <f t="shared" si="308"/>
        <v>0.79126700827035457</v>
      </c>
      <c r="AP166" s="32">
        <f t="shared" si="308"/>
        <v>0.43295184291033345</v>
      </c>
      <c r="AQ166" s="32">
        <f t="shared" si="308"/>
        <v>7.4636677550312336E-2</v>
      </c>
      <c r="AR166" s="32">
        <f t="shared" si="308"/>
        <v>0.42899444309702806</v>
      </c>
      <c r="AS166" s="32">
        <f t="shared" si="308"/>
        <v>7.067927773700694E-2</v>
      </c>
      <c r="AT166" s="32">
        <f t="shared" si="308"/>
        <v>-0.28763588762301417</v>
      </c>
      <c r="AU166" s="32">
        <f t="shared" si="308"/>
        <v>2.8951477966809358E-2</v>
      </c>
      <c r="AV166" s="32">
        <f t="shared" si="308"/>
        <v>-0.32936368739321176</v>
      </c>
      <c r="AW166" s="32">
        <f t="shared" ref="AW166:CB166" si="309">SUMPRODUCT(AH$3:AH$6,$K166:$K169)</f>
        <v>-0.68767885275323293</v>
      </c>
      <c r="AX166" s="32">
        <f t="shared" si="309"/>
        <v>-0.37109148716340928</v>
      </c>
      <c r="AY166" s="32">
        <f t="shared" si="309"/>
        <v>-0.7294066525234304</v>
      </c>
      <c r="AZ166" s="32">
        <f t="shared" si="309"/>
        <v>-1.0877218178834516</v>
      </c>
      <c r="BA166" s="32">
        <f t="shared" si="309"/>
        <v>0.71130617514835248</v>
      </c>
      <c r="BB166" s="32">
        <f t="shared" si="309"/>
        <v>0.35299100978833131</v>
      </c>
      <c r="BC166" s="32">
        <f t="shared" si="309"/>
        <v>-5.3241555716898037E-3</v>
      </c>
      <c r="BD166" s="32">
        <f t="shared" si="309"/>
        <v>0.31126321001813373</v>
      </c>
      <c r="BE166" s="32">
        <f t="shared" si="309"/>
        <v>-4.7051955341887393E-2</v>
      </c>
      <c r="BF166" s="32">
        <f t="shared" si="309"/>
        <v>-0.4053671207019085</v>
      </c>
      <c r="BG166" s="32">
        <f t="shared" si="309"/>
        <v>-8.8779755112084968E-2</v>
      </c>
      <c r="BH166" s="32">
        <f t="shared" si="309"/>
        <v>-0.44709492047210608</v>
      </c>
      <c r="BI166" s="32">
        <f t="shared" si="309"/>
        <v>-0.80541008583212714</v>
      </c>
      <c r="BJ166" s="32">
        <f t="shared" si="309"/>
        <v>1.0877218178834516</v>
      </c>
      <c r="BK166" s="32">
        <f t="shared" si="309"/>
        <v>0.7294066525234304</v>
      </c>
      <c r="BL166" s="32">
        <f t="shared" si="309"/>
        <v>0.37109148716340928</v>
      </c>
      <c r="BM166" s="32">
        <f t="shared" si="309"/>
        <v>0.68767885275323293</v>
      </c>
      <c r="BN166" s="32">
        <f t="shared" si="309"/>
        <v>0.32936368739321176</v>
      </c>
      <c r="BO166" s="32">
        <f t="shared" si="309"/>
        <v>-2.8951477966809358E-2</v>
      </c>
      <c r="BP166" s="32">
        <f t="shared" si="309"/>
        <v>0.28763588762301417</v>
      </c>
      <c r="BQ166" s="32">
        <f t="shared" si="309"/>
        <v>-7.067927773700694E-2</v>
      </c>
      <c r="BR166" s="32">
        <f t="shared" si="309"/>
        <v>-0.42899444309702806</v>
      </c>
      <c r="BS166" s="32">
        <f t="shared" si="309"/>
        <v>-7.4636677550312336E-2</v>
      </c>
      <c r="BT166" s="32">
        <f t="shared" si="309"/>
        <v>-0.43295184291033345</v>
      </c>
      <c r="BU166" s="32">
        <f t="shared" si="309"/>
        <v>-0.79126700827035457</v>
      </c>
      <c r="BV166" s="32">
        <f t="shared" si="309"/>
        <v>-0.47467964268053103</v>
      </c>
      <c r="BW166" s="32">
        <f t="shared" si="309"/>
        <v>-0.83299480804055215</v>
      </c>
      <c r="BX166" s="32">
        <f t="shared" si="309"/>
        <v>-1.1913099734005732</v>
      </c>
      <c r="BY166" s="32">
        <f t="shared" si="309"/>
        <v>-0.87472260781074973</v>
      </c>
      <c r="BZ166" s="32">
        <f t="shared" si="309"/>
        <v>-1.2330377731707709</v>
      </c>
      <c r="CA166" s="32">
        <f t="shared" si="309"/>
        <v>-1.5913529385307921</v>
      </c>
      <c r="CB166" s="32">
        <f t="shared" si="309"/>
        <v>0.20767505450101198</v>
      </c>
      <c r="CC166" s="32">
        <f t="shared" ref="CC166:CS166" si="310">SUMPRODUCT(BN$3:BN$6,$K166:$K169)</f>
        <v>-0.15064011085900914</v>
      </c>
      <c r="CD166" s="32">
        <f t="shared" si="310"/>
        <v>-0.50895527621903025</v>
      </c>
      <c r="CE166" s="32">
        <f t="shared" si="310"/>
        <v>-0.19236791062920672</v>
      </c>
      <c r="CF166" s="32">
        <f t="shared" si="310"/>
        <v>-0.55068307598922783</v>
      </c>
      <c r="CG166" s="32">
        <f t="shared" si="310"/>
        <v>-0.908998241349249</v>
      </c>
      <c r="CH166" s="32">
        <f t="shared" si="310"/>
        <v>-0.5924108757594253</v>
      </c>
      <c r="CI166" s="32">
        <f t="shared" si="310"/>
        <v>-0.95072604111944647</v>
      </c>
      <c r="CJ166" s="32">
        <f t="shared" si="310"/>
        <v>-1.3090412064794676</v>
      </c>
      <c r="CK166" s="32">
        <f t="shared" si="310"/>
        <v>0.58409069723611118</v>
      </c>
      <c r="CL166" s="32">
        <f t="shared" si="310"/>
        <v>0.22577553187609006</v>
      </c>
      <c r="CM166" s="32">
        <f t="shared" si="310"/>
        <v>-0.13253963348393105</v>
      </c>
      <c r="CN166" s="32">
        <f t="shared" si="310"/>
        <v>0.18404773210589248</v>
      </c>
      <c r="CO166" s="32">
        <f t="shared" si="310"/>
        <v>-0.17426743325412863</v>
      </c>
      <c r="CP166" s="32">
        <f t="shared" si="310"/>
        <v>-0.53258259861414969</v>
      </c>
      <c r="CQ166" s="32">
        <f t="shared" si="310"/>
        <v>-0.21599523302432627</v>
      </c>
      <c r="CR166" s="32">
        <f t="shared" si="310"/>
        <v>-0.57431039838434739</v>
      </c>
      <c r="CS166" s="32">
        <f t="shared" si="310"/>
        <v>-0.93262556374436856</v>
      </c>
    </row>
    <row r="167" spans="2:97" ht="13.9" thickTop="1" thickBot="1" x14ac:dyDescent="0.4">
      <c r="H167" s="33">
        <f>H166</f>
        <v>6.67572021484375E-3</v>
      </c>
      <c r="I167" s="33">
        <f t="shared" ref="I167:J167" si="311">I162</f>
        <v>0.32600498912560572</v>
      </c>
      <c r="J167" s="33">
        <f t="shared" si="311"/>
        <v>0.5031214849504636</v>
      </c>
      <c r="K167" s="33">
        <f t="shared" ref="K167:K169" si="312">I167+J167*H167</f>
        <v>0.32936368739321176</v>
      </c>
      <c r="L167" s="33">
        <f>$CE$4-$CE$7*SUMPRODUCT($B$4:$CD$4,Q168:CS168)</f>
        <v>-0.57774609155606527</v>
      </c>
      <c r="M167" s="39" t="s">
        <v>375</v>
      </c>
      <c r="O167" s="47">
        <f t="shared" ref="O167:O168" si="313">SUM(Q167:CS167)</f>
        <v>98.81169105591043</v>
      </c>
      <c r="P167" s="39" t="s">
        <v>365</v>
      </c>
      <c r="Q167" s="33">
        <f>EXP(Q166)</f>
        <v>2.5411724366021704</v>
      </c>
      <c r="R167" s="33">
        <f>EXP(R166)</f>
        <v>1.7759054372918937</v>
      </c>
      <c r="S167" s="33">
        <f t="shared" ref="S167:CD167" si="314">EXP(S166)</f>
        <v>1.2410964627099239</v>
      </c>
      <c r="T167" s="33">
        <f t="shared" si="314"/>
        <v>1.7033256395075638</v>
      </c>
      <c r="U167" s="33">
        <f t="shared" si="314"/>
        <v>1.1903738688134293</v>
      </c>
      <c r="V167" s="33">
        <f t="shared" si="314"/>
        <v>0.83189609472649473</v>
      </c>
      <c r="W167" s="33">
        <f t="shared" si="314"/>
        <v>1.1417242657028173</v>
      </c>
      <c r="X167" s="33">
        <f t="shared" si="314"/>
        <v>0.79789718404975563</v>
      </c>
      <c r="Y167" s="33">
        <f t="shared" si="314"/>
        <v>0.55761267009826565</v>
      </c>
      <c r="Z167" s="33">
        <f t="shared" si="314"/>
        <v>3.370082739339574</v>
      </c>
      <c r="AA167" s="33">
        <f t="shared" si="314"/>
        <v>2.3551917117908179</v>
      </c>
      <c r="AB167" s="33">
        <f t="shared" si="314"/>
        <v>1.6459322895957087</v>
      </c>
      <c r="AC167" s="33">
        <f t="shared" si="314"/>
        <v>2.2589369593723703</v>
      </c>
      <c r="AD167" s="33">
        <f t="shared" si="314"/>
        <v>1.5786643876922584</v>
      </c>
      <c r="AE167" s="33">
        <f t="shared" si="314"/>
        <v>1.1032540056630036</v>
      </c>
      <c r="AF167" s="33">
        <f t="shared" si="314"/>
        <v>1.5141456697346456</v>
      </c>
      <c r="AG167" s="33">
        <f t="shared" si="314"/>
        <v>1.0581649198624228</v>
      </c>
      <c r="AH167" s="33">
        <f t="shared" si="314"/>
        <v>0.73950150240410983</v>
      </c>
      <c r="AI167" s="33">
        <f t="shared" si="314"/>
        <v>4.9103878892374091</v>
      </c>
      <c r="AJ167" s="33">
        <f t="shared" si="314"/>
        <v>3.4316382572483364</v>
      </c>
      <c r="AK167" s="33">
        <f t="shared" si="314"/>
        <v>2.3982099569814737</v>
      </c>
      <c r="AL167" s="33">
        <f t="shared" si="314"/>
        <v>3.2913900179277444</v>
      </c>
      <c r="AM167" s="33">
        <f t="shared" si="314"/>
        <v>2.3001970841859998</v>
      </c>
      <c r="AN167" s="33">
        <f t="shared" si="314"/>
        <v>1.607499140873291</v>
      </c>
      <c r="AO167" s="33">
        <f t="shared" si="314"/>
        <v>2.2061899170651502</v>
      </c>
      <c r="AP167" s="33">
        <f t="shared" si="314"/>
        <v>1.5418019702170753</v>
      </c>
      <c r="AQ167" s="33">
        <f t="shared" si="314"/>
        <v>1.0774926025079175</v>
      </c>
      <c r="AR167" s="33">
        <f t="shared" si="314"/>
        <v>1.5357125005682801</v>
      </c>
      <c r="AS167" s="33">
        <f t="shared" si="314"/>
        <v>1.073236959677957</v>
      </c>
      <c r="AT167" s="33">
        <f t="shared" si="314"/>
        <v>0.75003463942147675</v>
      </c>
      <c r="AU167" s="33">
        <f t="shared" si="314"/>
        <v>1.0293746459126032</v>
      </c>
      <c r="AV167" s="33">
        <f t="shared" si="314"/>
        <v>0.71938133924156089</v>
      </c>
      <c r="AW167" s="33">
        <f t="shared" si="314"/>
        <v>0.50274165320069453</v>
      </c>
      <c r="AX167" s="33">
        <f t="shared" si="314"/>
        <v>0.68998081428365976</v>
      </c>
      <c r="AY167" s="33">
        <f t="shared" si="314"/>
        <v>0.48219501442092461</v>
      </c>
      <c r="AZ167" s="33">
        <f t="shared" si="314"/>
        <v>0.33698332927385871</v>
      </c>
      <c r="BA167" s="33">
        <f t="shared" si="314"/>
        <v>2.0366497433261026</v>
      </c>
      <c r="BB167" s="33">
        <f t="shared" si="314"/>
        <v>1.4233183474428672</v>
      </c>
      <c r="BC167" s="33">
        <f t="shared" si="314"/>
        <v>0.99468999262438385</v>
      </c>
      <c r="BD167" s="33">
        <f t="shared" si="314"/>
        <v>1.3651484946619334</v>
      </c>
      <c r="BE167" s="33">
        <f t="shared" si="314"/>
        <v>0.9540378289411281</v>
      </c>
      <c r="BF167" s="33">
        <f t="shared" si="314"/>
        <v>0.66673199480478573</v>
      </c>
      <c r="BG167" s="33">
        <f t="shared" si="314"/>
        <v>0.91504708582547045</v>
      </c>
      <c r="BH167" s="33">
        <f t="shared" si="314"/>
        <v>0.6394832053461158</v>
      </c>
      <c r="BI167" s="33">
        <f t="shared" si="314"/>
        <v>0.44690461972329643</v>
      </c>
      <c r="BJ167" s="33">
        <f t="shared" si="314"/>
        <v>2.9675058471136495</v>
      </c>
      <c r="BK167" s="33">
        <f t="shared" si="314"/>
        <v>2.0738497290373594</v>
      </c>
      <c r="BL167" s="33">
        <f t="shared" si="314"/>
        <v>1.4493156611002338</v>
      </c>
      <c r="BM167" s="33">
        <f t="shared" si="314"/>
        <v>1.9890931925642532</v>
      </c>
      <c r="BN167" s="33">
        <f t="shared" si="314"/>
        <v>1.3900833194454192</v>
      </c>
      <c r="BO167" s="33">
        <f t="shared" si="314"/>
        <v>0.97146360071209958</v>
      </c>
      <c r="BP167" s="33">
        <f t="shared" si="314"/>
        <v>1.3332717549836481</v>
      </c>
      <c r="BQ167" s="33">
        <f t="shared" si="314"/>
        <v>0.93176068060502415</v>
      </c>
      <c r="BR167" s="33">
        <f t="shared" si="314"/>
        <v>0.65116354762363182</v>
      </c>
      <c r="BS167" s="33">
        <f t="shared" si="314"/>
        <v>0.92808061760465954</v>
      </c>
      <c r="BT167" s="33">
        <f t="shared" si="314"/>
        <v>0.6485917253427862</v>
      </c>
      <c r="BU167" s="33">
        <f t="shared" si="314"/>
        <v>0.45327013430025992</v>
      </c>
      <c r="BV167" s="33">
        <f t="shared" si="314"/>
        <v>0.62208431380979734</v>
      </c>
      <c r="BW167" s="33">
        <f t="shared" si="314"/>
        <v>0.43474535589800684</v>
      </c>
      <c r="BX167" s="33">
        <f t="shared" si="314"/>
        <v>0.30382300321540107</v>
      </c>
      <c r="BY167" s="33">
        <f t="shared" si="314"/>
        <v>0.41697766998626679</v>
      </c>
      <c r="BZ167" s="33">
        <f t="shared" si="314"/>
        <v>0.2914060064133483</v>
      </c>
      <c r="CA167" s="33">
        <f t="shared" si="314"/>
        <v>0.20364989946961226</v>
      </c>
      <c r="CB167" s="33">
        <f t="shared" si="314"/>
        <v>1.2308131573657271</v>
      </c>
      <c r="CC167" s="33">
        <f t="shared" si="314"/>
        <v>0.86015720419935982</v>
      </c>
      <c r="CD167" s="33">
        <f t="shared" si="314"/>
        <v>0.60112325864275118</v>
      </c>
      <c r="CE167" s="33">
        <f t="shared" ref="CE167:CS167" si="315">EXP(CE166)</f>
        <v>0.82500328517159649</v>
      </c>
      <c r="CF167" s="33">
        <f t="shared" si="315"/>
        <v>0.5765558443876998</v>
      </c>
      <c r="CG167" s="33">
        <f t="shared" si="315"/>
        <v>0.40292765819529136</v>
      </c>
      <c r="CH167" s="33">
        <f t="shared" si="315"/>
        <v>0.55299248019143687</v>
      </c>
      <c r="CI167" s="33">
        <f t="shared" si="315"/>
        <v>0.38646033547673325</v>
      </c>
      <c r="CJ167" s="33">
        <f t="shared" si="315"/>
        <v>0.2700788821668717</v>
      </c>
      <c r="CK167" s="33">
        <f t="shared" si="315"/>
        <v>1.7933595372281883</v>
      </c>
      <c r="CL167" s="33">
        <f t="shared" si="315"/>
        <v>1.2532943090793531</v>
      </c>
      <c r="CM167" s="33">
        <f t="shared" si="315"/>
        <v>0.87586821970926987</v>
      </c>
      <c r="CN167" s="33">
        <f t="shared" si="315"/>
        <v>1.2020731992121845</v>
      </c>
      <c r="CO167" s="33">
        <f t="shared" si="315"/>
        <v>0.8400722043712241</v>
      </c>
      <c r="CP167" s="33">
        <f t="shared" si="315"/>
        <v>0.58708680055394624</v>
      </c>
      <c r="CQ167" s="33">
        <f t="shared" si="315"/>
        <v>0.80573914280321801</v>
      </c>
      <c r="CR167" s="33">
        <f t="shared" si="315"/>
        <v>0.56309304482164091</v>
      </c>
      <c r="CS167" s="33">
        <f t="shared" si="315"/>
        <v>0.39351914320978193</v>
      </c>
    </row>
    <row r="168" spans="2:97" ht="13.9" thickTop="1" thickBot="1" x14ac:dyDescent="0.4">
      <c r="H168" s="32">
        <f t="shared" ref="H168:H169" si="316">H167</f>
        <v>6.67572021484375E-3</v>
      </c>
      <c r="I168" s="32">
        <f t="shared" ref="I168:J168" si="317">I163</f>
        <v>-0.40522649427861196</v>
      </c>
      <c r="J168" s="32">
        <f t="shared" si="317"/>
        <v>0.77647489432937045</v>
      </c>
      <c r="K168" s="32">
        <f t="shared" si="312"/>
        <v>-0.4000429651302187</v>
      </c>
      <c r="L168" s="32">
        <f>$CE$5-$CE$7*SUMPRODUCT($B$5:$CD$5,Q168:CS168)</f>
        <v>-2.5368166428874019</v>
      </c>
      <c r="M168" s="32">
        <f>SUMPRODUCT($B$7:$CD$7, LN(Q168:CS168))</f>
        <v>-3180.6257296030644</v>
      </c>
      <c r="O168" s="48">
        <f t="shared" si="313"/>
        <v>1.0000000000000002</v>
      </c>
      <c r="P168" s="39" t="s">
        <v>366</v>
      </c>
      <c r="Q168" s="32">
        <f t="shared" ref="Q168:AV168" si="318">Q167/$O167</f>
        <v>2.571732564686403E-2</v>
      </c>
      <c r="R168" s="32">
        <f t="shared" si="318"/>
        <v>1.7972624679472762E-2</v>
      </c>
      <c r="S168" s="32">
        <f t="shared" si="318"/>
        <v>1.2560218830863614E-2</v>
      </c>
      <c r="T168" s="32">
        <f t="shared" si="318"/>
        <v>1.7238098258472008E-2</v>
      </c>
      <c r="U168" s="32">
        <f t="shared" si="318"/>
        <v>1.2046892995079725E-2</v>
      </c>
      <c r="V168" s="32">
        <f t="shared" si="318"/>
        <v>8.4190047335166492E-3</v>
      </c>
      <c r="W168" s="32">
        <f t="shared" si="318"/>
        <v>1.1554546364931632E-2</v>
      </c>
      <c r="X168" s="32">
        <f t="shared" si="318"/>
        <v>8.0749269193083947E-3</v>
      </c>
      <c r="Y168" s="32">
        <f t="shared" si="318"/>
        <v>5.6431851751505063E-3</v>
      </c>
      <c r="Z168" s="32">
        <f t="shared" si="318"/>
        <v>3.4106113389281906E-2</v>
      </c>
      <c r="AA168" s="32">
        <f t="shared" si="318"/>
        <v>2.3835152365302443E-2</v>
      </c>
      <c r="AB168" s="32">
        <f t="shared" si="318"/>
        <v>1.6657262637721625E-2</v>
      </c>
      <c r="AC168" s="32">
        <f t="shared" si="318"/>
        <v>2.2861029249000509E-2</v>
      </c>
      <c r="AD168" s="32">
        <f t="shared" si="318"/>
        <v>1.597649398388502E-2</v>
      </c>
      <c r="AE168" s="32">
        <f t="shared" si="318"/>
        <v>1.116521733282301E-2</v>
      </c>
      <c r="AF168" s="32">
        <f t="shared" si="318"/>
        <v>1.5323547786242212E-2</v>
      </c>
      <c r="AG168" s="32">
        <f t="shared" si="318"/>
        <v>1.0708904063423865E-2</v>
      </c>
      <c r="AH168" s="32">
        <f t="shared" si="318"/>
        <v>7.4839474408517018E-3</v>
      </c>
      <c r="AI168" s="32">
        <f t="shared" si="318"/>
        <v>4.969440191504236E-2</v>
      </c>
      <c r="AJ168" s="32">
        <f t="shared" si="318"/>
        <v>3.4729071232134048E-2</v>
      </c>
      <c r="AK168" s="32">
        <f t="shared" si="318"/>
        <v>2.4270508189405432E-2</v>
      </c>
      <c r="AL168" s="32">
        <f t="shared" si="318"/>
        <v>3.3309722592090682E-2</v>
      </c>
      <c r="AM168" s="32">
        <f t="shared" si="318"/>
        <v>2.3278592437857213E-2</v>
      </c>
      <c r="AN168" s="32">
        <f t="shared" si="318"/>
        <v>1.6268309181792295E-2</v>
      </c>
      <c r="AO168" s="32">
        <f t="shared" si="318"/>
        <v>2.232721546903621E-2</v>
      </c>
      <c r="AP168" s="32">
        <f t="shared" si="318"/>
        <v>1.5603436736495892E-2</v>
      </c>
      <c r="AQ168" s="32">
        <f t="shared" si="318"/>
        <v>1.0904505236108569E-2</v>
      </c>
      <c r="AR168" s="32">
        <f t="shared" si="318"/>
        <v>1.5541809720666868E-2</v>
      </c>
      <c r="AS168" s="32">
        <f t="shared" si="318"/>
        <v>1.0861437024397137E-2</v>
      </c>
      <c r="AT168" s="32">
        <f t="shared" si="318"/>
        <v>7.5905455256006713E-3</v>
      </c>
      <c r="AU168" s="32">
        <f t="shared" si="318"/>
        <v>1.0417539006899033E-2</v>
      </c>
      <c r="AV168" s="32">
        <f t="shared" si="318"/>
        <v>7.2803261593257697E-3</v>
      </c>
      <c r="AW168" s="32">
        <f t="shared" ref="AW168:CB168" si="319">AW167/$O167</f>
        <v>5.0878762201957374E-3</v>
      </c>
      <c r="AX168" s="32">
        <f t="shared" si="319"/>
        <v>6.9827852039618396E-3</v>
      </c>
      <c r="AY168" s="32">
        <f t="shared" si="319"/>
        <v>4.8799388945594008E-3</v>
      </c>
      <c r="AZ168" s="32">
        <f t="shared" si="319"/>
        <v>3.4103588924835229E-3</v>
      </c>
      <c r="BA168" s="32">
        <f t="shared" si="319"/>
        <v>2.0611424838116666E-2</v>
      </c>
      <c r="BB168" s="32">
        <f t="shared" si="319"/>
        <v>1.4404351673705429E-2</v>
      </c>
      <c r="BC168" s="32">
        <f t="shared" si="319"/>
        <v>1.0066521299200925E-2</v>
      </c>
      <c r="BD168" s="32">
        <f t="shared" si="319"/>
        <v>1.3815657642064785E-2</v>
      </c>
      <c r="BE168" s="32">
        <f t="shared" si="319"/>
        <v>9.6551108350256525E-3</v>
      </c>
      <c r="BF168" s="32">
        <f t="shared" si="319"/>
        <v>6.7475011072073449E-3</v>
      </c>
      <c r="BG168" s="32">
        <f t="shared" si="319"/>
        <v>9.2605143788877277E-3</v>
      </c>
      <c r="BH168" s="32">
        <f t="shared" si="319"/>
        <v>6.4717362744483161E-3</v>
      </c>
      <c r="BI168" s="32">
        <f t="shared" si="319"/>
        <v>4.5227909263330516E-3</v>
      </c>
      <c r="BJ168" s="32">
        <f t="shared" si="319"/>
        <v>3.0031930588401239E-2</v>
      </c>
      <c r="BK168" s="32">
        <f t="shared" si="319"/>
        <v>2.0987898363807142E-2</v>
      </c>
      <c r="BL168" s="32">
        <f t="shared" si="319"/>
        <v>1.4667451246028876E-2</v>
      </c>
      <c r="BM168" s="32">
        <f t="shared" si="319"/>
        <v>2.0130140181881601E-2</v>
      </c>
      <c r="BN168" s="32">
        <f t="shared" si="319"/>
        <v>1.4068004550786111E-2</v>
      </c>
      <c r="BO168" s="32">
        <f t="shared" si="319"/>
        <v>9.8314641752504598E-3</v>
      </c>
      <c r="BP168" s="32">
        <f t="shared" si="319"/>
        <v>1.3493056750028147E-2</v>
      </c>
      <c r="BQ168" s="32">
        <f t="shared" si="319"/>
        <v>9.4296603028259859E-3</v>
      </c>
      <c r="BR168" s="32">
        <f t="shared" si="319"/>
        <v>6.5899443746508211E-3</v>
      </c>
      <c r="BS168" s="32">
        <f t="shared" si="319"/>
        <v>9.3924171086144596E-3</v>
      </c>
      <c r="BT168" s="32">
        <f t="shared" si="319"/>
        <v>6.5639168646126579E-3</v>
      </c>
      <c r="BU168" s="32">
        <f t="shared" si="319"/>
        <v>4.5872115885941768E-3</v>
      </c>
      <c r="BV168" s="32">
        <f t="shared" si="319"/>
        <v>6.2956549691858283E-3</v>
      </c>
      <c r="BW168" s="32">
        <f t="shared" si="319"/>
        <v>4.3997360155694099E-3</v>
      </c>
      <c r="BX168" s="32">
        <f t="shared" si="319"/>
        <v>3.0747677726058699E-3</v>
      </c>
      <c r="BY168" s="32">
        <f t="shared" si="319"/>
        <v>4.2199224153580076E-3</v>
      </c>
      <c r="BZ168" s="32">
        <f t="shared" si="319"/>
        <v>2.9491045371186149E-3</v>
      </c>
      <c r="CA168" s="32">
        <f t="shared" si="319"/>
        <v>2.0609899222793528E-3</v>
      </c>
      <c r="CB168" s="32">
        <f t="shared" si="319"/>
        <v>1.2456149107591918E-2</v>
      </c>
      <c r="CC168" s="32">
        <f t="shared" ref="CC168:CS168" si="320">CC167/$O167</f>
        <v>8.7050145079761738E-3</v>
      </c>
      <c r="CD168" s="32">
        <f t="shared" si="320"/>
        <v>6.0835236419809749E-3</v>
      </c>
      <c r="CE168" s="32">
        <f t="shared" si="320"/>
        <v>8.3492477090062796E-3</v>
      </c>
      <c r="CF168" s="32">
        <f t="shared" si="320"/>
        <v>5.8348950233173148E-3</v>
      </c>
      <c r="CG168" s="32">
        <f t="shared" si="320"/>
        <v>4.0777326436737486E-3</v>
      </c>
      <c r="CH168" s="32">
        <f t="shared" si="320"/>
        <v>5.5964276522556247E-3</v>
      </c>
      <c r="CI168" s="32">
        <f t="shared" si="320"/>
        <v>3.9110790570122227E-3</v>
      </c>
      <c r="CJ168" s="32">
        <f t="shared" si="320"/>
        <v>2.733268495668731E-3</v>
      </c>
      <c r="CK168" s="32">
        <f t="shared" si="320"/>
        <v>1.8149264708094665E-2</v>
      </c>
      <c r="CL168" s="32">
        <f t="shared" si="320"/>
        <v>1.2683664207003642E-2</v>
      </c>
      <c r="CM168" s="32">
        <f t="shared" si="320"/>
        <v>8.8640140690809457E-3</v>
      </c>
      <c r="CN168" s="32">
        <f t="shared" si="320"/>
        <v>1.2165293260005212E-2</v>
      </c>
      <c r="CO168" s="32">
        <f t="shared" si="320"/>
        <v>8.5017490885353608E-3</v>
      </c>
      <c r="CP168" s="32">
        <f t="shared" si="320"/>
        <v>5.9414710372860235E-3</v>
      </c>
      <c r="CQ168" s="32">
        <f t="shared" si="320"/>
        <v>8.1542895804435547E-3</v>
      </c>
      <c r="CR168" s="32">
        <f t="shared" si="320"/>
        <v>5.6986479919974957E-3</v>
      </c>
      <c r="CS168" s="32">
        <f t="shared" si="320"/>
        <v>3.9825160262373987E-3</v>
      </c>
    </row>
    <row r="169" spans="2:97" ht="13.15" thickTop="1" x14ac:dyDescent="0.35">
      <c r="H169" s="34">
        <f t="shared" si="316"/>
        <v>6.67572021484375E-3</v>
      </c>
      <c r="I169" s="34">
        <f t="shared" ref="I169:J169" si="321">I164</f>
        <v>-0.36475332081308326</v>
      </c>
      <c r="J169" s="34">
        <f t="shared" si="321"/>
        <v>0.96441361319287022</v>
      </c>
      <c r="K169" s="34">
        <f t="shared" si="312"/>
        <v>-0.35831516536002112</v>
      </c>
      <c r="L169" s="34">
        <f>$CE$6-$CE$7*SUMPRODUCT($B$6:$CD$6,Q168:CS168)</f>
        <v>-3.2334024949269917</v>
      </c>
    </row>
    <row r="170" spans="2:97" ht="13.5" thickBot="1" x14ac:dyDescent="0.4">
      <c r="B170" s="39" t="s">
        <v>367</v>
      </c>
      <c r="D170" s="39" t="s">
        <v>368</v>
      </c>
      <c r="E170" s="39" t="s">
        <v>369</v>
      </c>
      <c r="F170" s="39" t="s">
        <v>370</v>
      </c>
      <c r="H170" s="39" t="s">
        <v>347</v>
      </c>
      <c r="I170" s="39" t="s">
        <v>371</v>
      </c>
      <c r="J170" s="39" t="s">
        <v>372</v>
      </c>
      <c r="K170" s="39" t="s">
        <v>349</v>
      </c>
      <c r="L170" s="39" t="s">
        <v>373</v>
      </c>
      <c r="M170" s="39" t="s">
        <v>374</v>
      </c>
      <c r="O170" s="45" t="s">
        <v>336</v>
      </c>
    </row>
    <row r="171" spans="2:97" ht="13.9" thickTop="1" thickBot="1" x14ac:dyDescent="0.4">
      <c r="B171" s="32">
        <f>1+B166</f>
        <v>4</v>
      </c>
      <c r="D171" s="32">
        <f>IF(F166,IF(M171&lt;0,D166,H171),E166)</f>
        <v>0</v>
      </c>
      <c r="E171" s="32">
        <f>IF(F166,IF(M171&lt;0,H171,E166),H171)</f>
        <v>3.337860107421875E-3</v>
      </c>
      <c r="F171" s="32" t="b">
        <f>OR(F166,M171*M166&lt;=0)</f>
        <v>1</v>
      </c>
      <c r="H171" s="32">
        <f>IF(F166,(D166+E166)/2,2*H166)</f>
        <v>3.337860107421875E-3</v>
      </c>
      <c r="I171" s="32">
        <f>I166</f>
        <v>-0.49695540043249664</v>
      </c>
      <c r="J171" s="32">
        <f>J166</f>
        <v>-1</v>
      </c>
      <c r="K171" s="32">
        <f>I171+J171*H171</f>
        <v>-0.50029326053991852</v>
      </c>
      <c r="L171" s="32">
        <f>$CE$3-$CE$7*SUMPRODUCT($B$3:$CD$3,Q173:CS173)</f>
        <v>1.4506241524444476</v>
      </c>
      <c r="M171" s="32">
        <f>SUMPRODUCT(L171:L174,J171:J174)</f>
        <v>-3.9849234154662878</v>
      </c>
      <c r="O171" s="46">
        <f>SUM(Q171:CS171)</f>
        <v>-1.2639253047148602</v>
      </c>
      <c r="P171" s="39" t="s">
        <v>363</v>
      </c>
      <c r="Q171" s="32">
        <f t="shared" ref="Q171:AV171" si="322">SUMPRODUCT(B$3:B$6,$K171:$K174)</f>
        <v>0.93677789507147735</v>
      </c>
      <c r="R171" s="32">
        <f t="shared" si="322"/>
        <v>0.57524365198492511</v>
      </c>
      <c r="S171" s="32">
        <f t="shared" si="322"/>
        <v>0.21370940889837292</v>
      </c>
      <c r="T171" s="32">
        <f t="shared" si="322"/>
        <v>0.53414316536706197</v>
      </c>
      <c r="U171" s="32">
        <f t="shared" si="322"/>
        <v>0.17260892228050978</v>
      </c>
      <c r="V171" s="32">
        <f t="shared" si="322"/>
        <v>-0.18892532080604241</v>
      </c>
      <c r="W171" s="32">
        <f t="shared" si="322"/>
        <v>0.13150843566264664</v>
      </c>
      <c r="X171" s="32">
        <f t="shared" si="322"/>
        <v>-0.23002580742390555</v>
      </c>
      <c r="Y171" s="32">
        <f t="shared" si="322"/>
        <v>-0.59156005051045768</v>
      </c>
      <c r="Z171" s="32">
        <f t="shared" si="322"/>
        <v>1.2176501850081134</v>
      </c>
      <c r="AA171" s="32">
        <f t="shared" si="322"/>
        <v>0.85611594192156115</v>
      </c>
      <c r="AB171" s="32">
        <f t="shared" si="322"/>
        <v>0.49458169883500896</v>
      </c>
      <c r="AC171" s="32">
        <f t="shared" si="322"/>
        <v>0.81501545530369801</v>
      </c>
      <c r="AD171" s="32">
        <f t="shared" si="322"/>
        <v>0.45348121221714582</v>
      </c>
      <c r="AE171" s="32">
        <f t="shared" si="322"/>
        <v>9.1946969130593637E-2</v>
      </c>
      <c r="AF171" s="32">
        <f t="shared" si="322"/>
        <v>0.41238072559928268</v>
      </c>
      <c r="AG171" s="32">
        <f t="shared" si="322"/>
        <v>5.0846482512730495E-2</v>
      </c>
      <c r="AH171" s="32">
        <f t="shared" si="322"/>
        <v>-0.31068776057382169</v>
      </c>
      <c r="AI171" s="32">
        <f t="shared" si="322"/>
        <v>1.5921465715902947</v>
      </c>
      <c r="AJ171" s="32">
        <f t="shared" si="322"/>
        <v>1.2306123285037425</v>
      </c>
      <c r="AK171" s="32">
        <f t="shared" si="322"/>
        <v>0.86907808541719023</v>
      </c>
      <c r="AL171" s="32">
        <f t="shared" si="322"/>
        <v>1.1895118418858794</v>
      </c>
      <c r="AM171" s="32">
        <f t="shared" si="322"/>
        <v>0.8279775987993272</v>
      </c>
      <c r="AN171" s="32">
        <f t="shared" si="322"/>
        <v>0.46644335571277501</v>
      </c>
      <c r="AO171" s="32">
        <f t="shared" si="322"/>
        <v>0.78687711218146406</v>
      </c>
      <c r="AP171" s="32">
        <f t="shared" si="322"/>
        <v>0.42534286909491187</v>
      </c>
      <c r="AQ171" s="32">
        <f t="shared" si="322"/>
        <v>6.3808626008359681E-2</v>
      </c>
      <c r="AR171" s="32">
        <f t="shared" si="322"/>
        <v>0.43648463453155878</v>
      </c>
      <c r="AS171" s="32">
        <f t="shared" si="322"/>
        <v>7.4950391445006592E-2</v>
      </c>
      <c r="AT171" s="32">
        <f t="shared" si="322"/>
        <v>-0.28658385164154559</v>
      </c>
      <c r="AU171" s="32">
        <f t="shared" si="322"/>
        <v>3.3849904827143451E-2</v>
      </c>
      <c r="AV171" s="32">
        <f t="shared" si="322"/>
        <v>-0.32768433825940874</v>
      </c>
      <c r="AW171" s="32">
        <f t="shared" ref="AW171:CB171" si="323">SUMPRODUCT(AH$3:AH$6,$K171:$K174)</f>
        <v>-0.68921858134596092</v>
      </c>
      <c r="AX171" s="32">
        <f t="shared" si="323"/>
        <v>-0.36878482487727188</v>
      </c>
      <c r="AY171" s="32">
        <f t="shared" si="323"/>
        <v>-0.73031906796382406</v>
      </c>
      <c r="AZ171" s="32">
        <f t="shared" si="323"/>
        <v>-1.0918533110503763</v>
      </c>
      <c r="BA171" s="32">
        <f t="shared" si="323"/>
        <v>0.71735692446819477</v>
      </c>
      <c r="BB171" s="32">
        <f t="shared" si="323"/>
        <v>0.35582268138164264</v>
      </c>
      <c r="BC171" s="32">
        <f t="shared" si="323"/>
        <v>-5.7115617049095513E-3</v>
      </c>
      <c r="BD171" s="32">
        <f t="shared" si="323"/>
        <v>0.31472219476377949</v>
      </c>
      <c r="BE171" s="32">
        <f t="shared" si="323"/>
        <v>-4.6812048322772672E-2</v>
      </c>
      <c r="BF171" s="32">
        <f t="shared" si="323"/>
        <v>-0.40834629140932488</v>
      </c>
      <c r="BG171" s="32">
        <f t="shared" si="323"/>
        <v>-8.7912534940635834E-2</v>
      </c>
      <c r="BH171" s="32">
        <f t="shared" si="323"/>
        <v>-0.44944677802718802</v>
      </c>
      <c r="BI171" s="32">
        <f t="shared" si="323"/>
        <v>-0.81098102111374026</v>
      </c>
      <c r="BJ171" s="32">
        <f t="shared" si="323"/>
        <v>1.0918533110503763</v>
      </c>
      <c r="BK171" s="32">
        <f t="shared" si="323"/>
        <v>0.73031906796382406</v>
      </c>
      <c r="BL171" s="32">
        <f t="shared" si="323"/>
        <v>0.36878482487727188</v>
      </c>
      <c r="BM171" s="32">
        <f t="shared" si="323"/>
        <v>0.68921858134596092</v>
      </c>
      <c r="BN171" s="32">
        <f t="shared" si="323"/>
        <v>0.32768433825940874</v>
      </c>
      <c r="BO171" s="32">
        <f t="shared" si="323"/>
        <v>-3.3849904827143451E-2</v>
      </c>
      <c r="BP171" s="32">
        <f t="shared" si="323"/>
        <v>0.28658385164154559</v>
      </c>
      <c r="BQ171" s="32">
        <f t="shared" si="323"/>
        <v>-7.4950391445006592E-2</v>
      </c>
      <c r="BR171" s="32">
        <f t="shared" si="323"/>
        <v>-0.43648463453155878</v>
      </c>
      <c r="BS171" s="32">
        <f t="shared" si="323"/>
        <v>-6.3808626008359681E-2</v>
      </c>
      <c r="BT171" s="32">
        <f t="shared" si="323"/>
        <v>-0.42534286909491187</v>
      </c>
      <c r="BU171" s="32">
        <f t="shared" si="323"/>
        <v>-0.78687711218146406</v>
      </c>
      <c r="BV171" s="32">
        <f t="shared" si="323"/>
        <v>-0.46644335571277501</v>
      </c>
      <c r="BW171" s="32">
        <f t="shared" si="323"/>
        <v>-0.8279775987993272</v>
      </c>
      <c r="BX171" s="32">
        <f t="shared" si="323"/>
        <v>-1.1895118418858794</v>
      </c>
      <c r="BY171" s="32">
        <f t="shared" si="323"/>
        <v>-0.86907808541719023</v>
      </c>
      <c r="BZ171" s="32">
        <f t="shared" si="323"/>
        <v>-1.2306123285037425</v>
      </c>
      <c r="CA171" s="32">
        <f t="shared" si="323"/>
        <v>-1.5921465715902947</v>
      </c>
      <c r="CB171" s="32">
        <f t="shared" si="323"/>
        <v>0.21706366392827636</v>
      </c>
      <c r="CC171" s="32">
        <f t="shared" ref="CC171:CS171" si="324">SUMPRODUCT(BN$3:BN$6,$K171:$K174)</f>
        <v>-0.14447057915827582</v>
      </c>
      <c r="CD171" s="32">
        <f t="shared" si="324"/>
        <v>-0.50600482224482801</v>
      </c>
      <c r="CE171" s="32">
        <f t="shared" si="324"/>
        <v>-0.18557106577613897</v>
      </c>
      <c r="CF171" s="32">
        <f t="shared" si="324"/>
        <v>-0.54710530886269115</v>
      </c>
      <c r="CG171" s="32">
        <f t="shared" si="324"/>
        <v>-0.9086395519492434</v>
      </c>
      <c r="CH171" s="32">
        <f t="shared" si="324"/>
        <v>-0.58820579548055418</v>
      </c>
      <c r="CI171" s="32">
        <f t="shared" si="324"/>
        <v>-0.94974003856710643</v>
      </c>
      <c r="CJ171" s="32">
        <f t="shared" si="324"/>
        <v>-1.3112742816536587</v>
      </c>
      <c r="CK171" s="32">
        <f t="shared" si="324"/>
        <v>0.59156005051045768</v>
      </c>
      <c r="CL171" s="32">
        <f t="shared" si="324"/>
        <v>0.23002580742390555</v>
      </c>
      <c r="CM171" s="32">
        <f t="shared" si="324"/>
        <v>-0.13150843566264664</v>
      </c>
      <c r="CN171" s="32">
        <f t="shared" si="324"/>
        <v>0.18892532080604241</v>
      </c>
      <c r="CO171" s="32">
        <f t="shared" si="324"/>
        <v>-0.17260892228050978</v>
      </c>
      <c r="CP171" s="32">
        <f t="shared" si="324"/>
        <v>-0.53414316536706197</v>
      </c>
      <c r="CQ171" s="32">
        <f t="shared" si="324"/>
        <v>-0.21370940889837292</v>
      </c>
      <c r="CR171" s="32">
        <f t="shared" si="324"/>
        <v>-0.57524365198492511</v>
      </c>
      <c r="CS171" s="32">
        <f t="shared" si="324"/>
        <v>-0.93677789507147735</v>
      </c>
    </row>
    <row r="172" spans="2:97" ht="13.9" thickTop="1" thickBot="1" x14ac:dyDescent="0.4">
      <c r="H172" s="33">
        <f>H171</f>
        <v>3.337860107421875E-3</v>
      </c>
      <c r="I172" s="33">
        <f t="shared" ref="I172:J172" si="325">I167</f>
        <v>0.32600498912560572</v>
      </c>
      <c r="J172" s="33">
        <f t="shared" si="325"/>
        <v>0.5031214849504636</v>
      </c>
      <c r="K172" s="33">
        <f t="shared" ref="K172:K174" si="326">I172+J172*H172</f>
        <v>0.32768433825940874</v>
      </c>
      <c r="L172" s="33">
        <f>$CE$4-$CE$7*SUMPRODUCT($B$4:$CD$4,Q173:CS173)</f>
        <v>0.27050830906472356</v>
      </c>
      <c r="M172" s="39" t="s">
        <v>375</v>
      </c>
      <c r="O172" s="47">
        <f t="shared" ref="O172:O173" si="327">SUM(Q172:CS172)</f>
        <v>98.818325256970979</v>
      </c>
      <c r="P172" s="39" t="s">
        <v>365</v>
      </c>
      <c r="Q172" s="33">
        <f>EXP(Q171)</f>
        <v>2.5517461641357473</v>
      </c>
      <c r="R172" s="33">
        <f>EXP(R171)</f>
        <v>1.7775635810494994</v>
      </c>
      <c r="S172" s="33">
        <f t="shared" ref="S172:CD172" si="328">EXP(S171)</f>
        <v>1.2382627743632535</v>
      </c>
      <c r="T172" s="33">
        <f t="shared" si="328"/>
        <v>1.7059858680621947</v>
      </c>
      <c r="U172" s="33">
        <f t="shared" si="328"/>
        <v>1.1884012569406772</v>
      </c>
      <c r="V172" s="33">
        <f t="shared" si="328"/>
        <v>0.82784832743215531</v>
      </c>
      <c r="W172" s="33">
        <f t="shared" si="328"/>
        <v>1.1405475289559772</v>
      </c>
      <c r="X172" s="33">
        <f t="shared" si="328"/>
        <v>0.79451309790243363</v>
      </c>
      <c r="Y172" s="33">
        <f t="shared" si="328"/>
        <v>0.55346318036947595</v>
      </c>
      <c r="Z172" s="33">
        <f t="shared" si="328"/>
        <v>3.3792378131836944</v>
      </c>
      <c r="AA172" s="33">
        <f t="shared" si="328"/>
        <v>2.3539998424785082</v>
      </c>
      <c r="AB172" s="33">
        <f t="shared" si="328"/>
        <v>1.6398121602362696</v>
      </c>
      <c r="AC172" s="33">
        <f t="shared" si="328"/>
        <v>2.2592105888656469</v>
      </c>
      <c r="AD172" s="33">
        <f t="shared" si="328"/>
        <v>1.5737813271286378</v>
      </c>
      <c r="AE172" s="33">
        <f t="shared" si="328"/>
        <v>1.0963066824427268</v>
      </c>
      <c r="AF172" s="33">
        <f t="shared" si="328"/>
        <v>1.5104093783899692</v>
      </c>
      <c r="AG172" s="33">
        <f t="shared" si="328"/>
        <v>1.0521613557165688</v>
      </c>
      <c r="AH172" s="33">
        <f t="shared" si="328"/>
        <v>0.73294269375060972</v>
      </c>
      <c r="AI172" s="33">
        <f t="shared" si="328"/>
        <v>4.914286482222801</v>
      </c>
      <c r="AJ172" s="33">
        <f t="shared" si="328"/>
        <v>3.4233250941720237</v>
      </c>
      <c r="AK172" s="33">
        <f t="shared" si="328"/>
        <v>2.3847113396382946</v>
      </c>
      <c r="AL172" s="33">
        <f t="shared" si="328"/>
        <v>3.2854769836092439</v>
      </c>
      <c r="AM172" s="33">
        <f t="shared" si="328"/>
        <v>2.2886854164893622</v>
      </c>
      <c r="AN172" s="33">
        <f t="shared" si="328"/>
        <v>1.5943136907618261</v>
      </c>
      <c r="AO172" s="33">
        <f t="shared" si="328"/>
        <v>2.1965261994542198</v>
      </c>
      <c r="AP172" s="33">
        <f t="shared" si="328"/>
        <v>1.5301149588651566</v>
      </c>
      <c r="AQ172" s="33">
        <f t="shared" si="328"/>
        <v>1.0658883959247381</v>
      </c>
      <c r="AR172" s="33">
        <f t="shared" si="328"/>
        <v>1.5472584679587615</v>
      </c>
      <c r="AS172" s="33">
        <f t="shared" si="328"/>
        <v>1.0778306799357751</v>
      </c>
      <c r="AT172" s="33">
        <f t="shared" si="328"/>
        <v>0.75082411805664651</v>
      </c>
      <c r="AU172" s="33">
        <f t="shared" si="328"/>
        <v>1.0344293322260045</v>
      </c>
      <c r="AV172" s="33">
        <f t="shared" si="328"/>
        <v>0.72059044664306215</v>
      </c>
      <c r="AW172" s="33">
        <f t="shared" si="328"/>
        <v>0.50196816313770265</v>
      </c>
      <c r="AX172" s="33">
        <f t="shared" si="328"/>
        <v>0.6915742040056212</v>
      </c>
      <c r="AY172" s="33">
        <f t="shared" si="328"/>
        <v>0.48175525289759658</v>
      </c>
      <c r="AZ172" s="33">
        <f t="shared" si="328"/>
        <v>0.33559395701887806</v>
      </c>
      <c r="BA172" s="33">
        <f t="shared" si="328"/>
        <v>2.0490103581544057</v>
      </c>
      <c r="BB172" s="33">
        <f t="shared" si="328"/>
        <v>1.4273544293078453</v>
      </c>
      <c r="BC172" s="33">
        <f t="shared" si="328"/>
        <v>0.9943047182542345</v>
      </c>
      <c r="BD172" s="33">
        <f t="shared" si="328"/>
        <v>1.3698786986159313</v>
      </c>
      <c r="BE172" s="33">
        <f t="shared" si="328"/>
        <v>0.95426673676999152</v>
      </c>
      <c r="BF172" s="33">
        <f t="shared" si="328"/>
        <v>0.66474864221606345</v>
      </c>
      <c r="BG172" s="33">
        <f t="shared" si="328"/>
        <v>0.91584097730572167</v>
      </c>
      <c r="BH172" s="33">
        <f t="shared" si="328"/>
        <v>0.63798099911822881</v>
      </c>
      <c r="BI172" s="33">
        <f t="shared" si="328"/>
        <v>0.44442186506361575</v>
      </c>
      <c r="BJ172" s="33">
        <f t="shared" si="328"/>
        <v>2.9797914386871609</v>
      </c>
      <c r="BK172" s="33">
        <f t="shared" si="328"/>
        <v>2.0757428050557514</v>
      </c>
      <c r="BL172" s="33">
        <f t="shared" si="328"/>
        <v>1.4459764320415165</v>
      </c>
      <c r="BM172" s="33">
        <f t="shared" si="328"/>
        <v>1.9921582152724584</v>
      </c>
      <c r="BN172" s="33">
        <f t="shared" si="328"/>
        <v>1.3877508432960683</v>
      </c>
      <c r="BO172" s="33">
        <f t="shared" si="328"/>
        <v>0.96671659324285064</v>
      </c>
      <c r="BP172" s="33">
        <f t="shared" si="328"/>
        <v>1.3318698426847209</v>
      </c>
      <c r="BQ172" s="33">
        <f t="shared" si="328"/>
        <v>0.92778951148392552</v>
      </c>
      <c r="BR172" s="33">
        <f t="shared" si="328"/>
        <v>0.64630442858022386</v>
      </c>
      <c r="BS172" s="33">
        <f t="shared" si="328"/>
        <v>0.93818452646951378</v>
      </c>
      <c r="BT172" s="33">
        <f t="shared" si="328"/>
        <v>0.65354566609927922</v>
      </c>
      <c r="BU172" s="33">
        <f t="shared" si="328"/>
        <v>0.455264317014964</v>
      </c>
      <c r="BV172" s="33">
        <f t="shared" si="328"/>
        <v>0.62722913677179837</v>
      </c>
      <c r="BW172" s="33">
        <f t="shared" si="328"/>
        <v>0.43693204526723911</v>
      </c>
      <c r="BX172" s="33">
        <f t="shared" si="328"/>
        <v>0.30436980839885691</v>
      </c>
      <c r="BY172" s="33">
        <f t="shared" si="328"/>
        <v>0.41933796488411751</v>
      </c>
      <c r="BZ172" s="33">
        <f t="shared" si="328"/>
        <v>0.29211365338992529</v>
      </c>
      <c r="CA172" s="33">
        <f t="shared" si="328"/>
        <v>0.20348834029465981</v>
      </c>
      <c r="CB172" s="33">
        <f t="shared" si="328"/>
        <v>1.2424231971613002</v>
      </c>
      <c r="CC172" s="33">
        <f t="shared" si="328"/>
        <v>0.86548037518967058</v>
      </c>
      <c r="CD172" s="33">
        <f t="shared" si="328"/>
        <v>0.60289946416800921</v>
      </c>
      <c r="CE172" s="33">
        <f t="shared" ref="CE172:CS172" si="329">EXP(CE171)</f>
        <v>0.83062980413167475</v>
      </c>
      <c r="CF172" s="33">
        <f t="shared" si="329"/>
        <v>0.57862232141684045</v>
      </c>
      <c r="CG172" s="33">
        <f t="shared" si="329"/>
        <v>0.40307220999830501</v>
      </c>
      <c r="CH172" s="33">
        <f t="shared" si="329"/>
        <v>0.55532275402473086</v>
      </c>
      <c r="CI172" s="33">
        <f t="shared" si="329"/>
        <v>0.3868415742742185</v>
      </c>
      <c r="CJ172" s="33">
        <f t="shared" si="329"/>
        <v>0.26947644861008402</v>
      </c>
      <c r="CK172" s="33">
        <f t="shared" si="329"/>
        <v>1.8068049248234166</v>
      </c>
      <c r="CL172" s="33">
        <f t="shared" si="329"/>
        <v>1.2586324915725937</v>
      </c>
      <c r="CM172" s="33">
        <f t="shared" si="329"/>
        <v>0.87677187895481201</v>
      </c>
      <c r="CN172" s="33">
        <f t="shared" si="329"/>
        <v>1.2079507403268301</v>
      </c>
      <c r="CO172" s="33">
        <f t="shared" si="329"/>
        <v>0.84146662935574312</v>
      </c>
      <c r="CP172" s="33">
        <f t="shared" si="329"/>
        <v>0.58617132692657403</v>
      </c>
      <c r="CQ172" s="33">
        <f t="shared" si="329"/>
        <v>0.80758302737012</v>
      </c>
      <c r="CR172" s="33">
        <f t="shared" si="329"/>
        <v>0.56256778135023755</v>
      </c>
      <c r="CS172" s="33">
        <f t="shared" si="329"/>
        <v>0.39188850915298257</v>
      </c>
    </row>
    <row r="173" spans="2:97" ht="13.9" thickTop="1" thickBot="1" x14ac:dyDescent="0.4">
      <c r="H173" s="32">
        <f t="shared" ref="H173:H174" si="330">H172</f>
        <v>3.337860107421875E-3</v>
      </c>
      <c r="I173" s="32">
        <f t="shared" ref="I173:J173" si="331">I168</f>
        <v>-0.40522649427861196</v>
      </c>
      <c r="J173" s="32">
        <f t="shared" si="331"/>
        <v>0.77647489432937045</v>
      </c>
      <c r="K173" s="32">
        <f t="shared" si="326"/>
        <v>-0.40263472970441533</v>
      </c>
      <c r="L173" s="32">
        <f>$CE$5-$CE$7*SUMPRODUCT($B$5:$CD$5,Q173:CS173)</f>
        <v>-1.3235604813010582</v>
      </c>
      <c r="M173" s="32">
        <f>SUMPRODUCT($B$7:$CD$7, LN(Q173:CS173))</f>
        <v>-3180.605184416394</v>
      </c>
      <c r="O173" s="48">
        <f t="shared" si="327"/>
        <v>0.99999999999999989</v>
      </c>
      <c r="P173" s="39" t="s">
        <v>366</v>
      </c>
      <c r="Q173" s="32">
        <f t="shared" ref="Q173:AV173" si="332">Q172/$O172</f>
        <v>2.5822600792920626E-2</v>
      </c>
      <c r="R173" s="32">
        <f t="shared" si="332"/>
        <v>1.7988197800631153E-2</v>
      </c>
      <c r="S173" s="32">
        <f t="shared" si="332"/>
        <v>1.2530699858991004E-2</v>
      </c>
      <c r="T173" s="32">
        <f t="shared" si="332"/>
        <v>1.7263861370104008E-2</v>
      </c>
      <c r="U173" s="32">
        <f t="shared" si="332"/>
        <v>1.2026122218225343E-2</v>
      </c>
      <c r="V173" s="32">
        <f t="shared" si="332"/>
        <v>8.3774778137494909E-3</v>
      </c>
      <c r="W173" s="32">
        <f t="shared" si="332"/>
        <v>1.1541862564357911E-2</v>
      </c>
      <c r="X173" s="32">
        <f t="shared" si="332"/>
        <v>8.0401392741310997E-3</v>
      </c>
      <c r="Y173" s="32">
        <f t="shared" si="332"/>
        <v>5.6008152225837564E-3</v>
      </c>
      <c r="Z173" s="32">
        <f t="shared" si="332"/>
        <v>3.4196469171038815E-2</v>
      </c>
      <c r="AA173" s="32">
        <f t="shared" si="332"/>
        <v>2.3821490966954524E-2</v>
      </c>
      <c r="AB173" s="32">
        <f t="shared" si="332"/>
        <v>1.65942112049768E-2</v>
      </c>
      <c r="AC173" s="32">
        <f t="shared" si="332"/>
        <v>2.2862263481906911E-2</v>
      </c>
      <c r="AD173" s="32">
        <f t="shared" si="332"/>
        <v>1.5926006872066654E-2</v>
      </c>
      <c r="AE173" s="32">
        <f t="shared" si="332"/>
        <v>1.1094163755476007E-2</v>
      </c>
      <c r="AF173" s="32">
        <f t="shared" si="332"/>
        <v>1.5284709333640725E-2</v>
      </c>
      <c r="AG173" s="32">
        <f t="shared" si="332"/>
        <v>1.0647431566771526E-2</v>
      </c>
      <c r="AH173" s="32">
        <f t="shared" si="332"/>
        <v>7.4170726112250665E-3</v>
      </c>
      <c r="AI173" s="32">
        <f t="shared" si="332"/>
        <v>4.9730517790536333E-2</v>
      </c>
      <c r="AJ173" s="32">
        <f t="shared" si="332"/>
        <v>3.4642613961225081E-2</v>
      </c>
      <c r="AK173" s="32">
        <f t="shared" si="332"/>
        <v>2.4132278435573556E-2</v>
      </c>
      <c r="AL173" s="32">
        <f t="shared" si="332"/>
        <v>3.3247648905864E-2</v>
      </c>
      <c r="AM173" s="32">
        <f t="shared" si="332"/>
        <v>2.3160536373570149E-2</v>
      </c>
      <c r="AN173" s="32">
        <f t="shared" si="332"/>
        <v>1.6133785779266257E-2</v>
      </c>
      <c r="AO173" s="32">
        <f t="shared" si="332"/>
        <v>2.2227923755460219E-2</v>
      </c>
      <c r="AP173" s="32">
        <f t="shared" si="332"/>
        <v>1.5484121542094411E-2</v>
      </c>
      <c r="AQ173" s="32">
        <f t="shared" si="332"/>
        <v>1.0786343455558074E-2</v>
      </c>
      <c r="AR173" s="32">
        <f t="shared" si="332"/>
        <v>1.5657606662885765E-2</v>
      </c>
      <c r="AS173" s="32">
        <f t="shared" si="332"/>
        <v>1.0907194360286341E-2</v>
      </c>
      <c r="AT173" s="32">
        <f t="shared" si="332"/>
        <v>7.5980251244308636E-3</v>
      </c>
      <c r="AU173" s="32">
        <f t="shared" si="332"/>
        <v>1.0467990927148731E-2</v>
      </c>
      <c r="AV173" s="32">
        <f t="shared" si="332"/>
        <v>7.2920730519284863E-3</v>
      </c>
      <c r="AW173" s="32">
        <f t="shared" ref="AW173:CB173" si="333">AW172/$O172</f>
        <v>5.0797072489577747E-3</v>
      </c>
      <c r="AX173" s="32">
        <f t="shared" si="333"/>
        <v>6.9984408479624094E-3</v>
      </c>
      <c r="AY173" s="32">
        <f t="shared" si="333"/>
        <v>4.8751610760941521E-3</v>
      </c>
      <c r="AZ173" s="32">
        <f t="shared" si="333"/>
        <v>3.3960700724909739E-3</v>
      </c>
      <c r="BA173" s="32">
        <f t="shared" si="333"/>
        <v>2.0735125320390527E-2</v>
      </c>
      <c r="BB173" s="32">
        <f t="shared" si="333"/>
        <v>1.4444228088222481E-2</v>
      </c>
      <c r="BC173" s="32">
        <f t="shared" si="333"/>
        <v>1.0061946664938979E-2</v>
      </c>
      <c r="BD173" s="32">
        <f t="shared" si="333"/>
        <v>1.3862597803126556E-2</v>
      </c>
      <c r="BE173" s="32">
        <f t="shared" si="333"/>
        <v>9.6567790871630293E-3</v>
      </c>
      <c r="BF173" s="32">
        <f t="shared" si="333"/>
        <v>6.7269774152458614E-3</v>
      </c>
      <c r="BG173" s="32">
        <f t="shared" si="333"/>
        <v>9.2679265199459068E-3</v>
      </c>
      <c r="BH173" s="32">
        <f t="shared" si="333"/>
        <v>6.4561000953942344E-3</v>
      </c>
      <c r="BI173" s="32">
        <f t="shared" si="333"/>
        <v>4.497362851555357E-3</v>
      </c>
      <c r="BJ173" s="32">
        <f t="shared" si="333"/>
        <v>3.0154239418026935E-2</v>
      </c>
      <c r="BK173" s="32">
        <f t="shared" si="333"/>
        <v>2.1005646469497534E-2</v>
      </c>
      <c r="BL173" s="32">
        <f t="shared" si="333"/>
        <v>1.4632674944463424E-2</v>
      </c>
      <c r="BM173" s="32">
        <f t="shared" si="333"/>
        <v>2.0159805482353334E-2</v>
      </c>
      <c r="BN173" s="32">
        <f t="shared" si="333"/>
        <v>1.4043456410410798E-2</v>
      </c>
      <c r="BO173" s="32">
        <f t="shared" si="333"/>
        <v>9.7827664122920877E-3</v>
      </c>
      <c r="BP173" s="32">
        <f t="shared" si="333"/>
        <v>1.3477964124784298E-2</v>
      </c>
      <c r="BQ173" s="32">
        <f t="shared" si="333"/>
        <v>9.3888406737441255E-3</v>
      </c>
      <c r="BR173" s="32">
        <f t="shared" si="333"/>
        <v>6.5403297100972814E-3</v>
      </c>
      <c r="BS173" s="32">
        <f t="shared" si="333"/>
        <v>9.4940338649721363E-3</v>
      </c>
      <c r="BT173" s="32">
        <f t="shared" si="333"/>
        <v>6.6136079962878739E-3</v>
      </c>
      <c r="BU173" s="32">
        <f t="shared" si="333"/>
        <v>4.6070839171892175E-3</v>
      </c>
      <c r="BV173" s="32">
        <f t="shared" si="333"/>
        <v>6.3472957585622661E-3</v>
      </c>
      <c r="BW173" s="32">
        <f t="shared" si="333"/>
        <v>4.4215690169917797E-3</v>
      </c>
      <c r="BX173" s="32">
        <f t="shared" si="333"/>
        <v>3.080094786137712E-3</v>
      </c>
      <c r="BY173" s="32">
        <f t="shared" si="333"/>
        <v>4.2435243037529215E-3</v>
      </c>
      <c r="BZ173" s="32">
        <f t="shared" si="333"/>
        <v>2.956067638571102E-3</v>
      </c>
      <c r="CA173" s="32">
        <f t="shared" si="333"/>
        <v>2.0592166459561106E-3</v>
      </c>
      <c r="CB173" s="32">
        <f t="shared" si="333"/>
        <v>1.2572801592522997E-2</v>
      </c>
      <c r="CC173" s="32">
        <f t="shared" ref="CC173:CS173" si="334">CC172/$O172</f>
        <v>8.7582983514347366E-3</v>
      </c>
      <c r="CD173" s="32">
        <f t="shared" si="334"/>
        <v>6.1010896774480461E-3</v>
      </c>
      <c r="CE173" s="32">
        <f t="shared" si="334"/>
        <v>8.4056251911947804E-3</v>
      </c>
      <c r="CF173" s="32">
        <f t="shared" si="334"/>
        <v>5.8554151764074998E-3</v>
      </c>
      <c r="CG173" s="32">
        <f t="shared" si="334"/>
        <v>4.0789216873504033E-3</v>
      </c>
      <c r="CH173" s="32">
        <f t="shared" si="334"/>
        <v>5.6196333279343504E-3</v>
      </c>
      <c r="CI173" s="32">
        <f t="shared" si="334"/>
        <v>3.9146744621330184E-3</v>
      </c>
      <c r="CJ173" s="32">
        <f t="shared" si="334"/>
        <v>2.7269886218910014E-3</v>
      </c>
      <c r="CK173" s="32">
        <f t="shared" si="334"/>
        <v>1.8284107933674562E-2</v>
      </c>
      <c r="CL173" s="32">
        <f t="shared" si="334"/>
        <v>1.2736832852607016E-2</v>
      </c>
      <c r="CM173" s="32">
        <f t="shared" si="334"/>
        <v>8.8725636330591589E-3</v>
      </c>
      <c r="CN173" s="32">
        <f t="shared" si="334"/>
        <v>1.2223954789616485E-2</v>
      </c>
      <c r="CO173" s="32">
        <f t="shared" si="334"/>
        <v>8.5152893167088281E-3</v>
      </c>
      <c r="CP173" s="32">
        <f t="shared" si="334"/>
        <v>5.9318079455634521E-3</v>
      </c>
      <c r="CQ173" s="32">
        <f t="shared" si="334"/>
        <v>8.1724014778640497E-3</v>
      </c>
      <c r="CR173" s="32">
        <f t="shared" si="334"/>
        <v>5.6929499653765089E-3</v>
      </c>
      <c r="CS173" s="32">
        <f t="shared" si="334"/>
        <v>3.9657473260541563E-3</v>
      </c>
    </row>
    <row r="174" spans="2:97" ht="13.15" thickTop="1" x14ac:dyDescent="0.35">
      <c r="H174" s="34">
        <f t="shared" si="330"/>
        <v>3.337860107421875E-3</v>
      </c>
      <c r="I174" s="34">
        <f t="shared" ref="I174:J174" si="335">I169</f>
        <v>-0.36475332081308326</v>
      </c>
      <c r="J174" s="34">
        <f t="shared" si="335"/>
        <v>0.96441361319287022</v>
      </c>
      <c r="K174" s="34">
        <f t="shared" si="326"/>
        <v>-0.36153424308655219</v>
      </c>
      <c r="L174" s="34">
        <f>$CE$6-$CE$7*SUMPRODUCT($B$6:$CD$6,Q173:CS173)</f>
        <v>-1.7033006355797227</v>
      </c>
    </row>
    <row r="175" spans="2:97" ht="13.5" thickBot="1" x14ac:dyDescent="0.4">
      <c r="B175" s="39" t="s">
        <v>367</v>
      </c>
      <c r="D175" s="39" t="s">
        <v>368</v>
      </c>
      <c r="E175" s="39" t="s">
        <v>369</v>
      </c>
      <c r="F175" s="39" t="s">
        <v>370</v>
      </c>
      <c r="H175" s="39" t="s">
        <v>347</v>
      </c>
      <c r="I175" s="39" t="s">
        <v>371</v>
      </c>
      <c r="J175" s="39" t="s">
        <v>372</v>
      </c>
      <c r="K175" s="39" t="s">
        <v>349</v>
      </c>
      <c r="L175" s="39" t="s">
        <v>373</v>
      </c>
      <c r="M175" s="39" t="s">
        <v>374</v>
      </c>
      <c r="O175" s="45" t="s">
        <v>336</v>
      </c>
    </row>
    <row r="176" spans="2:97" ht="13.9" thickTop="1" thickBot="1" x14ac:dyDescent="0.4">
      <c r="B176" s="32">
        <f>1+B171</f>
        <v>5</v>
      </c>
      <c r="D176" s="32">
        <f>IF(F171,IF(M176&lt;0,D171,H176),E171)</f>
        <v>0</v>
      </c>
      <c r="E176" s="32">
        <f>IF(F171,IF(M176&lt;0,H176,E171),H176)</f>
        <v>1.6689300537109375E-3</v>
      </c>
      <c r="F176" s="32" t="b">
        <f>OR(F171,M176*M171&lt;=0)</f>
        <v>1</v>
      </c>
      <c r="H176" s="32">
        <f>IF(F171,(D171+E171)/2,2*H171)</f>
        <v>1.6689300537109375E-3</v>
      </c>
      <c r="I176" s="32">
        <f>I171</f>
        <v>-0.49695540043249664</v>
      </c>
      <c r="J176" s="32">
        <f>J171</f>
        <v>-1</v>
      </c>
      <c r="K176" s="32">
        <f>I176+J176*H176</f>
        <v>-0.49862433048620758</v>
      </c>
      <c r="L176" s="32">
        <f>$CE$3-$CE$7*SUMPRODUCT($B$3:$CD$3,Q178:CS178)</f>
        <v>0.7016987218548536</v>
      </c>
      <c r="M176" s="32">
        <f>SUMPRODUCT(L176:L179,J176:J179)</f>
        <v>-1.8146793350945252</v>
      </c>
      <c r="O176" s="46">
        <f>SUM(Q176:CS176)</f>
        <v>-1.2606865599568129</v>
      </c>
      <c r="P176" s="39" t="s">
        <v>363</v>
      </c>
      <c r="Q176" s="32">
        <f t="shared" ref="Q176:AV176" si="336">SUMPRODUCT(B$3:B$6,$K176:$K179)</f>
        <v>0.93885406073503175</v>
      </c>
      <c r="R176" s="32">
        <f t="shared" si="336"/>
        <v>0.57571027878521397</v>
      </c>
      <c r="S176" s="32">
        <f t="shared" si="336"/>
        <v>0.21256649683539625</v>
      </c>
      <c r="T176" s="32">
        <f t="shared" si="336"/>
        <v>0.53492344874351816</v>
      </c>
      <c r="U176" s="32">
        <f t="shared" si="336"/>
        <v>0.17177966679370038</v>
      </c>
      <c r="V176" s="32">
        <f t="shared" si="336"/>
        <v>-0.19136411515611734</v>
      </c>
      <c r="W176" s="32">
        <f t="shared" si="336"/>
        <v>0.13099283675200446</v>
      </c>
      <c r="X176" s="32">
        <f t="shared" si="336"/>
        <v>-0.23215094519781326</v>
      </c>
      <c r="Y176" s="32">
        <f t="shared" si="336"/>
        <v>-0.59529472714763099</v>
      </c>
      <c r="Z176" s="32">
        <f t="shared" si="336"/>
        <v>1.2190066296143236</v>
      </c>
      <c r="AA176" s="32">
        <f t="shared" si="336"/>
        <v>0.85586284766450593</v>
      </c>
      <c r="AB176" s="32">
        <f t="shared" si="336"/>
        <v>0.49271906571468821</v>
      </c>
      <c r="AC176" s="32">
        <f t="shared" si="336"/>
        <v>0.81507601762281001</v>
      </c>
      <c r="AD176" s="32">
        <f t="shared" si="336"/>
        <v>0.45193223567299229</v>
      </c>
      <c r="AE176" s="32">
        <f t="shared" si="336"/>
        <v>8.8788453723174565E-2</v>
      </c>
      <c r="AF176" s="32">
        <f t="shared" si="336"/>
        <v>0.41114540563129637</v>
      </c>
      <c r="AG176" s="32">
        <f t="shared" si="336"/>
        <v>4.8001623681478645E-2</v>
      </c>
      <c r="AH176" s="32">
        <f t="shared" si="336"/>
        <v>-0.31514215826833908</v>
      </c>
      <c r="AI176" s="32">
        <f t="shared" si="336"/>
        <v>1.5925433881200461</v>
      </c>
      <c r="AJ176" s="32">
        <f t="shared" si="336"/>
        <v>1.2293996061702284</v>
      </c>
      <c r="AK176" s="32">
        <f t="shared" si="336"/>
        <v>0.86625582422041059</v>
      </c>
      <c r="AL176" s="32">
        <f t="shared" si="336"/>
        <v>1.1886127761285326</v>
      </c>
      <c r="AM176" s="32">
        <f t="shared" si="336"/>
        <v>0.82546899417871478</v>
      </c>
      <c r="AN176" s="32">
        <f t="shared" si="336"/>
        <v>0.46232521222889705</v>
      </c>
      <c r="AO176" s="32">
        <f t="shared" si="336"/>
        <v>0.78468216413701886</v>
      </c>
      <c r="AP176" s="32">
        <f t="shared" si="336"/>
        <v>0.42153838218720113</v>
      </c>
      <c r="AQ176" s="32">
        <f t="shared" si="336"/>
        <v>5.8394600237383409E-2</v>
      </c>
      <c r="AR176" s="32">
        <f t="shared" si="336"/>
        <v>0.44022973024882417</v>
      </c>
      <c r="AS176" s="32">
        <f t="shared" si="336"/>
        <v>7.7085948299006446E-2</v>
      </c>
      <c r="AT176" s="32">
        <f t="shared" si="336"/>
        <v>-0.28605783365081128</v>
      </c>
      <c r="AU176" s="32">
        <f t="shared" si="336"/>
        <v>3.6299118257310525E-2</v>
      </c>
      <c r="AV176" s="32">
        <f t="shared" si="336"/>
        <v>-0.3268446636925072</v>
      </c>
      <c r="AW176" s="32">
        <f t="shared" ref="AW176:CB176" si="337">SUMPRODUCT(AH$3:AH$6,$K176:$K179)</f>
        <v>-0.68998844564232487</v>
      </c>
      <c r="AX176" s="32">
        <f t="shared" si="337"/>
        <v>-0.36763149373420317</v>
      </c>
      <c r="AY176" s="32">
        <f t="shared" si="337"/>
        <v>-0.7307752756840209</v>
      </c>
      <c r="AZ176" s="32">
        <f t="shared" si="337"/>
        <v>-1.0939190576338387</v>
      </c>
      <c r="BA176" s="32">
        <f t="shared" si="337"/>
        <v>0.72038229912811613</v>
      </c>
      <c r="BB176" s="32">
        <f t="shared" si="337"/>
        <v>0.35723851717829835</v>
      </c>
      <c r="BC176" s="32">
        <f t="shared" si="337"/>
        <v>-5.9052647715193696E-3</v>
      </c>
      <c r="BD176" s="32">
        <f t="shared" si="337"/>
        <v>0.31645168713660243</v>
      </c>
      <c r="BE176" s="32">
        <f t="shared" si="337"/>
        <v>-4.6692094813215311E-2</v>
      </c>
      <c r="BF176" s="32">
        <f t="shared" si="337"/>
        <v>-0.40983587676303301</v>
      </c>
      <c r="BG176" s="32">
        <f t="shared" si="337"/>
        <v>-8.7478924854911211E-2</v>
      </c>
      <c r="BH176" s="32">
        <f t="shared" si="337"/>
        <v>-0.45062270680472893</v>
      </c>
      <c r="BI176" s="32">
        <f t="shared" si="337"/>
        <v>-0.8137664887545466</v>
      </c>
      <c r="BJ176" s="32">
        <f t="shared" si="337"/>
        <v>1.0939190576338387</v>
      </c>
      <c r="BK176" s="32">
        <f t="shared" si="337"/>
        <v>0.7307752756840209</v>
      </c>
      <c r="BL176" s="32">
        <f t="shared" si="337"/>
        <v>0.36763149373420317</v>
      </c>
      <c r="BM176" s="32">
        <f t="shared" si="337"/>
        <v>0.68998844564232487</v>
      </c>
      <c r="BN176" s="32">
        <f t="shared" si="337"/>
        <v>0.3268446636925072</v>
      </c>
      <c r="BO176" s="32">
        <f t="shared" si="337"/>
        <v>-3.6299118257310525E-2</v>
      </c>
      <c r="BP176" s="32">
        <f t="shared" si="337"/>
        <v>0.28605783365081128</v>
      </c>
      <c r="BQ176" s="32">
        <f t="shared" si="337"/>
        <v>-7.7085948299006446E-2</v>
      </c>
      <c r="BR176" s="32">
        <f t="shared" si="337"/>
        <v>-0.44022973024882417</v>
      </c>
      <c r="BS176" s="32">
        <f t="shared" si="337"/>
        <v>-5.8394600237383409E-2</v>
      </c>
      <c r="BT176" s="32">
        <f t="shared" si="337"/>
        <v>-0.42153838218720113</v>
      </c>
      <c r="BU176" s="32">
        <f t="shared" si="337"/>
        <v>-0.78468216413701886</v>
      </c>
      <c r="BV176" s="32">
        <f t="shared" si="337"/>
        <v>-0.46232521222889705</v>
      </c>
      <c r="BW176" s="32">
        <f t="shared" si="337"/>
        <v>-0.82546899417871478</v>
      </c>
      <c r="BX176" s="32">
        <f t="shared" si="337"/>
        <v>-1.1886127761285326</v>
      </c>
      <c r="BY176" s="32">
        <f t="shared" si="337"/>
        <v>-0.86625582422041059</v>
      </c>
      <c r="BZ176" s="32">
        <f t="shared" si="337"/>
        <v>-1.2293996061702284</v>
      </c>
      <c r="CA176" s="32">
        <f t="shared" si="337"/>
        <v>-1.5925433881200461</v>
      </c>
      <c r="CB176" s="32">
        <f t="shared" si="337"/>
        <v>0.22175796864190844</v>
      </c>
      <c r="CC176" s="32">
        <f t="shared" ref="CC176:CS176" si="338">SUMPRODUCT(BN$3:BN$6,$K176:$K179)</f>
        <v>-0.14138581330790928</v>
      </c>
      <c r="CD176" s="32">
        <f t="shared" si="338"/>
        <v>-0.504529595257727</v>
      </c>
      <c r="CE176" s="32">
        <f t="shared" si="338"/>
        <v>-0.1821726433496052</v>
      </c>
      <c r="CF176" s="32">
        <f t="shared" si="338"/>
        <v>-0.54531642529942292</v>
      </c>
      <c r="CG176" s="32">
        <f t="shared" si="338"/>
        <v>-0.9084602072492407</v>
      </c>
      <c r="CH176" s="32">
        <f t="shared" si="338"/>
        <v>-0.58610325534111873</v>
      </c>
      <c r="CI176" s="32">
        <f t="shared" si="338"/>
        <v>-0.94924703729093651</v>
      </c>
      <c r="CJ176" s="32">
        <f t="shared" si="338"/>
        <v>-1.3123908192407543</v>
      </c>
      <c r="CK176" s="32">
        <f t="shared" si="338"/>
        <v>0.59529472714763099</v>
      </c>
      <c r="CL176" s="32">
        <f t="shared" si="338"/>
        <v>0.23215094519781326</v>
      </c>
      <c r="CM176" s="32">
        <f t="shared" si="338"/>
        <v>-0.13099283675200446</v>
      </c>
      <c r="CN176" s="32">
        <f t="shared" si="338"/>
        <v>0.19136411515611734</v>
      </c>
      <c r="CO176" s="32">
        <f t="shared" si="338"/>
        <v>-0.17177966679370038</v>
      </c>
      <c r="CP176" s="32">
        <f t="shared" si="338"/>
        <v>-0.53492344874351816</v>
      </c>
      <c r="CQ176" s="32">
        <f t="shared" si="338"/>
        <v>-0.21256649683539625</v>
      </c>
      <c r="CR176" s="32">
        <f t="shared" si="338"/>
        <v>-0.57571027878521397</v>
      </c>
      <c r="CS176" s="32">
        <f t="shared" si="338"/>
        <v>-0.93885406073503175</v>
      </c>
    </row>
    <row r="177" spans="2:97" ht="13.9" thickTop="1" thickBot="1" x14ac:dyDescent="0.4">
      <c r="H177" s="33">
        <f>H176</f>
        <v>1.6689300537109375E-3</v>
      </c>
      <c r="I177" s="33">
        <f t="shared" ref="I177:J177" si="339">I172</f>
        <v>0.32600498912560572</v>
      </c>
      <c r="J177" s="33">
        <f t="shared" si="339"/>
        <v>0.5031214849504636</v>
      </c>
      <c r="K177" s="33">
        <f t="shared" ref="K177:K179" si="340">I177+J177*H177</f>
        <v>0.3268446636925072</v>
      </c>
      <c r="L177" s="33">
        <f>$CE$4-$CE$7*SUMPRODUCT($B$4:$CD$4,Q178:CS178)</f>
        <v>0.694743302172526</v>
      </c>
      <c r="M177" s="39" t="s">
        <v>375</v>
      </c>
      <c r="O177" s="47">
        <f t="shared" ref="O177:O178" si="341">SUM(Q177:CS177)</f>
        <v>98.822348975869573</v>
      </c>
      <c r="P177" s="39" t="s">
        <v>365</v>
      </c>
      <c r="Q177" s="33">
        <f>EXP(Q176)</f>
        <v>2.5570495153166526</v>
      </c>
      <c r="R177" s="33">
        <f>EXP(R176)</f>
        <v>1.7783932334095935</v>
      </c>
      <c r="S177" s="33">
        <f t="shared" ref="S177:CD177" si="342">EXP(S176)</f>
        <v>1.2368483573324069</v>
      </c>
      <c r="T177" s="33">
        <f t="shared" si="342"/>
        <v>1.707317539948666</v>
      </c>
      <c r="U177" s="33">
        <f t="shared" si="342"/>
        <v>1.1874161771756784</v>
      </c>
      <c r="V177" s="33">
        <f t="shared" si="342"/>
        <v>0.82583183551250539</v>
      </c>
      <c r="W177" s="33">
        <f t="shared" si="342"/>
        <v>1.1399596154693128</v>
      </c>
      <c r="X177" s="33">
        <f t="shared" si="342"/>
        <v>0.79282644093021315</v>
      </c>
      <c r="Y177" s="33">
        <f t="shared" si="342"/>
        <v>0.55140002935918886</v>
      </c>
      <c r="Z177" s="33">
        <f t="shared" si="342"/>
        <v>3.3838246722953436</v>
      </c>
      <c r="AA177" s="33">
        <f t="shared" si="342"/>
        <v>2.353404134025642</v>
      </c>
      <c r="AB177" s="33">
        <f t="shared" si="342"/>
        <v>1.6367606346141019</v>
      </c>
      <c r="AC177" s="33">
        <f t="shared" si="342"/>
        <v>2.2593474160415146</v>
      </c>
      <c r="AD177" s="33">
        <f t="shared" si="342"/>
        <v>1.571345463801904</v>
      </c>
      <c r="AE177" s="33">
        <f t="shared" si="342"/>
        <v>1.0928494436401681</v>
      </c>
      <c r="AF177" s="33">
        <f t="shared" si="342"/>
        <v>1.5085446915046106</v>
      </c>
      <c r="AG177" s="33">
        <f t="shared" si="342"/>
        <v>1.0491723588448145</v>
      </c>
      <c r="AH177" s="33">
        <f t="shared" si="342"/>
        <v>0.72968513612023012</v>
      </c>
      <c r="AI177" s="33">
        <f t="shared" si="342"/>
        <v>4.9162369392920899</v>
      </c>
      <c r="AJ177" s="33">
        <f t="shared" si="342"/>
        <v>3.4191760676924754</v>
      </c>
      <c r="AK177" s="33">
        <f t="shared" si="342"/>
        <v>2.3779905497322069</v>
      </c>
      <c r="AL177" s="33">
        <f t="shared" si="342"/>
        <v>3.2825244512159983</v>
      </c>
      <c r="AM177" s="33">
        <f t="shared" si="342"/>
        <v>2.2829512051201588</v>
      </c>
      <c r="AN177" s="33">
        <f t="shared" si="342"/>
        <v>1.5877615787534716</v>
      </c>
      <c r="AO177" s="33">
        <f t="shared" si="342"/>
        <v>2.1917102259075461</v>
      </c>
      <c r="AP177" s="33">
        <f t="shared" si="342"/>
        <v>1.5243047160414165</v>
      </c>
      <c r="AQ177" s="33">
        <f t="shared" si="342"/>
        <v>1.0601332420137719</v>
      </c>
      <c r="AR177" s="33">
        <f t="shared" si="342"/>
        <v>1.5530639633029617</v>
      </c>
      <c r="AS177" s="33">
        <f t="shared" si="342"/>
        <v>1.0801349081612308</v>
      </c>
      <c r="AT177" s="33">
        <f t="shared" si="342"/>
        <v>0.75121916894344931</v>
      </c>
      <c r="AU177" s="33">
        <f t="shared" si="342"/>
        <v>1.0369659755614782</v>
      </c>
      <c r="AV177" s="33">
        <f t="shared" si="342"/>
        <v>0.72119576221273995</v>
      </c>
      <c r="AW177" s="33">
        <f t="shared" si="342"/>
        <v>0.5015818644888399</v>
      </c>
      <c r="AX177" s="33">
        <f t="shared" si="342"/>
        <v>0.6923722782062941</v>
      </c>
      <c r="AY177" s="33">
        <f t="shared" si="342"/>
        <v>0.48153552255712911</v>
      </c>
      <c r="AZ177" s="33">
        <f t="shared" si="342"/>
        <v>0.33490142049748445</v>
      </c>
      <c r="BA177" s="33">
        <f t="shared" si="342"/>
        <v>2.0552187688186248</v>
      </c>
      <c r="BB177" s="33">
        <f t="shared" si="342"/>
        <v>1.4293767601097165</v>
      </c>
      <c r="BC177" s="33">
        <f t="shared" si="342"/>
        <v>0.99411213703355272</v>
      </c>
      <c r="BD177" s="33">
        <f t="shared" si="342"/>
        <v>1.3722499433106259</v>
      </c>
      <c r="BE177" s="33">
        <f t="shared" si="342"/>
        <v>0.95438121127979336</v>
      </c>
      <c r="BF177" s="33">
        <f t="shared" si="342"/>
        <v>0.66375917950226127</v>
      </c>
      <c r="BG177" s="33">
        <f t="shared" si="342"/>
        <v>0.91623818130000689</v>
      </c>
      <c r="BH177" s="33">
        <f t="shared" si="342"/>
        <v>0.63723121983176134</v>
      </c>
      <c r="BI177" s="33">
        <f t="shared" si="342"/>
        <v>0.4431856648367678</v>
      </c>
      <c r="BJ177" s="33">
        <f t="shared" si="342"/>
        <v>2.9859532948965537</v>
      </c>
      <c r="BK177" s="33">
        <f t="shared" si="342"/>
        <v>2.0766899909889003</v>
      </c>
      <c r="BL177" s="33">
        <f t="shared" si="342"/>
        <v>1.4443097037198929</v>
      </c>
      <c r="BM177" s="33">
        <f t="shared" si="342"/>
        <v>1.9936924972737919</v>
      </c>
      <c r="BN177" s="33">
        <f t="shared" si="342"/>
        <v>1.386586073290067</v>
      </c>
      <c r="BO177" s="33">
        <f t="shared" si="342"/>
        <v>0.96435179510932134</v>
      </c>
      <c r="BP177" s="33">
        <f t="shared" si="342"/>
        <v>1.3311694394146625</v>
      </c>
      <c r="BQ177" s="33">
        <f t="shared" si="342"/>
        <v>0.9258102783682377</v>
      </c>
      <c r="BR177" s="33">
        <f t="shared" si="342"/>
        <v>0.64388848342940175</v>
      </c>
      <c r="BS177" s="33">
        <f t="shared" si="342"/>
        <v>0.94327765640142935</v>
      </c>
      <c r="BT177" s="33">
        <f t="shared" si="342"/>
        <v>0.65603680778274864</v>
      </c>
      <c r="BU177" s="33">
        <f t="shared" si="342"/>
        <v>0.45626469602564307</v>
      </c>
      <c r="BV177" s="33">
        <f t="shared" si="342"/>
        <v>0.62981748228539791</v>
      </c>
      <c r="BW177" s="33">
        <f t="shared" si="342"/>
        <v>0.43802951099314752</v>
      </c>
      <c r="BX177" s="33">
        <f t="shared" si="342"/>
        <v>0.30464357992201824</v>
      </c>
      <c r="BY177" s="33">
        <f t="shared" si="342"/>
        <v>0.42052311776958623</v>
      </c>
      <c r="BZ177" s="33">
        <f t="shared" si="342"/>
        <v>0.29246812103328662</v>
      </c>
      <c r="CA177" s="33">
        <f t="shared" si="342"/>
        <v>0.20340760877647901</v>
      </c>
      <c r="CB177" s="33">
        <f t="shared" si="342"/>
        <v>1.2482692210052171</v>
      </c>
      <c r="CC177" s="33">
        <f t="shared" si="342"/>
        <v>0.86815430159327178</v>
      </c>
      <c r="CD177" s="33">
        <f t="shared" si="342"/>
        <v>0.6037895340942252</v>
      </c>
      <c r="CE177" s="33">
        <f t="shared" ref="CE177:CS177" si="343">EXP(CE176)</f>
        <v>0.83345743711042231</v>
      </c>
      <c r="CF177" s="33">
        <f t="shared" si="343"/>
        <v>0.57965833575519421</v>
      </c>
      <c r="CG177" s="33">
        <f t="shared" si="343"/>
        <v>0.40314450534558649</v>
      </c>
      <c r="CH177" s="33">
        <f t="shared" si="343"/>
        <v>0.55649157071683519</v>
      </c>
      <c r="CI177" s="33">
        <f t="shared" si="343"/>
        <v>0.38703233468270998</v>
      </c>
      <c r="CJ177" s="33">
        <f t="shared" si="343"/>
        <v>0.26917573593611593</v>
      </c>
      <c r="CK177" s="33">
        <f t="shared" si="343"/>
        <v>1.8135653731505108</v>
      </c>
      <c r="CL177" s="33">
        <f t="shared" si="343"/>
        <v>1.2613101031629479</v>
      </c>
      <c r="CM177" s="33">
        <f t="shared" si="343"/>
        <v>0.87722405814201365</v>
      </c>
      <c r="CN177" s="33">
        <f t="shared" si="343"/>
        <v>1.2109002789646721</v>
      </c>
      <c r="CO177" s="33">
        <f t="shared" si="343"/>
        <v>0.84216470957852707</v>
      </c>
      <c r="CP177" s="33">
        <f t="shared" si="343"/>
        <v>0.58571412558091984</v>
      </c>
      <c r="CQ177" s="33">
        <f t="shared" si="343"/>
        <v>0.80850655140680827</v>
      </c>
      <c r="CR177" s="33">
        <f t="shared" si="343"/>
        <v>0.56230533338387001</v>
      </c>
      <c r="CS177" s="33">
        <f t="shared" si="343"/>
        <v>0.39107572771275212</v>
      </c>
    </row>
    <row r="178" spans="2:97" ht="13.9" thickTop="1" thickBot="1" x14ac:dyDescent="0.4">
      <c r="H178" s="32">
        <f t="shared" ref="H178:H179" si="344">H177</f>
        <v>1.6689300537109375E-3</v>
      </c>
      <c r="I178" s="32">
        <f t="shared" ref="I178:J178" si="345">I173</f>
        <v>-0.40522649427861196</v>
      </c>
      <c r="J178" s="32">
        <f t="shared" si="345"/>
        <v>0.77647489432937045</v>
      </c>
      <c r="K178" s="32">
        <f t="shared" si="340"/>
        <v>-0.40393061199151364</v>
      </c>
      <c r="L178" s="32">
        <f>$CE$5-$CE$7*SUMPRODUCT($B$5:$CD$5,Q178:CS178)</f>
        <v>-0.71739006524958882</v>
      </c>
      <c r="M178" s="32">
        <f>SUMPRODUCT($B$7:$CD$7, LN(Q178:CS178))</f>
        <v>-3180.6003448545689</v>
      </c>
      <c r="O178" s="48">
        <f t="shared" si="341"/>
        <v>1.0000000000000002</v>
      </c>
      <c r="P178" s="39" t="s">
        <v>366</v>
      </c>
      <c r="Q178" s="32">
        <f t="shared" ref="Q178:AV178" si="346">Q177/$O177</f>
        <v>2.5875214886270641E-2</v>
      </c>
      <c r="R178" s="32">
        <f t="shared" si="346"/>
        <v>1.7995860772787756E-2</v>
      </c>
      <c r="S178" s="32">
        <f t="shared" si="346"/>
        <v>1.2515876926123467E-2</v>
      </c>
      <c r="T178" s="32">
        <f t="shared" si="346"/>
        <v>1.7276633855015513E-2</v>
      </c>
      <c r="U178" s="32">
        <f t="shared" si="346"/>
        <v>1.2015664366221668E-2</v>
      </c>
      <c r="V178" s="32">
        <f t="shared" si="346"/>
        <v>8.3567314890901547E-3</v>
      </c>
      <c r="W178" s="32">
        <f t="shared" si="346"/>
        <v>1.1535443422293757E-2</v>
      </c>
      <c r="X178" s="32">
        <f t="shared" si="346"/>
        <v>8.0227443401877183E-3</v>
      </c>
      <c r="Y178" s="32">
        <f t="shared" si="346"/>
        <v>5.5797098032331696E-3</v>
      </c>
      <c r="Z178" s="32">
        <f t="shared" si="346"/>
        <v>3.4241492004218652E-2</v>
      </c>
      <c r="AA178" s="32">
        <f t="shared" si="346"/>
        <v>2.3814492960497181E-2</v>
      </c>
      <c r="AB178" s="32">
        <f t="shared" si="346"/>
        <v>1.6562656641705267E-2</v>
      </c>
      <c r="AC178" s="32">
        <f t="shared" si="346"/>
        <v>2.2862717183470327E-2</v>
      </c>
      <c r="AD178" s="32">
        <f t="shared" si="346"/>
        <v>1.5900709506364748E-2</v>
      </c>
      <c r="AE178" s="32">
        <f t="shared" si="346"/>
        <v>1.1058727655897148E-2</v>
      </c>
      <c r="AF178" s="32">
        <f t="shared" si="346"/>
        <v>1.5265217910100142E-2</v>
      </c>
      <c r="AG178" s="32">
        <f t="shared" si="346"/>
        <v>1.0616751875641019E-2</v>
      </c>
      <c r="AH178" s="32">
        <f t="shared" si="346"/>
        <v>7.3838068380504144E-3</v>
      </c>
      <c r="AI178" s="32">
        <f t="shared" si="346"/>
        <v>4.9748229932204263E-2</v>
      </c>
      <c r="AJ178" s="32">
        <f t="shared" si="346"/>
        <v>3.4599218730647349E-2</v>
      </c>
      <c r="AK178" s="32">
        <f t="shared" si="346"/>
        <v>2.4063287043630831E-2</v>
      </c>
      <c r="AL178" s="32">
        <f t="shared" si="346"/>
        <v>3.3216417998903514E-2</v>
      </c>
      <c r="AM178" s="32">
        <f t="shared" si="346"/>
        <v>2.3101567902191936E-2</v>
      </c>
      <c r="AN178" s="32">
        <f t="shared" si="346"/>
        <v>1.6066826939533395E-2</v>
      </c>
      <c r="AO178" s="32">
        <f t="shared" si="346"/>
        <v>2.2178285060221726E-2</v>
      </c>
      <c r="AP178" s="32">
        <f t="shared" si="346"/>
        <v>1.5424696253816239E-2</v>
      </c>
      <c r="AQ178" s="32">
        <f t="shared" si="346"/>
        <v>1.0727666899241943E-2</v>
      </c>
      <c r="AR178" s="32">
        <f t="shared" si="346"/>
        <v>1.5715715922540847E-2</v>
      </c>
      <c r="AS178" s="32">
        <f t="shared" si="346"/>
        <v>1.0930067129096253E-2</v>
      </c>
      <c r="AT178" s="32">
        <f t="shared" si="346"/>
        <v>7.6017133444873071E-3</v>
      </c>
      <c r="AU178" s="32">
        <f t="shared" si="346"/>
        <v>1.0493233426526669E-2</v>
      </c>
      <c r="AV178" s="32">
        <f t="shared" si="346"/>
        <v>7.2979014330942634E-3</v>
      </c>
      <c r="AW178" s="32">
        <f t="shared" ref="AW178:CB178" si="347">AW177/$O177</f>
        <v>5.0755913989791526E-3</v>
      </c>
      <c r="AX178" s="32">
        <f t="shared" si="347"/>
        <v>7.0062317419246675E-3</v>
      </c>
      <c r="AY178" s="32">
        <f t="shared" si="347"/>
        <v>4.8727390873365131E-3</v>
      </c>
      <c r="AZ178" s="32">
        <f t="shared" si="347"/>
        <v>3.3889239020139122E-3</v>
      </c>
      <c r="BA178" s="32">
        <f t="shared" si="347"/>
        <v>2.0797105008306043E-2</v>
      </c>
      <c r="BB178" s="32">
        <f t="shared" si="347"/>
        <v>1.4464104273201819E-2</v>
      </c>
      <c r="BC178" s="32">
        <f t="shared" si="347"/>
        <v>1.0059588213960538E-2</v>
      </c>
      <c r="BD178" s="32">
        <f t="shared" si="347"/>
        <v>1.3886028388636073E-2</v>
      </c>
      <c r="BE178" s="32">
        <f t="shared" si="347"/>
        <v>9.65754428194005E-3</v>
      </c>
      <c r="BF178" s="32">
        <f t="shared" si="347"/>
        <v>6.7166909750782985E-3</v>
      </c>
      <c r="BG178" s="32">
        <f t="shared" si="347"/>
        <v>9.2715685348031332E-3</v>
      </c>
      <c r="BH178" s="32">
        <f t="shared" si="347"/>
        <v>6.4482500814401844E-3</v>
      </c>
      <c r="BI178" s="32">
        <f t="shared" si="347"/>
        <v>4.4846704154440286E-3</v>
      </c>
      <c r="BJ178" s="32">
        <f t="shared" si="347"/>
        <v>3.0215364498425993E-2</v>
      </c>
      <c r="BK178" s="32">
        <f t="shared" si="347"/>
        <v>2.1014375923162746E-2</v>
      </c>
      <c r="BL178" s="32">
        <f t="shared" si="347"/>
        <v>1.4615213245665353E-2</v>
      </c>
      <c r="BM178" s="32">
        <f t="shared" si="347"/>
        <v>2.0174510299897967E-2</v>
      </c>
      <c r="BN178" s="32">
        <f t="shared" si="347"/>
        <v>1.403109810341225E-2</v>
      </c>
      <c r="BO178" s="32">
        <f t="shared" si="347"/>
        <v>9.7584382996683938E-3</v>
      </c>
      <c r="BP178" s="32">
        <f t="shared" si="347"/>
        <v>1.3470327848002351E-2</v>
      </c>
      <c r="BQ178" s="32">
        <f t="shared" si="347"/>
        <v>9.3684301978523288E-3</v>
      </c>
      <c r="BR178" s="32">
        <f t="shared" si="347"/>
        <v>6.5156160534761863E-3</v>
      </c>
      <c r="BS178" s="32">
        <f t="shared" si="347"/>
        <v>9.5451855392726884E-3</v>
      </c>
      <c r="BT178" s="32">
        <f t="shared" si="347"/>
        <v>6.6385469944955427E-3</v>
      </c>
      <c r="BU178" s="32">
        <f t="shared" si="347"/>
        <v>4.6170193357481688E-3</v>
      </c>
      <c r="BV178" s="32">
        <f t="shared" si="347"/>
        <v>6.3732292220577214E-3</v>
      </c>
      <c r="BW178" s="32">
        <f t="shared" si="347"/>
        <v>4.4324944259329993E-3</v>
      </c>
      <c r="BX178" s="32">
        <f t="shared" si="347"/>
        <v>3.0827397150456934E-3</v>
      </c>
      <c r="BY178" s="32">
        <f t="shared" si="347"/>
        <v>4.2553442832275676E-3</v>
      </c>
      <c r="BZ178" s="32">
        <f t="shared" si="347"/>
        <v>2.9595341950908439E-3</v>
      </c>
      <c r="CA178" s="32">
        <f t="shared" si="347"/>
        <v>2.0583158656362951E-3</v>
      </c>
      <c r="CB178" s="32">
        <f t="shared" si="347"/>
        <v>1.2631446569945623E-2</v>
      </c>
      <c r="CC178" s="32">
        <f t="shared" ref="CC178:CS178" si="348">CC177/$O177</f>
        <v>8.7849996543318109E-3</v>
      </c>
      <c r="CD178" s="32">
        <f t="shared" si="348"/>
        <v>6.1098480288265403E-3</v>
      </c>
      <c r="CE178" s="32">
        <f t="shared" si="348"/>
        <v>8.4338962365075511E-3</v>
      </c>
      <c r="CF178" s="32">
        <f t="shared" si="348"/>
        <v>5.8656603669351663E-3</v>
      </c>
      <c r="CG178" s="32">
        <f t="shared" si="348"/>
        <v>4.0794871759628612E-3</v>
      </c>
      <c r="CH178" s="32">
        <f t="shared" si="348"/>
        <v>5.6312319681119825E-3</v>
      </c>
      <c r="CI178" s="32">
        <f t="shared" si="348"/>
        <v>3.916445406263471E-3</v>
      </c>
      <c r="CJ178" s="32">
        <f t="shared" si="348"/>
        <v>2.7238346257266485E-3</v>
      </c>
      <c r="CK178" s="32">
        <f t="shared" si="348"/>
        <v>1.8351773581028182E-2</v>
      </c>
      <c r="CL178" s="32">
        <f t="shared" si="348"/>
        <v>1.2763409453775829E-2</v>
      </c>
      <c r="CM178" s="32">
        <f t="shared" si="348"/>
        <v>8.8767780490242552E-3</v>
      </c>
      <c r="CN178" s="32">
        <f t="shared" si="348"/>
        <v>1.225330394909303E-2</v>
      </c>
      <c r="CO178" s="32">
        <f t="shared" si="348"/>
        <v>8.5220065937125899E-3</v>
      </c>
      <c r="CP178" s="32">
        <f t="shared" si="348"/>
        <v>5.9269399245300211E-3</v>
      </c>
      <c r="CQ178" s="32">
        <f t="shared" si="348"/>
        <v>8.1814140200637125E-3</v>
      </c>
      <c r="CR178" s="32">
        <f t="shared" si="348"/>
        <v>5.6900624121085566E-3</v>
      </c>
      <c r="CS178" s="32">
        <f t="shared" si="348"/>
        <v>3.9573611816113071E-3</v>
      </c>
    </row>
    <row r="179" spans="2:97" ht="13.15" thickTop="1" x14ac:dyDescent="0.35">
      <c r="H179" s="34">
        <f t="shared" si="344"/>
        <v>1.6689300537109375E-3</v>
      </c>
      <c r="I179" s="34">
        <f t="shared" ref="I179:J179" si="349">I174</f>
        <v>-0.36475332081308326</v>
      </c>
      <c r="J179" s="34">
        <f t="shared" si="349"/>
        <v>0.96441361319287022</v>
      </c>
      <c r="K179" s="34">
        <f t="shared" si="340"/>
        <v>-0.36314378194981772</v>
      </c>
      <c r="L179" s="34">
        <f>$CE$6-$CE$7*SUMPRODUCT($B$6:$CD$6,Q178:CS178)</f>
        <v>-0.93889748920352645</v>
      </c>
    </row>
    <row r="180" spans="2:97" ht="13.5" thickBot="1" x14ac:dyDescent="0.4">
      <c r="B180" s="39" t="s">
        <v>367</v>
      </c>
      <c r="D180" s="39" t="s">
        <v>368</v>
      </c>
      <c r="E180" s="39" t="s">
        <v>369</v>
      </c>
      <c r="F180" s="39" t="s">
        <v>370</v>
      </c>
      <c r="H180" s="39" t="s">
        <v>347</v>
      </c>
      <c r="I180" s="39" t="s">
        <v>371</v>
      </c>
      <c r="J180" s="39" t="s">
        <v>372</v>
      </c>
      <c r="K180" s="39" t="s">
        <v>349</v>
      </c>
      <c r="L180" s="39" t="s">
        <v>373</v>
      </c>
      <c r="M180" s="39" t="s">
        <v>374</v>
      </c>
      <c r="O180" s="45" t="s">
        <v>336</v>
      </c>
    </row>
    <row r="181" spans="2:97" ht="13.9" thickTop="1" thickBot="1" x14ac:dyDescent="0.4">
      <c r="B181" s="32">
        <f>1+B176</f>
        <v>6</v>
      </c>
      <c r="D181" s="32">
        <f>IF(F176,IF(M181&lt;0,D176,H181),E176)</f>
        <v>0</v>
      </c>
      <c r="E181" s="32">
        <f>IF(F176,IF(M181&lt;0,H181,E176),H181)</f>
        <v>8.3446502685546875E-4</v>
      </c>
      <c r="F181" s="32" t="b">
        <f>OR(F176,M181*M176&lt;=0)</f>
        <v>1</v>
      </c>
      <c r="H181" s="32">
        <f>IF(F176,(D176+E176)/2,2*H176)</f>
        <v>8.3446502685546875E-4</v>
      </c>
      <c r="I181" s="32">
        <f>I176</f>
        <v>-0.49695540043249664</v>
      </c>
      <c r="J181" s="32">
        <f>J176</f>
        <v>-1</v>
      </c>
      <c r="K181" s="32">
        <f>I181+J181*H181</f>
        <v>-0.49778986545935211</v>
      </c>
      <c r="L181" s="32">
        <f>$CE$3-$CE$7*SUMPRODUCT($B$3:$CD$3,Q183:CS183)</f>
        <v>0.3270143534461738</v>
      </c>
      <c r="M181" s="32">
        <f>SUMPRODUCT(L181:L184,J181:J184)</f>
        <v>-0.72956809481863905</v>
      </c>
      <c r="O181" s="46">
        <f>SUM(Q181:CS181)</f>
        <v>-1.2590671875777877</v>
      </c>
      <c r="P181" s="39" t="s">
        <v>363</v>
      </c>
      <c r="Q181" s="32">
        <f t="shared" ref="Q181:AV181" si="350">SUMPRODUCT(B$3:B$6,$K181:$K184)</f>
        <v>0.93989214356680884</v>
      </c>
      <c r="R181" s="32">
        <f t="shared" si="350"/>
        <v>0.5759435921853584</v>
      </c>
      <c r="S181" s="32">
        <f t="shared" si="350"/>
        <v>0.21199504080390791</v>
      </c>
      <c r="T181" s="32">
        <f t="shared" si="350"/>
        <v>0.53531359043174609</v>
      </c>
      <c r="U181" s="32">
        <f t="shared" si="350"/>
        <v>0.17136503905029565</v>
      </c>
      <c r="V181" s="32">
        <f t="shared" si="350"/>
        <v>-0.19258351233115484</v>
      </c>
      <c r="W181" s="32">
        <f t="shared" si="350"/>
        <v>0.13073503729668334</v>
      </c>
      <c r="X181" s="32">
        <f t="shared" si="350"/>
        <v>-0.23321351408476715</v>
      </c>
      <c r="Y181" s="32">
        <f t="shared" si="350"/>
        <v>-0.59716206546621764</v>
      </c>
      <c r="Z181" s="32">
        <f t="shared" si="350"/>
        <v>1.2196848519174288</v>
      </c>
      <c r="AA181" s="32">
        <f t="shared" si="350"/>
        <v>0.85573630053597827</v>
      </c>
      <c r="AB181" s="32">
        <f t="shared" si="350"/>
        <v>0.49178774915452778</v>
      </c>
      <c r="AC181" s="32">
        <f t="shared" si="350"/>
        <v>0.81510629878236596</v>
      </c>
      <c r="AD181" s="32">
        <f t="shared" si="350"/>
        <v>0.45115774740091547</v>
      </c>
      <c r="AE181" s="32">
        <f t="shared" si="350"/>
        <v>8.7209196019464974E-2</v>
      </c>
      <c r="AF181" s="32">
        <f t="shared" si="350"/>
        <v>0.41052774564730315</v>
      </c>
      <c r="AG181" s="32">
        <f t="shared" si="350"/>
        <v>4.6579194265852664E-2</v>
      </c>
      <c r="AH181" s="32">
        <f t="shared" si="350"/>
        <v>-0.31736935711559783</v>
      </c>
      <c r="AI181" s="32">
        <f t="shared" si="350"/>
        <v>1.5927417963849217</v>
      </c>
      <c r="AJ181" s="32">
        <f t="shared" si="350"/>
        <v>1.2287932450034713</v>
      </c>
      <c r="AK181" s="32">
        <f t="shared" si="350"/>
        <v>0.86484469362202088</v>
      </c>
      <c r="AL181" s="32">
        <f t="shared" si="350"/>
        <v>1.188163243249859</v>
      </c>
      <c r="AM181" s="32">
        <f t="shared" si="350"/>
        <v>0.82421469186840857</v>
      </c>
      <c r="AN181" s="32">
        <f t="shared" si="350"/>
        <v>0.46026614048695808</v>
      </c>
      <c r="AO181" s="32">
        <f t="shared" si="350"/>
        <v>0.78358469011479626</v>
      </c>
      <c r="AP181" s="32">
        <f t="shared" si="350"/>
        <v>0.41963613873334576</v>
      </c>
      <c r="AQ181" s="32">
        <f t="shared" si="350"/>
        <v>5.5687587351895274E-2</v>
      </c>
      <c r="AR181" s="32">
        <f t="shared" si="350"/>
        <v>0.44210227810745684</v>
      </c>
      <c r="AS181" s="32">
        <f t="shared" si="350"/>
        <v>7.8153726726006345E-2</v>
      </c>
      <c r="AT181" s="32">
        <f t="shared" si="350"/>
        <v>-0.28579482465544415</v>
      </c>
      <c r="AU181" s="32">
        <f t="shared" si="350"/>
        <v>3.7523724972394035E-2</v>
      </c>
      <c r="AV181" s="32">
        <f t="shared" si="350"/>
        <v>-0.32642482640905646</v>
      </c>
      <c r="AW181" s="32">
        <f t="shared" ref="AW181:CB181" si="351">SUMPRODUCT(AH$3:AH$6,$K181:$K184)</f>
        <v>-0.690373377790507</v>
      </c>
      <c r="AX181" s="32">
        <f t="shared" si="351"/>
        <v>-0.36705482816266882</v>
      </c>
      <c r="AY181" s="32">
        <f t="shared" si="351"/>
        <v>-0.73100337954411931</v>
      </c>
      <c r="AZ181" s="32">
        <f t="shared" si="351"/>
        <v>-1.0949519309255697</v>
      </c>
      <c r="BA181" s="32">
        <f t="shared" si="351"/>
        <v>0.72189498645807659</v>
      </c>
      <c r="BB181" s="32">
        <f t="shared" si="351"/>
        <v>0.35794643507662616</v>
      </c>
      <c r="BC181" s="32">
        <f t="shared" si="351"/>
        <v>-6.0021163048243342E-3</v>
      </c>
      <c r="BD181" s="32">
        <f t="shared" si="351"/>
        <v>0.31731643332301385</v>
      </c>
      <c r="BE181" s="32">
        <f t="shared" si="351"/>
        <v>-4.6632118058436631E-2</v>
      </c>
      <c r="BF181" s="32">
        <f t="shared" si="351"/>
        <v>-0.41058066943988714</v>
      </c>
      <c r="BG181" s="32">
        <f t="shared" si="351"/>
        <v>-8.7262119812048955E-2</v>
      </c>
      <c r="BH181" s="32">
        <f t="shared" si="351"/>
        <v>-0.45121067119349945</v>
      </c>
      <c r="BI181" s="32">
        <f t="shared" si="351"/>
        <v>-0.81515922257494999</v>
      </c>
      <c r="BJ181" s="32">
        <f t="shared" si="351"/>
        <v>1.0949519309255697</v>
      </c>
      <c r="BK181" s="32">
        <f t="shared" si="351"/>
        <v>0.73100337954411931</v>
      </c>
      <c r="BL181" s="32">
        <f t="shared" si="351"/>
        <v>0.36705482816266882</v>
      </c>
      <c r="BM181" s="32">
        <f t="shared" si="351"/>
        <v>0.690373377790507</v>
      </c>
      <c r="BN181" s="32">
        <f t="shared" si="351"/>
        <v>0.32642482640905646</v>
      </c>
      <c r="BO181" s="32">
        <f t="shared" si="351"/>
        <v>-3.7523724972394035E-2</v>
      </c>
      <c r="BP181" s="32">
        <f t="shared" si="351"/>
        <v>0.28579482465544415</v>
      </c>
      <c r="BQ181" s="32">
        <f t="shared" si="351"/>
        <v>-7.8153726726006345E-2</v>
      </c>
      <c r="BR181" s="32">
        <f t="shared" si="351"/>
        <v>-0.44210227810745684</v>
      </c>
      <c r="BS181" s="32">
        <f t="shared" si="351"/>
        <v>-5.5687587351895274E-2</v>
      </c>
      <c r="BT181" s="32">
        <f t="shared" si="351"/>
        <v>-0.41963613873334576</v>
      </c>
      <c r="BU181" s="32">
        <f t="shared" si="351"/>
        <v>-0.78358469011479626</v>
      </c>
      <c r="BV181" s="32">
        <f t="shared" si="351"/>
        <v>-0.46026614048695808</v>
      </c>
      <c r="BW181" s="32">
        <f t="shared" si="351"/>
        <v>-0.82421469186840857</v>
      </c>
      <c r="BX181" s="32">
        <f t="shared" si="351"/>
        <v>-1.188163243249859</v>
      </c>
      <c r="BY181" s="32">
        <f t="shared" si="351"/>
        <v>-0.86484469362202088</v>
      </c>
      <c r="BZ181" s="32">
        <f t="shared" si="351"/>
        <v>-1.2287932450034713</v>
      </c>
      <c r="CA181" s="32">
        <f t="shared" si="351"/>
        <v>-1.5927417963849217</v>
      </c>
      <c r="CB181" s="32">
        <f t="shared" si="351"/>
        <v>0.22410512099872459</v>
      </c>
      <c r="CC181" s="32">
        <f t="shared" ref="CC181:CS181" si="352">SUMPRODUCT(BN$3:BN$6,$K181:$K184)</f>
        <v>-0.1398434303827259</v>
      </c>
      <c r="CD181" s="32">
        <f t="shared" si="352"/>
        <v>-0.50379198176417639</v>
      </c>
      <c r="CE181" s="32">
        <f t="shared" si="352"/>
        <v>-0.18047343213633821</v>
      </c>
      <c r="CF181" s="32">
        <f t="shared" si="352"/>
        <v>-0.5444219835177887</v>
      </c>
      <c r="CG181" s="32">
        <f t="shared" si="352"/>
        <v>-0.90837053489923925</v>
      </c>
      <c r="CH181" s="32">
        <f t="shared" si="352"/>
        <v>-0.58505198527140112</v>
      </c>
      <c r="CI181" s="32">
        <f t="shared" si="352"/>
        <v>-0.94900053665285156</v>
      </c>
      <c r="CJ181" s="32">
        <f t="shared" si="352"/>
        <v>-1.312949088034302</v>
      </c>
      <c r="CK181" s="32">
        <f t="shared" si="352"/>
        <v>0.59716206546621764</v>
      </c>
      <c r="CL181" s="32">
        <f t="shared" si="352"/>
        <v>0.23321351408476715</v>
      </c>
      <c r="CM181" s="32">
        <f t="shared" si="352"/>
        <v>-0.13073503729668334</v>
      </c>
      <c r="CN181" s="32">
        <f t="shared" si="352"/>
        <v>0.19258351233115484</v>
      </c>
      <c r="CO181" s="32">
        <f t="shared" si="352"/>
        <v>-0.17136503905029565</v>
      </c>
      <c r="CP181" s="32">
        <f t="shared" si="352"/>
        <v>-0.53531359043174609</v>
      </c>
      <c r="CQ181" s="32">
        <f t="shared" si="352"/>
        <v>-0.21199504080390791</v>
      </c>
      <c r="CR181" s="32">
        <f t="shared" si="352"/>
        <v>-0.5759435921853584</v>
      </c>
      <c r="CS181" s="32">
        <f t="shared" si="352"/>
        <v>-0.93989214356680884</v>
      </c>
    </row>
    <row r="182" spans="2:97" ht="13.9" thickTop="1" thickBot="1" x14ac:dyDescent="0.4">
      <c r="H182" s="33">
        <f>H181</f>
        <v>8.3446502685546875E-4</v>
      </c>
      <c r="I182" s="33">
        <f t="shared" ref="I182:J182" si="353">I177</f>
        <v>0.32600498912560572</v>
      </c>
      <c r="J182" s="33">
        <f t="shared" si="353"/>
        <v>0.5031214849504636</v>
      </c>
      <c r="K182" s="33">
        <f t="shared" ref="K182:K184" si="354">I182+J182*H182</f>
        <v>0.32642482640905646</v>
      </c>
      <c r="L182" s="33">
        <f>$CE$4-$CE$7*SUMPRODUCT($B$4:$CD$4,Q183:CS183)</f>
        <v>0.90688761602714862</v>
      </c>
      <c r="M182" s="39" t="s">
        <v>375</v>
      </c>
      <c r="O182" s="47">
        <f t="shared" ref="O182:O183" si="355">SUM(Q182:CS182)</f>
        <v>98.824537511482205</v>
      </c>
      <c r="P182" s="39" t="s">
        <v>365</v>
      </c>
      <c r="Q182" s="33">
        <f>EXP(Q181)</f>
        <v>2.5597053227540645</v>
      </c>
      <c r="R182" s="33">
        <f>EXP(R181)</f>
        <v>1.7788082047889835</v>
      </c>
      <c r="S182" s="33">
        <f t="shared" ref="S182:CD182" si="356">EXP(S181)</f>
        <v>1.2361417547939433</v>
      </c>
      <c r="T182" s="33">
        <f t="shared" si="356"/>
        <v>1.7079837656488019</v>
      </c>
      <c r="U182" s="33">
        <f t="shared" si="356"/>
        <v>1.1869239435395664</v>
      </c>
      <c r="V182" s="33">
        <f t="shared" si="356"/>
        <v>0.82482543223258786</v>
      </c>
      <c r="W182" s="33">
        <f t="shared" si="356"/>
        <v>1.1396657723792785</v>
      </c>
      <c r="X182" s="33">
        <f t="shared" si="356"/>
        <v>0.79198445563423614</v>
      </c>
      <c r="Y182" s="33">
        <f t="shared" si="356"/>
        <v>0.55037133971021235</v>
      </c>
      <c r="Z182" s="33">
        <f t="shared" si="356"/>
        <v>3.3861204360889943</v>
      </c>
      <c r="AA182" s="33">
        <f t="shared" si="356"/>
        <v>2.3531063363333349</v>
      </c>
      <c r="AB182" s="33">
        <f t="shared" si="356"/>
        <v>1.6352370019323681</v>
      </c>
      <c r="AC182" s="33">
        <f t="shared" si="356"/>
        <v>2.2594158327369751</v>
      </c>
      <c r="AD182" s="33">
        <f t="shared" si="356"/>
        <v>1.5701289463188788</v>
      </c>
      <c r="AE182" s="33">
        <f t="shared" si="356"/>
        <v>1.0911249148334288</v>
      </c>
      <c r="AF182" s="33">
        <f t="shared" si="356"/>
        <v>1.5076132115131746</v>
      </c>
      <c r="AG182" s="33">
        <f t="shared" si="356"/>
        <v>1.0476810461145281</v>
      </c>
      <c r="AH182" s="33">
        <f t="shared" si="356"/>
        <v>0.72806179065381582</v>
      </c>
      <c r="AI182" s="33">
        <f t="shared" si="356"/>
        <v>4.9172124581052294</v>
      </c>
      <c r="AJ182" s="33">
        <f t="shared" si="356"/>
        <v>3.417103440546533</v>
      </c>
      <c r="AK182" s="33">
        <f t="shared" si="356"/>
        <v>2.3746372610253954</v>
      </c>
      <c r="AL182" s="33">
        <f t="shared" si="356"/>
        <v>3.281049180166391</v>
      </c>
      <c r="AM182" s="33">
        <f t="shared" si="356"/>
        <v>2.2800894892528607</v>
      </c>
      <c r="AN182" s="33">
        <f t="shared" si="356"/>
        <v>1.5844956273217843</v>
      </c>
      <c r="AO182" s="33">
        <f t="shared" si="356"/>
        <v>2.189306200289499</v>
      </c>
      <c r="AP182" s="33">
        <f t="shared" si="356"/>
        <v>1.5214078734970551</v>
      </c>
      <c r="AQ182" s="33">
        <f t="shared" si="356"/>
        <v>1.0572673284498775</v>
      </c>
      <c r="AR182" s="33">
        <f t="shared" si="356"/>
        <v>1.5559748744614157</v>
      </c>
      <c r="AS182" s="33">
        <f t="shared" si="356"/>
        <v>1.0812888688919611</v>
      </c>
      <c r="AT182" s="33">
        <f t="shared" si="356"/>
        <v>0.75141677232696824</v>
      </c>
      <c r="AU182" s="33">
        <f t="shared" si="356"/>
        <v>1.0382366289249887</v>
      </c>
      <c r="AV182" s="33">
        <f t="shared" si="356"/>
        <v>0.72149861065146803</v>
      </c>
      <c r="AW182" s="33">
        <f t="shared" si="356"/>
        <v>0.50138882665986972</v>
      </c>
      <c r="AX182" s="33">
        <f t="shared" si="356"/>
        <v>0.69277166060579265</v>
      </c>
      <c r="AY182" s="33">
        <f t="shared" si="356"/>
        <v>0.48142569497218357</v>
      </c>
      <c r="AZ182" s="33">
        <f t="shared" si="356"/>
        <v>0.33455568834437971</v>
      </c>
      <c r="BA182" s="33">
        <f t="shared" si="356"/>
        <v>2.0583300247959917</v>
      </c>
      <c r="BB182" s="33">
        <f t="shared" si="356"/>
        <v>1.430388999750658</v>
      </c>
      <c r="BC182" s="33">
        <f t="shared" si="356"/>
        <v>0.99401586041114842</v>
      </c>
      <c r="BD182" s="33">
        <f t="shared" si="356"/>
        <v>1.3734371044384575</v>
      </c>
      <c r="BE182" s="33">
        <f t="shared" si="356"/>
        <v>0.95443845368425728</v>
      </c>
      <c r="BF182" s="33">
        <f t="shared" si="356"/>
        <v>0.66326500057943871</v>
      </c>
      <c r="BG182" s="33">
        <f t="shared" si="356"/>
        <v>0.91643684789335711</v>
      </c>
      <c r="BH182" s="33">
        <f t="shared" si="356"/>
        <v>0.63685666069159586</v>
      </c>
      <c r="BI182" s="33">
        <f t="shared" si="356"/>
        <v>0.44256885479843483</v>
      </c>
      <c r="BJ182" s="33">
        <f t="shared" si="356"/>
        <v>2.9890389996018709</v>
      </c>
      <c r="BK182" s="33">
        <f t="shared" si="356"/>
        <v>2.0771637460226948</v>
      </c>
      <c r="BL182" s="33">
        <f t="shared" si="356"/>
        <v>1.4434770601406417</v>
      </c>
      <c r="BM182" s="33">
        <f t="shared" si="356"/>
        <v>1.9944600813339948</v>
      </c>
      <c r="BN182" s="33">
        <f t="shared" si="356"/>
        <v>1.3860040549448358</v>
      </c>
      <c r="BO182" s="33">
        <f t="shared" si="356"/>
        <v>0.96317156623092781</v>
      </c>
      <c r="BP182" s="33">
        <f t="shared" si="356"/>
        <v>1.3308193759146811</v>
      </c>
      <c r="BQ182" s="33">
        <f t="shared" si="356"/>
        <v>0.92482224571935068</v>
      </c>
      <c r="BR182" s="33">
        <f t="shared" si="356"/>
        <v>0.64268389960097494</v>
      </c>
      <c r="BS182" s="33">
        <f t="shared" si="356"/>
        <v>0.945834580423628</v>
      </c>
      <c r="BT182" s="33">
        <f t="shared" si="356"/>
        <v>0.65728593720330553</v>
      </c>
      <c r="BU182" s="33">
        <f t="shared" si="356"/>
        <v>0.45676570955116591</v>
      </c>
      <c r="BV182" s="33">
        <f t="shared" si="356"/>
        <v>0.63111565772526868</v>
      </c>
      <c r="BW182" s="33">
        <f t="shared" si="356"/>
        <v>0.43857927713516182</v>
      </c>
      <c r="BX182" s="33">
        <f t="shared" si="356"/>
        <v>0.30478055801324111</v>
      </c>
      <c r="BY182" s="33">
        <f t="shared" si="356"/>
        <v>0.42111694969706176</v>
      </c>
      <c r="BZ182" s="33">
        <f t="shared" si="356"/>
        <v>0.29264551612170675</v>
      </c>
      <c r="CA182" s="33">
        <f t="shared" si="356"/>
        <v>0.20336725502915007</v>
      </c>
      <c r="CB182" s="33">
        <f t="shared" si="356"/>
        <v>1.2512025401760751</v>
      </c>
      <c r="CC182" s="33">
        <f t="shared" si="356"/>
        <v>0.86949436114129597</v>
      </c>
      <c r="CD182" s="33">
        <f t="shared" si="356"/>
        <v>0.6042350616952229</v>
      </c>
      <c r="CE182" s="33">
        <f t="shared" ref="CE182:CS182" si="357">EXP(CE181)</f>
        <v>0.83487486124378552</v>
      </c>
      <c r="CF182" s="33">
        <f t="shared" si="357"/>
        <v>0.58017703832981238</v>
      </c>
      <c r="CG182" s="33">
        <f t="shared" si="357"/>
        <v>0.40318065788168822</v>
      </c>
      <c r="CH182" s="33">
        <f t="shared" si="357"/>
        <v>0.5570769012655159</v>
      </c>
      <c r="CI182" s="33">
        <f t="shared" si="357"/>
        <v>0.3871277501596736</v>
      </c>
      <c r="CJ182" s="33">
        <f t="shared" si="357"/>
        <v>0.26902550546115733</v>
      </c>
      <c r="CK182" s="33">
        <f t="shared" si="357"/>
        <v>1.816955077142155</v>
      </c>
      <c r="CL182" s="33">
        <f t="shared" si="357"/>
        <v>1.2626510443303853</v>
      </c>
      <c r="CM182" s="33">
        <f t="shared" si="357"/>
        <v>0.8774502351793031</v>
      </c>
      <c r="CN182" s="33">
        <f t="shared" si="357"/>
        <v>1.2123777479717861</v>
      </c>
      <c r="CO182" s="33">
        <f t="shared" si="357"/>
        <v>0.84251396683250468</v>
      </c>
      <c r="CP182" s="33">
        <f t="shared" si="357"/>
        <v>0.58548565865328106</v>
      </c>
      <c r="CQ182" s="33">
        <f t="shared" si="357"/>
        <v>0.8089687093910144</v>
      </c>
      <c r="CR182" s="33">
        <f t="shared" si="357"/>
        <v>0.56217415531801418</v>
      </c>
      <c r="CS182" s="33">
        <f t="shared" si="357"/>
        <v>0.39066996935571852</v>
      </c>
    </row>
    <row r="183" spans="2:97" ht="13.9" thickTop="1" thickBot="1" x14ac:dyDescent="0.4">
      <c r="H183" s="32">
        <f t="shared" ref="H183:H184" si="358">H182</f>
        <v>8.3446502685546875E-4</v>
      </c>
      <c r="I183" s="32">
        <f t="shared" ref="I183:J183" si="359">I178</f>
        <v>-0.40522649427861196</v>
      </c>
      <c r="J183" s="32">
        <f t="shared" si="359"/>
        <v>0.77647489432937045</v>
      </c>
      <c r="K183" s="32">
        <f t="shared" si="354"/>
        <v>-0.4045785531350628</v>
      </c>
      <c r="L183" s="32">
        <f>$CE$5-$CE$7*SUMPRODUCT($B$5:$CD$5,Q183:CS183)</f>
        <v>-0.41441960612641537</v>
      </c>
      <c r="M183" s="32">
        <f>SUMPRODUCT($B$7:$CD$7, LN(Q183:CS183))</f>
        <v>-3180.5992833123464</v>
      </c>
      <c r="O183" s="48">
        <f t="shared" si="355"/>
        <v>1</v>
      </c>
      <c r="P183" s="39" t="s">
        <v>366</v>
      </c>
      <c r="Q183" s="32">
        <f t="shared" ref="Q183:AV183" si="360">Q182/$O182</f>
        <v>2.5901515830080744E-2</v>
      </c>
      <c r="R183" s="32">
        <f t="shared" si="360"/>
        <v>1.7999661314704433E-2</v>
      </c>
      <c r="S183" s="32">
        <f t="shared" si="360"/>
        <v>1.2508449681844639E-2</v>
      </c>
      <c r="T183" s="32">
        <f t="shared" si="360"/>
        <v>1.7282992753195076E-2</v>
      </c>
      <c r="U183" s="32">
        <f t="shared" si="360"/>
        <v>1.2010417386488254E-2</v>
      </c>
      <c r="V183" s="32">
        <f t="shared" si="360"/>
        <v>8.3463626848418408E-3</v>
      </c>
      <c r="W183" s="32">
        <f t="shared" si="360"/>
        <v>1.1532214580279348E-2</v>
      </c>
      <c r="X183" s="32">
        <f t="shared" si="360"/>
        <v>8.0140466687457779E-3</v>
      </c>
      <c r="Y183" s="32">
        <f t="shared" si="360"/>
        <v>5.5691769834618852E-3</v>
      </c>
      <c r="Z183" s="32">
        <f t="shared" si="360"/>
        <v>3.4263964409603921E-2</v>
      </c>
      <c r="AA183" s="32">
        <f t="shared" si="360"/>
        <v>2.3810952174301171E-2</v>
      </c>
      <c r="AB183" s="32">
        <f t="shared" si="360"/>
        <v>1.6546872296188318E-2</v>
      </c>
      <c r="AC183" s="32">
        <f t="shared" si="360"/>
        <v>2.2862903178013441E-2</v>
      </c>
      <c r="AD183" s="32">
        <f t="shared" si="360"/>
        <v>1.5888047501729508E-2</v>
      </c>
      <c r="AE183" s="32">
        <f t="shared" si="360"/>
        <v>1.1041032341857946E-2</v>
      </c>
      <c r="AF183" s="32">
        <f t="shared" si="360"/>
        <v>1.5255454257380242E-2</v>
      </c>
      <c r="AG183" s="32">
        <f t="shared" si="360"/>
        <v>1.0601426249961457E-2</v>
      </c>
      <c r="AH183" s="32">
        <f t="shared" si="360"/>
        <v>7.3672167761900621E-3</v>
      </c>
      <c r="AI183" s="32">
        <f t="shared" si="360"/>
        <v>4.9756999444939568E-2</v>
      </c>
      <c r="AJ183" s="32">
        <f t="shared" si="360"/>
        <v>3.4577479708918522E-2</v>
      </c>
      <c r="AK183" s="32">
        <f t="shared" si="360"/>
        <v>2.4028822404046076E-2</v>
      </c>
      <c r="AL183" s="32">
        <f t="shared" si="360"/>
        <v>3.3200754213346791E-2</v>
      </c>
      <c r="AM183" s="32">
        <f t="shared" si="360"/>
        <v>2.3072098758751512E-2</v>
      </c>
      <c r="AN183" s="32">
        <f t="shared" si="360"/>
        <v>1.6033423147947291E-2</v>
      </c>
      <c r="AO183" s="32">
        <f t="shared" si="360"/>
        <v>2.2153467705681176E-2</v>
      </c>
      <c r="AP183" s="32">
        <f t="shared" si="360"/>
        <v>1.5395041674951284E-2</v>
      </c>
      <c r="AQ183" s="32">
        <f t="shared" si="360"/>
        <v>1.069842930787342E-2</v>
      </c>
      <c r="AR183" s="32">
        <f t="shared" si="360"/>
        <v>1.5744823235632449E-2</v>
      </c>
      <c r="AS183" s="32">
        <f t="shared" si="360"/>
        <v>1.0941501939903625E-2</v>
      </c>
      <c r="AT183" s="32">
        <f t="shared" si="360"/>
        <v>7.6035445371010488E-3</v>
      </c>
      <c r="AU183" s="32">
        <f t="shared" si="360"/>
        <v>1.0505858717571618E-2</v>
      </c>
      <c r="AV183" s="32">
        <f t="shared" si="360"/>
        <v>7.3008043226879633E-3</v>
      </c>
      <c r="AW183" s="32">
        <f t="shared" ref="AW183:CB183" si="361">AW182/$O182</f>
        <v>5.0735256575485058E-3</v>
      </c>
      <c r="AX183" s="32">
        <f t="shared" si="361"/>
        <v>7.0101179125204712E-3</v>
      </c>
      <c r="AY183" s="32">
        <f t="shared" si="361"/>
        <v>4.8715198380386831E-3</v>
      </c>
      <c r="AZ183" s="32">
        <f t="shared" si="361"/>
        <v>3.3853504075899007E-3</v>
      </c>
      <c r="BA183" s="32">
        <f t="shared" si="361"/>
        <v>2.0828127068713464E-2</v>
      </c>
      <c r="BB183" s="32">
        <f t="shared" si="361"/>
        <v>1.4474026752560964E-2</v>
      </c>
      <c r="BC183" s="32">
        <f t="shared" si="361"/>
        <v>1.0058391219849179E-2</v>
      </c>
      <c r="BD183" s="32">
        <f t="shared" si="361"/>
        <v>1.389773369067253E-2</v>
      </c>
      <c r="BE183" s="32">
        <f t="shared" si="361"/>
        <v>9.6579096418575525E-3</v>
      </c>
      <c r="BF183" s="32">
        <f t="shared" si="361"/>
        <v>6.7115416604137954E-3</v>
      </c>
      <c r="BG183" s="32">
        <f t="shared" si="361"/>
        <v>9.2733735059157586E-3</v>
      </c>
      <c r="BH183" s="32">
        <f t="shared" si="361"/>
        <v>6.4443171375084948E-3</v>
      </c>
      <c r="BI183" s="32">
        <f t="shared" si="361"/>
        <v>4.4783296329316364E-3</v>
      </c>
      <c r="BJ183" s="32">
        <f t="shared" si="361"/>
        <v>3.0245919433264042E-2</v>
      </c>
      <c r="BK183" s="32">
        <f t="shared" si="361"/>
        <v>2.1018704446568785E-2</v>
      </c>
      <c r="BL183" s="32">
        <f t="shared" si="361"/>
        <v>1.460646410789352E-2</v>
      </c>
      <c r="BM183" s="32">
        <f t="shared" si="361"/>
        <v>2.0181830662271128E-2</v>
      </c>
      <c r="BN183" s="32">
        <f t="shared" si="361"/>
        <v>1.4024897964068883E-2</v>
      </c>
      <c r="BO183" s="32">
        <f t="shared" si="361"/>
        <v>9.7462795221178646E-3</v>
      </c>
      <c r="BP183" s="32">
        <f t="shared" si="361"/>
        <v>1.3466487265473477E-2</v>
      </c>
      <c r="BQ183" s="32">
        <f t="shared" si="361"/>
        <v>9.3582248802520085E-3</v>
      </c>
      <c r="BR183" s="32">
        <f t="shared" si="361"/>
        <v>6.5032826440124033E-3</v>
      </c>
      <c r="BS183" s="32">
        <f t="shared" si="361"/>
        <v>9.5708475267464177E-3</v>
      </c>
      <c r="BT183" s="32">
        <f t="shared" si="361"/>
        <v>6.6510398505729099E-3</v>
      </c>
      <c r="BU183" s="32">
        <f t="shared" si="361"/>
        <v>4.6219868167669924E-3</v>
      </c>
      <c r="BV183" s="32">
        <f t="shared" si="361"/>
        <v>6.3862242477172306E-3</v>
      </c>
      <c r="BW183" s="32">
        <f t="shared" si="361"/>
        <v>4.4379593183950317E-3</v>
      </c>
      <c r="BX183" s="32">
        <f t="shared" si="361"/>
        <v>3.0840575193972382E-3</v>
      </c>
      <c r="BY183" s="32">
        <f t="shared" si="361"/>
        <v>4.2612589980310618E-3</v>
      </c>
      <c r="BZ183" s="32">
        <f t="shared" si="361"/>
        <v>2.9612637052584732E-3</v>
      </c>
      <c r="CA183" s="32">
        <f t="shared" si="361"/>
        <v>2.057861945526649E-3</v>
      </c>
      <c r="CB183" s="32">
        <f t="shared" si="361"/>
        <v>1.2660848931680561E-2</v>
      </c>
      <c r="CC183" s="32">
        <f t="shared" ref="CC183:CS183" si="362">CC182/$O182</f>
        <v>8.79836509268026E-3</v>
      </c>
      <c r="CD183" s="32">
        <f t="shared" si="362"/>
        <v>6.1142209911684954E-3</v>
      </c>
      <c r="CE183" s="32">
        <f t="shared" si="362"/>
        <v>8.4480522982137221E-3</v>
      </c>
      <c r="CF183" s="32">
        <f t="shared" si="362"/>
        <v>5.8707791904657573E-3</v>
      </c>
      <c r="CG183" s="32">
        <f t="shared" si="362"/>
        <v>4.0797626584879645E-3</v>
      </c>
      <c r="CH183" s="32">
        <f t="shared" si="362"/>
        <v>5.6370301879813036E-3</v>
      </c>
      <c r="CI183" s="32">
        <f t="shared" si="362"/>
        <v>3.9173241778611319E-3</v>
      </c>
      <c r="CJ183" s="32">
        <f t="shared" si="362"/>
        <v>2.7222541307607927E-3</v>
      </c>
      <c r="CK183" s="32">
        <f t="shared" si="362"/>
        <v>1.8385667394912392E-2</v>
      </c>
      <c r="CL183" s="32">
        <f t="shared" si="362"/>
        <v>1.2776695708630872E-2</v>
      </c>
      <c r="CM183" s="32">
        <f t="shared" si="362"/>
        <v>8.8788701396892867E-3</v>
      </c>
      <c r="CN183" s="32">
        <f t="shared" si="362"/>
        <v>1.226798301819447E-2</v>
      </c>
      <c r="CO183" s="32">
        <f t="shared" si="362"/>
        <v>8.5253519828981227E-3</v>
      </c>
      <c r="CP183" s="32">
        <f t="shared" si="362"/>
        <v>5.9244968243363123E-3</v>
      </c>
      <c r="CQ183" s="32">
        <f t="shared" si="362"/>
        <v>8.1859093881114509E-3</v>
      </c>
      <c r="CR183" s="32">
        <f t="shared" si="362"/>
        <v>5.6886090183088022E-3</v>
      </c>
      <c r="CS183" s="32">
        <f t="shared" si="362"/>
        <v>3.9531676969429526E-3</v>
      </c>
    </row>
    <row r="184" spans="2:97" ht="13.15" thickTop="1" x14ac:dyDescent="0.35">
      <c r="H184" s="34">
        <f t="shared" si="358"/>
        <v>8.3446502685546875E-4</v>
      </c>
      <c r="I184" s="34">
        <f t="shared" ref="I184:J184" si="363">I179</f>
        <v>-0.36475332081308326</v>
      </c>
      <c r="J184" s="34">
        <f t="shared" si="363"/>
        <v>0.96441361319287022</v>
      </c>
      <c r="K184" s="34">
        <f t="shared" si="354"/>
        <v>-0.36394855138145049</v>
      </c>
      <c r="L184" s="34">
        <f>$CE$6-$CE$7*SUMPRODUCT($B$6:$CD$6,Q183:CS183)</f>
        <v>-0.55685854928802314</v>
      </c>
    </row>
    <row r="185" spans="2:97" ht="13.5" thickBot="1" x14ac:dyDescent="0.4">
      <c r="B185" s="39" t="s">
        <v>367</v>
      </c>
      <c r="D185" s="39" t="s">
        <v>368</v>
      </c>
      <c r="E185" s="39" t="s">
        <v>369</v>
      </c>
      <c r="F185" s="39" t="s">
        <v>370</v>
      </c>
      <c r="H185" s="39" t="s">
        <v>347</v>
      </c>
      <c r="I185" s="39" t="s">
        <v>371</v>
      </c>
      <c r="J185" s="39" t="s">
        <v>372</v>
      </c>
      <c r="K185" s="39" t="s">
        <v>349</v>
      </c>
      <c r="L185" s="39" t="s">
        <v>373</v>
      </c>
      <c r="M185" s="39" t="s">
        <v>374</v>
      </c>
      <c r="O185" s="45" t="s">
        <v>336</v>
      </c>
    </row>
    <row r="186" spans="2:97" ht="13.9" thickTop="1" thickBot="1" x14ac:dyDescent="0.4">
      <c r="B186" s="32">
        <f>1+B181</f>
        <v>7</v>
      </c>
      <c r="D186" s="32">
        <f>IF(F181,IF(M186&lt;0,D181,H186),E181)</f>
        <v>0</v>
      </c>
      <c r="E186" s="32">
        <f>IF(F181,IF(M186&lt;0,H186,E181),H186)</f>
        <v>4.1723251342773438E-4</v>
      </c>
      <c r="F186" s="32" t="b">
        <f>OR(F181,M186*M181&lt;=0)</f>
        <v>1</v>
      </c>
      <c r="H186" s="32">
        <f>IF(F181,(D181+E181)/2,2*H181)</f>
        <v>4.1723251342773438E-4</v>
      </c>
      <c r="I186" s="32">
        <f>I181</f>
        <v>-0.49695540043249664</v>
      </c>
      <c r="J186" s="32">
        <f>J181</f>
        <v>-1</v>
      </c>
      <c r="K186" s="32">
        <f>I186+J186*H186</f>
        <v>-0.49737263294592438</v>
      </c>
      <c r="L186" s="32">
        <f>$CE$3-$CE$7*SUMPRODUCT($B$3:$CD$3,Q188:CS188)</f>
        <v>0.13961682734435499</v>
      </c>
      <c r="M186" s="32">
        <f>SUMPRODUCT(L186:L189,J186:J189)</f>
        <v>-0.18701536915152334</v>
      </c>
      <c r="O186" s="46">
        <f>SUM(Q186:CS186)</f>
        <v>-1.2582575013882789</v>
      </c>
      <c r="P186" s="39" t="s">
        <v>363</v>
      </c>
      <c r="Q186" s="32">
        <f t="shared" ref="Q186:AV186" si="364">SUMPRODUCT(B$3:B$6,$K186:$K189)</f>
        <v>0.9404111849826976</v>
      </c>
      <c r="R186" s="32">
        <f t="shared" si="364"/>
        <v>0.57606024888543073</v>
      </c>
      <c r="S186" s="32">
        <f t="shared" si="364"/>
        <v>0.21170931278816385</v>
      </c>
      <c r="T186" s="32">
        <f t="shared" si="364"/>
        <v>0.53550866127586016</v>
      </c>
      <c r="U186" s="32">
        <f t="shared" si="364"/>
        <v>0.17115772517859329</v>
      </c>
      <c r="V186" s="32">
        <f t="shared" si="364"/>
        <v>-0.19319321091867359</v>
      </c>
      <c r="W186" s="32">
        <f t="shared" si="364"/>
        <v>0.13060613756902278</v>
      </c>
      <c r="X186" s="32">
        <f t="shared" si="364"/>
        <v>-0.23374479852824409</v>
      </c>
      <c r="Y186" s="32">
        <f t="shared" si="364"/>
        <v>-0.59809573462551091</v>
      </c>
      <c r="Z186" s="32">
        <f t="shared" si="364"/>
        <v>1.2200239630689813</v>
      </c>
      <c r="AA186" s="32">
        <f t="shared" si="364"/>
        <v>0.85567302697171455</v>
      </c>
      <c r="AB186" s="32">
        <f t="shared" si="364"/>
        <v>0.49132209087444767</v>
      </c>
      <c r="AC186" s="32">
        <f t="shared" si="364"/>
        <v>0.81512143936214398</v>
      </c>
      <c r="AD186" s="32">
        <f t="shared" si="364"/>
        <v>0.45077050326487711</v>
      </c>
      <c r="AE186" s="32">
        <f t="shared" si="364"/>
        <v>8.6419567167610234E-2</v>
      </c>
      <c r="AF186" s="32">
        <f t="shared" si="364"/>
        <v>0.4102189156553066</v>
      </c>
      <c r="AG186" s="32">
        <f t="shared" si="364"/>
        <v>4.5867979558039729E-2</v>
      </c>
      <c r="AH186" s="32">
        <f t="shared" si="364"/>
        <v>-0.31848295653922715</v>
      </c>
      <c r="AI186" s="32">
        <f t="shared" si="364"/>
        <v>1.5928410005173599</v>
      </c>
      <c r="AJ186" s="32">
        <f t="shared" si="364"/>
        <v>1.2284900644200929</v>
      </c>
      <c r="AK186" s="32">
        <f t="shared" si="364"/>
        <v>0.86413912832282602</v>
      </c>
      <c r="AL186" s="32">
        <f t="shared" si="364"/>
        <v>1.1879384768105223</v>
      </c>
      <c r="AM186" s="32">
        <f t="shared" si="364"/>
        <v>0.82358754071325546</v>
      </c>
      <c r="AN186" s="32">
        <f t="shared" si="364"/>
        <v>0.45923660461598859</v>
      </c>
      <c r="AO186" s="32">
        <f t="shared" si="364"/>
        <v>0.78303595310368501</v>
      </c>
      <c r="AP186" s="32">
        <f t="shared" si="364"/>
        <v>0.41868501700641808</v>
      </c>
      <c r="AQ186" s="32">
        <f t="shared" si="364"/>
        <v>5.4334080909151206E-2</v>
      </c>
      <c r="AR186" s="32">
        <f t="shared" si="364"/>
        <v>0.44303855203677317</v>
      </c>
      <c r="AS186" s="32">
        <f t="shared" si="364"/>
        <v>7.8687615939506295E-2</v>
      </c>
      <c r="AT186" s="32">
        <f t="shared" si="364"/>
        <v>-0.28566332015776058</v>
      </c>
      <c r="AU186" s="32">
        <f t="shared" si="364"/>
        <v>3.8136028329935789E-2</v>
      </c>
      <c r="AV186" s="32">
        <f t="shared" si="364"/>
        <v>-0.32621490776733109</v>
      </c>
      <c r="AW186" s="32">
        <f t="shared" ref="AW186:CB186" si="365">SUMPRODUCT(AH$3:AH$6,$K186:$K189)</f>
        <v>-0.69056584386459796</v>
      </c>
      <c r="AX186" s="32">
        <f t="shared" si="365"/>
        <v>-0.36676649537690154</v>
      </c>
      <c r="AY186" s="32">
        <f t="shared" si="365"/>
        <v>-0.73111743147416841</v>
      </c>
      <c r="AZ186" s="32">
        <f t="shared" si="365"/>
        <v>-1.0954683675714354</v>
      </c>
      <c r="BA186" s="32">
        <f t="shared" si="365"/>
        <v>0.72265133012305693</v>
      </c>
      <c r="BB186" s="32">
        <f t="shared" si="365"/>
        <v>0.35830039402579006</v>
      </c>
      <c r="BC186" s="32">
        <f t="shared" si="365"/>
        <v>-6.0505420714768166E-3</v>
      </c>
      <c r="BD186" s="32">
        <f t="shared" si="365"/>
        <v>0.31774880641621961</v>
      </c>
      <c r="BE186" s="32">
        <f t="shared" si="365"/>
        <v>-4.6602129681047294E-2</v>
      </c>
      <c r="BF186" s="32">
        <f t="shared" si="365"/>
        <v>-0.41095306577831414</v>
      </c>
      <c r="BG186" s="32">
        <f t="shared" si="365"/>
        <v>-8.7153717290617827E-2</v>
      </c>
      <c r="BH186" s="32">
        <f t="shared" si="365"/>
        <v>-0.4515046533878847</v>
      </c>
      <c r="BI186" s="32">
        <f t="shared" si="365"/>
        <v>-0.81585558948515158</v>
      </c>
      <c r="BJ186" s="32">
        <f t="shared" si="365"/>
        <v>1.0954683675714354</v>
      </c>
      <c r="BK186" s="32">
        <f t="shared" si="365"/>
        <v>0.73111743147416841</v>
      </c>
      <c r="BL186" s="32">
        <f t="shared" si="365"/>
        <v>0.36676649537690154</v>
      </c>
      <c r="BM186" s="32">
        <f t="shared" si="365"/>
        <v>0.69056584386459796</v>
      </c>
      <c r="BN186" s="32">
        <f t="shared" si="365"/>
        <v>0.32621490776733109</v>
      </c>
      <c r="BO186" s="32">
        <f t="shared" si="365"/>
        <v>-3.8136028329935789E-2</v>
      </c>
      <c r="BP186" s="32">
        <f t="shared" si="365"/>
        <v>0.28566332015776058</v>
      </c>
      <c r="BQ186" s="32">
        <f t="shared" si="365"/>
        <v>-7.8687615939506295E-2</v>
      </c>
      <c r="BR186" s="32">
        <f t="shared" si="365"/>
        <v>-0.44303855203677317</v>
      </c>
      <c r="BS186" s="32">
        <f t="shared" si="365"/>
        <v>-5.4334080909151206E-2</v>
      </c>
      <c r="BT186" s="32">
        <f t="shared" si="365"/>
        <v>-0.41868501700641808</v>
      </c>
      <c r="BU186" s="32">
        <f t="shared" si="365"/>
        <v>-0.78303595310368501</v>
      </c>
      <c r="BV186" s="32">
        <f t="shared" si="365"/>
        <v>-0.45923660461598859</v>
      </c>
      <c r="BW186" s="32">
        <f t="shared" si="365"/>
        <v>-0.82358754071325546</v>
      </c>
      <c r="BX186" s="32">
        <f t="shared" si="365"/>
        <v>-1.1879384768105223</v>
      </c>
      <c r="BY186" s="32">
        <f t="shared" si="365"/>
        <v>-0.86413912832282602</v>
      </c>
      <c r="BZ186" s="32">
        <f t="shared" si="365"/>
        <v>-1.2284900644200929</v>
      </c>
      <c r="CA186" s="32">
        <f t="shared" si="365"/>
        <v>-1.5928410005173599</v>
      </c>
      <c r="CB186" s="32">
        <f t="shared" si="365"/>
        <v>0.22527869717713261</v>
      </c>
      <c r="CC186" s="32">
        <f t="shared" ref="CC186:CS186" si="366">SUMPRODUCT(BN$3:BN$6,$K186:$K189)</f>
        <v>-0.13907223892013426</v>
      </c>
      <c r="CD186" s="32">
        <f t="shared" si="366"/>
        <v>-0.50342317501740119</v>
      </c>
      <c r="CE186" s="32">
        <f t="shared" si="366"/>
        <v>-0.17962382652970477</v>
      </c>
      <c r="CF186" s="32">
        <f t="shared" si="366"/>
        <v>-0.54397476262697164</v>
      </c>
      <c r="CG186" s="32">
        <f t="shared" si="366"/>
        <v>-0.90832569872423852</v>
      </c>
      <c r="CH186" s="32">
        <f t="shared" si="366"/>
        <v>-0.5845263502365422</v>
      </c>
      <c r="CI186" s="32">
        <f t="shared" si="366"/>
        <v>-0.94887728633380908</v>
      </c>
      <c r="CJ186" s="32">
        <f t="shared" si="366"/>
        <v>-1.3132282224310758</v>
      </c>
      <c r="CK186" s="32">
        <f t="shared" si="366"/>
        <v>0.59809573462551091</v>
      </c>
      <c r="CL186" s="32">
        <f t="shared" si="366"/>
        <v>0.23374479852824409</v>
      </c>
      <c r="CM186" s="32">
        <f t="shared" si="366"/>
        <v>-0.13060613756902278</v>
      </c>
      <c r="CN186" s="32">
        <f t="shared" si="366"/>
        <v>0.19319321091867359</v>
      </c>
      <c r="CO186" s="32">
        <f t="shared" si="366"/>
        <v>-0.17115772517859329</v>
      </c>
      <c r="CP186" s="32">
        <f t="shared" si="366"/>
        <v>-0.53550866127586016</v>
      </c>
      <c r="CQ186" s="32">
        <f t="shared" si="366"/>
        <v>-0.21170931278816385</v>
      </c>
      <c r="CR186" s="32">
        <f t="shared" si="366"/>
        <v>-0.57606024888543073</v>
      </c>
      <c r="CS186" s="32">
        <f t="shared" si="366"/>
        <v>-0.9404111849826976</v>
      </c>
    </row>
    <row r="187" spans="2:97" ht="13.9" thickTop="1" thickBot="1" x14ac:dyDescent="0.4">
      <c r="H187" s="33">
        <f>H186</f>
        <v>4.1723251342773438E-4</v>
      </c>
      <c r="I187" s="33">
        <f t="shared" ref="I187:J187" si="367">I182</f>
        <v>0.32600498912560572</v>
      </c>
      <c r="J187" s="33">
        <f t="shared" si="367"/>
        <v>0.5031214849504636</v>
      </c>
      <c r="K187" s="33">
        <f t="shared" ref="K187:K189" si="368">I187+J187*H187</f>
        <v>0.32621490776733109</v>
      </c>
      <c r="L187" s="33">
        <f>$CE$4-$CE$7*SUMPRODUCT($B$4:$CD$4,Q188:CS188)</f>
        <v>1.0129664609068527</v>
      </c>
      <c r="M187" s="39" t="s">
        <v>375</v>
      </c>
      <c r="O187" s="47">
        <f t="shared" ref="O187:O188" si="369">SUM(Q187:CS187)</f>
        <v>98.825675951331618</v>
      </c>
      <c r="P187" s="39" t="s">
        <v>365</v>
      </c>
      <c r="Q187" s="33">
        <f>EXP(Q186)</f>
        <v>2.5610342606861227</v>
      </c>
      <c r="R187" s="33">
        <f>EXP(R186)</f>
        <v>1.7790157267883961</v>
      </c>
      <c r="S187" s="33">
        <f t="shared" ref="S187:CD187" si="370">EXP(S186)</f>
        <v>1.2357886049179769</v>
      </c>
      <c r="T187" s="33">
        <f t="shared" si="370"/>
        <v>1.7083169759824539</v>
      </c>
      <c r="U187" s="33">
        <f t="shared" si="370"/>
        <v>1.1866779032460792</v>
      </c>
      <c r="V187" s="33">
        <f t="shared" si="370"/>
        <v>0.82432269060760921</v>
      </c>
      <c r="W187" s="33">
        <f t="shared" si="370"/>
        <v>1.1395188792390409</v>
      </c>
      <c r="X187" s="33">
        <f t="shared" si="370"/>
        <v>0.79156379836770774</v>
      </c>
      <c r="Y187" s="33">
        <f t="shared" si="370"/>
        <v>0.54985771477935685</v>
      </c>
      <c r="Z187" s="33">
        <f t="shared" si="370"/>
        <v>3.387268902007166</v>
      </c>
      <c r="AA187" s="33">
        <f t="shared" si="370"/>
        <v>2.3529574516186265</v>
      </c>
      <c r="AB187" s="33">
        <f t="shared" si="370"/>
        <v>1.6344757175454703</v>
      </c>
      <c r="AC187" s="33">
        <f t="shared" si="370"/>
        <v>2.2594500418616148</v>
      </c>
      <c r="AD187" s="33">
        <f t="shared" si="370"/>
        <v>1.5695210408031126</v>
      </c>
      <c r="AE187" s="33">
        <f t="shared" si="370"/>
        <v>1.0902636711958609</v>
      </c>
      <c r="AF187" s="33">
        <f t="shared" si="370"/>
        <v>1.5071476872247602</v>
      </c>
      <c r="AG187" s="33">
        <f t="shared" si="370"/>
        <v>1.0469361848549736</v>
      </c>
      <c r="AH187" s="33">
        <f t="shared" si="370"/>
        <v>0.72725147273190249</v>
      </c>
      <c r="AI187" s="33">
        <f t="shared" si="370"/>
        <v>4.9177002900982245</v>
      </c>
      <c r="AJ187" s="33">
        <f t="shared" si="370"/>
        <v>3.4160675981635471</v>
      </c>
      <c r="AK187" s="33">
        <f t="shared" si="370"/>
        <v>2.3729623903106516</v>
      </c>
      <c r="AL187" s="33">
        <f t="shared" si="370"/>
        <v>3.2803117932978916</v>
      </c>
      <c r="AM187" s="33">
        <f t="shared" si="370"/>
        <v>2.2786599768028699</v>
      </c>
      <c r="AN187" s="33">
        <f t="shared" si="370"/>
        <v>1.5828651716863595</v>
      </c>
      <c r="AO187" s="33">
        <f t="shared" si="370"/>
        <v>2.1881051765019834</v>
      </c>
      <c r="AP187" s="33">
        <f t="shared" si="370"/>
        <v>1.5199615173524652</v>
      </c>
      <c r="AQ187" s="33">
        <f t="shared" si="370"/>
        <v>1.0558372783184695</v>
      </c>
      <c r="AR187" s="33">
        <f t="shared" si="370"/>
        <v>1.5574323753746271</v>
      </c>
      <c r="AS187" s="33">
        <f t="shared" si="370"/>
        <v>1.0818663114872105</v>
      </c>
      <c r="AT187" s="33">
        <f t="shared" si="370"/>
        <v>0.75151559350973673</v>
      </c>
      <c r="AU187" s="33">
        <f t="shared" si="370"/>
        <v>1.038872539363983</v>
      </c>
      <c r="AV187" s="33">
        <f t="shared" si="370"/>
        <v>0.72165008255765495</v>
      </c>
      <c r="AW187" s="33">
        <f t="shared" si="370"/>
        <v>0.50129233560673436</v>
      </c>
      <c r="AX187" s="33">
        <f t="shared" si="370"/>
        <v>0.69297143818842522</v>
      </c>
      <c r="AY187" s="33">
        <f t="shared" si="370"/>
        <v>0.4813707905735326</v>
      </c>
      <c r="AZ187" s="33">
        <f t="shared" si="370"/>
        <v>0.33438295613329677</v>
      </c>
      <c r="BA187" s="33">
        <f t="shared" si="370"/>
        <v>2.0598874185588953</v>
      </c>
      <c r="BB187" s="33">
        <f t="shared" si="370"/>
        <v>1.4308953883530073</v>
      </c>
      <c r="BC187" s="33">
        <f t="shared" si="370"/>
        <v>0.99396772559653535</v>
      </c>
      <c r="BD187" s="33">
        <f t="shared" si="370"/>
        <v>1.3740310700857559</v>
      </c>
      <c r="BE187" s="33">
        <f t="shared" si="370"/>
        <v>0.95446707617397009</v>
      </c>
      <c r="BF187" s="33">
        <f t="shared" si="370"/>
        <v>0.66301804910658224</v>
      </c>
      <c r="BG187" s="33">
        <f t="shared" si="370"/>
        <v>0.91653619734316927</v>
      </c>
      <c r="BH187" s="33">
        <f t="shared" si="370"/>
        <v>0.63666946369061772</v>
      </c>
      <c r="BI187" s="33">
        <f t="shared" si="370"/>
        <v>0.44226077177432899</v>
      </c>
      <c r="BJ187" s="33">
        <f t="shared" si="370"/>
        <v>2.9905830475443396</v>
      </c>
      <c r="BK187" s="33">
        <f t="shared" si="370"/>
        <v>2.0774006640671798</v>
      </c>
      <c r="BL187" s="33">
        <f t="shared" si="370"/>
        <v>1.4430609183752403</v>
      </c>
      <c r="BM187" s="33">
        <f t="shared" si="370"/>
        <v>1.994843984178732</v>
      </c>
      <c r="BN187" s="33">
        <f t="shared" si="370"/>
        <v>1.385713137391773</v>
      </c>
      <c r="BO187" s="33">
        <f t="shared" si="370"/>
        <v>0.96258199356411756</v>
      </c>
      <c r="BP187" s="33">
        <f t="shared" si="370"/>
        <v>1.3306443786878575</v>
      </c>
      <c r="BQ187" s="33">
        <f t="shared" si="370"/>
        <v>0.9243286248791025</v>
      </c>
      <c r="BR187" s="33">
        <f t="shared" si="370"/>
        <v>0.64208245302429812</v>
      </c>
      <c r="BS187" s="33">
        <f t="shared" si="370"/>
        <v>0.94711564038788609</v>
      </c>
      <c r="BT187" s="33">
        <f t="shared" si="370"/>
        <v>0.65791139353438588</v>
      </c>
      <c r="BU187" s="33">
        <f t="shared" si="370"/>
        <v>0.4570164225828719</v>
      </c>
      <c r="BV187" s="33">
        <f t="shared" si="370"/>
        <v>0.63176574852210299</v>
      </c>
      <c r="BW187" s="33">
        <f t="shared" si="370"/>
        <v>0.43885441890416427</v>
      </c>
      <c r="BX187" s="33">
        <f t="shared" si="370"/>
        <v>0.30484907015337126</v>
      </c>
      <c r="BY187" s="33">
        <f t="shared" si="370"/>
        <v>0.42141418004905123</v>
      </c>
      <c r="BZ187" s="33">
        <f t="shared" si="370"/>
        <v>0.2927342540111304</v>
      </c>
      <c r="CA187" s="33">
        <f t="shared" si="370"/>
        <v>0.20334708115773081</v>
      </c>
      <c r="CB187" s="33">
        <f t="shared" si="370"/>
        <v>1.2526717836375225</v>
      </c>
      <c r="CC187" s="33">
        <f t="shared" si="370"/>
        <v>0.87016516639577635</v>
      </c>
      <c r="CD187" s="33">
        <f t="shared" si="370"/>
        <v>0.60445794876121473</v>
      </c>
      <c r="CE187" s="33">
        <f t="shared" ref="CE187:CS187" si="371">EXP(CE186)</f>
        <v>0.83558447701081751</v>
      </c>
      <c r="CF187" s="33">
        <f t="shared" si="371"/>
        <v>0.58043656364997276</v>
      </c>
      <c r="CG187" s="33">
        <f t="shared" si="371"/>
        <v>0.40319873536548151</v>
      </c>
      <c r="CH187" s="33">
        <f t="shared" si="371"/>
        <v>0.55736979737341585</v>
      </c>
      <c r="CI187" s="33">
        <f t="shared" si="371"/>
        <v>0.38717546671887115</v>
      </c>
      <c r="CJ187" s="33">
        <f t="shared" si="371"/>
        <v>0.26895042166869576</v>
      </c>
      <c r="CK187" s="33">
        <f t="shared" si="371"/>
        <v>1.8186523042625184</v>
      </c>
      <c r="CL187" s="33">
        <f t="shared" si="371"/>
        <v>1.2633220494192772</v>
      </c>
      <c r="CM187" s="33">
        <f t="shared" si="371"/>
        <v>0.8775633455654458</v>
      </c>
      <c r="CN187" s="33">
        <f t="shared" si="371"/>
        <v>1.2131171583580926</v>
      </c>
      <c r="CO187" s="33">
        <f t="shared" si="371"/>
        <v>0.84268864977140456</v>
      </c>
      <c r="CP187" s="33">
        <f t="shared" si="371"/>
        <v>0.58537145861054241</v>
      </c>
      <c r="CQ187" s="33">
        <f t="shared" si="371"/>
        <v>0.80919988744059757</v>
      </c>
      <c r="CR187" s="33">
        <f t="shared" si="371"/>
        <v>0.56210857776129386</v>
      </c>
      <c r="CS187" s="33">
        <f t="shared" si="371"/>
        <v>0.39046724807659994</v>
      </c>
    </row>
    <row r="188" spans="2:97" ht="13.9" thickTop="1" thickBot="1" x14ac:dyDescent="0.4">
      <c r="H188" s="32">
        <f t="shared" ref="H188:H189" si="372">H187</f>
        <v>4.1723251342773438E-4</v>
      </c>
      <c r="I188" s="32">
        <f t="shared" ref="I188:J188" si="373">I183</f>
        <v>-0.40522649427861196</v>
      </c>
      <c r="J188" s="32">
        <f t="shared" si="373"/>
        <v>0.77647489432937045</v>
      </c>
      <c r="K188" s="32">
        <f t="shared" si="368"/>
        <v>-0.40490252370683738</v>
      </c>
      <c r="L188" s="32">
        <f>$CE$5-$CE$7*SUMPRODUCT($B$5:$CD$5,Q188:CS188)</f>
        <v>-0.26296310528118738</v>
      </c>
      <c r="M188" s="32">
        <f>SUMPRODUCT($B$7:$CD$7, LN(Q188:CS188))</f>
        <v>-3180.5990920982035</v>
      </c>
      <c r="O188" s="48">
        <f t="shared" si="369"/>
        <v>1</v>
      </c>
      <c r="P188" s="39" t="s">
        <v>366</v>
      </c>
      <c r="Q188" s="32">
        <f t="shared" ref="Q188:AV188" si="374">Q187/$O187</f>
        <v>2.5914664747118427E-2</v>
      </c>
      <c r="R188" s="32">
        <f t="shared" si="374"/>
        <v>1.8001553843805761E-2</v>
      </c>
      <c r="S188" s="32">
        <f t="shared" si="374"/>
        <v>1.2504732125754061E-2</v>
      </c>
      <c r="T188" s="32">
        <f t="shared" si="374"/>
        <v>1.7286165356700859E-2</v>
      </c>
      <c r="U188" s="32">
        <f t="shared" si="374"/>
        <v>1.200778939099267E-2</v>
      </c>
      <c r="V188" s="32">
        <f t="shared" si="374"/>
        <v>8.3411793814955632E-3</v>
      </c>
      <c r="W188" s="32">
        <f t="shared" si="374"/>
        <v>1.1530595346498983E-2</v>
      </c>
      <c r="X188" s="32">
        <f t="shared" si="374"/>
        <v>8.009697791063192E-3</v>
      </c>
      <c r="Y188" s="32">
        <f t="shared" si="374"/>
        <v>5.563915546099008E-3</v>
      </c>
      <c r="Z188" s="32">
        <f t="shared" si="374"/>
        <v>3.4275190828700064E-2</v>
      </c>
      <c r="AA188" s="32">
        <f t="shared" si="374"/>
        <v>2.3809171341032671E-2</v>
      </c>
      <c r="AB188" s="32">
        <f t="shared" si="374"/>
        <v>1.6538978375927282E-2</v>
      </c>
      <c r="AC188" s="32">
        <f t="shared" si="374"/>
        <v>2.2862985960999845E-2</v>
      </c>
      <c r="AD188" s="32">
        <f t="shared" si="374"/>
        <v>1.588171318530672E-2</v>
      </c>
      <c r="AE188" s="32">
        <f t="shared" si="374"/>
        <v>1.1032190376646447E-2</v>
      </c>
      <c r="AF188" s="32">
        <f t="shared" si="374"/>
        <v>1.5250567959352796E-2</v>
      </c>
      <c r="AG188" s="32">
        <f t="shared" si="374"/>
        <v>1.0593767002115473E-2</v>
      </c>
      <c r="AH188" s="32">
        <f t="shared" si="374"/>
        <v>7.3589324406953694E-3</v>
      </c>
      <c r="AI188" s="32">
        <f t="shared" si="374"/>
        <v>4.9761362548332376E-2</v>
      </c>
      <c r="AJ188" s="32">
        <f t="shared" si="374"/>
        <v>3.456659987679566E-2</v>
      </c>
      <c r="AK188" s="32">
        <f t="shared" si="374"/>
        <v>2.4011597871379672E-2</v>
      </c>
      <c r="AL188" s="32">
        <f t="shared" si="374"/>
        <v>3.3192910260622321E-2</v>
      </c>
      <c r="AM188" s="32">
        <f t="shared" si="374"/>
        <v>2.3057367985269684E-2</v>
      </c>
      <c r="AN188" s="32">
        <f t="shared" si="374"/>
        <v>1.6016740148237067E-2</v>
      </c>
      <c r="AO188" s="32">
        <f t="shared" si="374"/>
        <v>2.214105955196859E-2</v>
      </c>
      <c r="AP188" s="32">
        <f t="shared" si="374"/>
        <v>1.538022890024042E-2</v>
      </c>
      <c r="AQ188" s="32">
        <f t="shared" si="374"/>
        <v>1.0683835634359177E-2</v>
      </c>
      <c r="AR188" s="32">
        <f t="shared" si="374"/>
        <v>1.5759390061157903E-2</v>
      </c>
      <c r="AS188" s="32">
        <f t="shared" si="374"/>
        <v>1.0947218939539496E-2</v>
      </c>
      <c r="AT188" s="32">
        <f t="shared" si="374"/>
        <v>7.6044569012594801E-3</v>
      </c>
      <c r="AU188" s="32">
        <f t="shared" si="374"/>
        <v>1.0512172361720992E-2</v>
      </c>
      <c r="AV188" s="32">
        <f t="shared" si="374"/>
        <v>7.3022529379211509E-3</v>
      </c>
      <c r="AW188" s="32">
        <f t="shared" ref="AW188:CB188" si="375">AW187/$O187</f>
        <v>5.0724908358188645E-3</v>
      </c>
      <c r="AX188" s="32">
        <f t="shared" si="375"/>
        <v>7.012058673190262E-3</v>
      </c>
      <c r="AY188" s="32">
        <f t="shared" si="375"/>
        <v>4.870908151547497E-3</v>
      </c>
      <c r="AZ188" s="32">
        <f t="shared" si="375"/>
        <v>3.383563561942843E-3</v>
      </c>
      <c r="BA188" s="32">
        <f t="shared" si="375"/>
        <v>2.084364613476888E-2</v>
      </c>
      <c r="BB188" s="32">
        <f t="shared" si="375"/>
        <v>1.4478984075531909E-2</v>
      </c>
      <c r="BC188" s="32">
        <f t="shared" si="375"/>
        <v>1.0057788282531269E-2</v>
      </c>
      <c r="BD188" s="32">
        <f t="shared" si="375"/>
        <v>1.3903583829392888E-2</v>
      </c>
      <c r="BE188" s="32">
        <f t="shared" si="375"/>
        <v>9.6580880119050607E-3</v>
      </c>
      <c r="BF188" s="32">
        <f t="shared" si="375"/>
        <v>6.7089654861869777E-3</v>
      </c>
      <c r="BG188" s="32">
        <f t="shared" si="375"/>
        <v>9.2742719796273694E-3</v>
      </c>
      <c r="BH188" s="32">
        <f t="shared" si="375"/>
        <v>6.4423486868347493E-3</v>
      </c>
      <c r="BI188" s="32">
        <f t="shared" si="375"/>
        <v>4.4751606049436765E-3</v>
      </c>
      <c r="BJ188" s="32">
        <f t="shared" si="375"/>
        <v>3.0261194965335757E-2</v>
      </c>
      <c r="BK188" s="32">
        <f t="shared" si="375"/>
        <v>2.1020859650787829E-2</v>
      </c>
      <c r="BL188" s="32">
        <f t="shared" si="375"/>
        <v>1.4602084979270976E-2</v>
      </c>
      <c r="BM188" s="32">
        <f t="shared" si="375"/>
        <v>2.018548282089289E-2</v>
      </c>
      <c r="BN188" s="32">
        <f t="shared" si="375"/>
        <v>1.4021792657145002E-2</v>
      </c>
      <c r="BO188" s="32">
        <f t="shared" si="375"/>
        <v>9.7402014638195578E-3</v>
      </c>
      <c r="BP188" s="32">
        <f t="shared" si="375"/>
        <v>1.3464561369083434E-2</v>
      </c>
      <c r="BQ188" s="32">
        <f t="shared" si="375"/>
        <v>9.3531222122305926E-3</v>
      </c>
      <c r="BR188" s="32">
        <f t="shared" si="375"/>
        <v>6.4971217939404991E-3</v>
      </c>
      <c r="BS188" s="32">
        <f t="shared" si="375"/>
        <v>9.5837000988924104E-3</v>
      </c>
      <c r="BT188" s="32">
        <f t="shared" si="375"/>
        <v>6.6572921176717833E-3</v>
      </c>
      <c r="BU188" s="32">
        <f t="shared" si="375"/>
        <v>4.624470494974782E-3</v>
      </c>
      <c r="BV188" s="32">
        <f t="shared" si="375"/>
        <v>6.3927288373238833E-3</v>
      </c>
      <c r="BW188" s="32">
        <f t="shared" si="375"/>
        <v>4.440692306726903E-3</v>
      </c>
      <c r="BX188" s="32">
        <f t="shared" si="375"/>
        <v>3.0847152546014393E-3</v>
      </c>
      <c r="BY188" s="32">
        <f t="shared" si="375"/>
        <v>4.2642175324617438E-3</v>
      </c>
      <c r="BZ188" s="32">
        <f t="shared" si="375"/>
        <v>2.9621275158825361E-3</v>
      </c>
      <c r="CA188" s="32">
        <f t="shared" si="375"/>
        <v>2.0576341036905484E-3</v>
      </c>
      <c r="CB188" s="32">
        <f t="shared" si="375"/>
        <v>1.2675570104417217E-2</v>
      </c>
      <c r="CC188" s="32">
        <f t="shared" ref="CC188:CS188" si="376">CC187/$O187</f>
        <v>8.8050515012343955E-3</v>
      </c>
      <c r="CD188" s="32">
        <f t="shared" si="376"/>
        <v>6.1164059131646143E-3</v>
      </c>
      <c r="CE188" s="32">
        <f t="shared" si="376"/>
        <v>8.4551354591524911E-3</v>
      </c>
      <c r="CF188" s="32">
        <f t="shared" si="376"/>
        <v>5.8733376530186203E-3</v>
      </c>
      <c r="CG188" s="32">
        <f t="shared" si="376"/>
        <v>4.0798985838866771E-3</v>
      </c>
      <c r="CH188" s="32">
        <f t="shared" si="376"/>
        <v>5.6399290165027767E-3</v>
      </c>
      <c r="CI188" s="32">
        <f t="shared" si="376"/>
        <v>3.9177618871996615E-3</v>
      </c>
      <c r="CJ188" s="32">
        <f t="shared" si="376"/>
        <v>2.7214630113043189E-3</v>
      </c>
      <c r="CK188" s="32">
        <f t="shared" si="376"/>
        <v>1.8402629546982758E-2</v>
      </c>
      <c r="CL188" s="32">
        <f t="shared" si="376"/>
        <v>1.2783338310191995E-2</v>
      </c>
      <c r="CM188" s="32">
        <f t="shared" si="376"/>
        <v>8.8799124024976743E-3</v>
      </c>
      <c r="CN188" s="32">
        <f t="shared" si="376"/>
        <v>1.2275323661388492E-2</v>
      </c>
      <c r="CO188" s="32">
        <f t="shared" si="376"/>
        <v>8.52702136018175E-3</v>
      </c>
      <c r="CP188" s="32">
        <f t="shared" si="376"/>
        <v>5.9232730054770231E-3</v>
      </c>
      <c r="CQ188" s="32">
        <f t="shared" si="376"/>
        <v>8.1881543399622368E-3</v>
      </c>
      <c r="CR188" s="32">
        <f t="shared" si="376"/>
        <v>5.6878799193654265E-3</v>
      </c>
      <c r="CS188" s="32">
        <f t="shared" si="376"/>
        <v>3.9510708560080293E-3</v>
      </c>
    </row>
    <row r="189" spans="2:97" ht="13.15" thickTop="1" x14ac:dyDescent="0.35">
      <c r="H189" s="34">
        <f t="shared" si="372"/>
        <v>4.1723251342773438E-4</v>
      </c>
      <c r="I189" s="34">
        <f t="shared" ref="I189:J189" si="377">I184</f>
        <v>-0.36475332081308326</v>
      </c>
      <c r="J189" s="34">
        <f t="shared" si="377"/>
        <v>0.96441361319287022</v>
      </c>
      <c r="K189" s="34">
        <f t="shared" si="368"/>
        <v>-0.36435093609726688</v>
      </c>
      <c r="L189" s="34">
        <f>$CE$6-$CE$7*SUMPRODUCT($B$6:$CD$6,Q188:CS188)</f>
        <v>-0.36587982335680636</v>
      </c>
    </row>
    <row r="190" spans="2:97" ht="13.5" thickBot="1" x14ac:dyDescent="0.4">
      <c r="B190" s="39" t="s">
        <v>367</v>
      </c>
      <c r="D190" s="39" t="s">
        <v>368</v>
      </c>
      <c r="E190" s="39" t="s">
        <v>369</v>
      </c>
      <c r="F190" s="39" t="s">
        <v>370</v>
      </c>
      <c r="H190" s="39" t="s">
        <v>347</v>
      </c>
      <c r="I190" s="39" t="s">
        <v>371</v>
      </c>
      <c r="J190" s="39" t="s">
        <v>372</v>
      </c>
      <c r="K190" s="39" t="s">
        <v>349</v>
      </c>
      <c r="L190" s="39" t="s">
        <v>373</v>
      </c>
      <c r="M190" s="39" t="s">
        <v>374</v>
      </c>
      <c r="O190" s="45" t="s">
        <v>336</v>
      </c>
    </row>
    <row r="191" spans="2:97" ht="13.9" thickTop="1" thickBot="1" x14ac:dyDescent="0.4">
      <c r="B191" s="32">
        <f>1+B186</f>
        <v>8</v>
      </c>
      <c r="D191" s="32">
        <f>IF(F186,IF(M191&lt;0,D186,H191),E186)</f>
        <v>2.0861625671386719E-4</v>
      </c>
      <c r="E191" s="32">
        <f>IF(F186,IF(M191&lt;0,H191,E186),H191)</f>
        <v>4.1723251342773438E-4</v>
      </c>
      <c r="F191" s="32" t="b">
        <f>OR(F186,M191*M186&lt;=0)</f>
        <v>1</v>
      </c>
      <c r="H191" s="32">
        <f>IF(F186,(D186+E186)/2,2*H186)</f>
        <v>2.0861625671386719E-4</v>
      </c>
      <c r="I191" s="32">
        <f>I186</f>
        <v>-0.49695540043249664</v>
      </c>
      <c r="J191" s="32">
        <f>J186</f>
        <v>-1</v>
      </c>
      <c r="K191" s="32">
        <f>I191+J191*H191</f>
        <v>-0.49716401668921051</v>
      </c>
      <c r="L191" s="32">
        <f>$CE$3-$CE$7*SUMPRODUCT($B$3:$CD$3,Q193:CS193)</f>
        <v>4.5904237760339583E-2</v>
      </c>
      <c r="M191" s="32">
        <f>SUMPRODUCT(L191:L194,J191:J194)</f>
        <v>8.4260245751920426E-2</v>
      </c>
      <c r="O191" s="46">
        <f>SUM(Q191:CS191)</f>
        <v>-1.2578526582935177</v>
      </c>
      <c r="P191" s="39" t="s">
        <v>363</v>
      </c>
      <c r="Q191" s="32">
        <f t="shared" ref="Q191:AV191" si="378">SUMPRODUCT(B$3:B$6,$K191:$K194)</f>
        <v>0.94067070569064182</v>
      </c>
      <c r="R191" s="32">
        <f t="shared" si="378"/>
        <v>0.57611857723546678</v>
      </c>
      <c r="S191" s="32">
        <f t="shared" si="378"/>
        <v>0.21156644878029174</v>
      </c>
      <c r="T191" s="32">
        <f t="shared" si="378"/>
        <v>0.53560619669791709</v>
      </c>
      <c r="U191" s="32">
        <f t="shared" si="378"/>
        <v>0.17105406824274211</v>
      </c>
      <c r="V191" s="32">
        <f t="shared" si="378"/>
        <v>-0.19349806021243293</v>
      </c>
      <c r="W191" s="32">
        <f t="shared" si="378"/>
        <v>0.13054168770519248</v>
      </c>
      <c r="X191" s="32">
        <f t="shared" si="378"/>
        <v>-0.23401044074998256</v>
      </c>
      <c r="Y191" s="32">
        <f t="shared" si="378"/>
        <v>-0.5985625692051576</v>
      </c>
      <c r="Z191" s="32">
        <f t="shared" si="378"/>
        <v>1.2201935186447574</v>
      </c>
      <c r="AA191" s="32">
        <f t="shared" si="378"/>
        <v>0.85564139018958252</v>
      </c>
      <c r="AB191" s="32">
        <f t="shared" si="378"/>
        <v>0.49108926173440748</v>
      </c>
      <c r="AC191" s="32">
        <f t="shared" si="378"/>
        <v>0.81512900965203294</v>
      </c>
      <c r="AD191" s="32">
        <f t="shared" si="378"/>
        <v>0.4505768811968579</v>
      </c>
      <c r="AE191" s="32">
        <f t="shared" si="378"/>
        <v>8.6024752741682864E-2</v>
      </c>
      <c r="AF191" s="32">
        <f t="shared" si="378"/>
        <v>0.41006450065930827</v>
      </c>
      <c r="AG191" s="32">
        <f t="shared" si="378"/>
        <v>4.5512372204133233E-2</v>
      </c>
      <c r="AH191" s="32">
        <f t="shared" si="378"/>
        <v>-0.31903975625104181</v>
      </c>
      <c r="AI191" s="32">
        <f t="shared" si="378"/>
        <v>1.5928906025835787</v>
      </c>
      <c r="AJ191" s="32">
        <f t="shared" si="378"/>
        <v>1.2283384741284036</v>
      </c>
      <c r="AK191" s="32">
        <f t="shared" si="378"/>
        <v>0.86378634567322854</v>
      </c>
      <c r="AL191" s="32">
        <f t="shared" si="378"/>
        <v>1.187826093590854</v>
      </c>
      <c r="AM191" s="32">
        <f t="shared" si="378"/>
        <v>0.82327396513567885</v>
      </c>
      <c r="AN191" s="32">
        <f t="shared" si="378"/>
        <v>0.45872183668050381</v>
      </c>
      <c r="AO191" s="32">
        <f t="shared" si="378"/>
        <v>0.78276158459812928</v>
      </c>
      <c r="AP191" s="32">
        <f t="shared" si="378"/>
        <v>0.41820945614295418</v>
      </c>
      <c r="AQ191" s="32">
        <f t="shared" si="378"/>
        <v>5.3657327687779144E-2</v>
      </c>
      <c r="AR191" s="32">
        <f t="shared" si="378"/>
        <v>0.44350668900143131</v>
      </c>
      <c r="AS191" s="32">
        <f t="shared" si="378"/>
        <v>7.8954560546256269E-2</v>
      </c>
      <c r="AT191" s="32">
        <f t="shared" si="378"/>
        <v>-0.28559756790891877</v>
      </c>
      <c r="AU191" s="32">
        <f t="shared" si="378"/>
        <v>3.8442180008706639E-2</v>
      </c>
      <c r="AV191" s="32">
        <f t="shared" si="378"/>
        <v>-0.3261099484464684</v>
      </c>
      <c r="AW191" s="32">
        <f t="shared" ref="AW191:CB191" si="379">SUMPRODUCT(AH$3:AH$6,$K191:$K194)</f>
        <v>-0.69066207690164338</v>
      </c>
      <c r="AX191" s="32">
        <f t="shared" si="379"/>
        <v>-0.36662232898401803</v>
      </c>
      <c r="AY191" s="32">
        <f t="shared" si="379"/>
        <v>-0.73117445743919307</v>
      </c>
      <c r="AZ191" s="32">
        <f t="shared" si="379"/>
        <v>-1.0957265858943681</v>
      </c>
      <c r="BA191" s="32">
        <f t="shared" si="379"/>
        <v>0.72302950195554705</v>
      </c>
      <c r="BB191" s="32">
        <f t="shared" si="379"/>
        <v>0.35847737350037207</v>
      </c>
      <c r="BC191" s="32">
        <f t="shared" si="379"/>
        <v>-6.0747549548029744E-3</v>
      </c>
      <c r="BD191" s="32">
        <f t="shared" si="379"/>
        <v>0.31796499296282243</v>
      </c>
      <c r="BE191" s="32">
        <f t="shared" si="379"/>
        <v>-4.6587135492352626E-2</v>
      </c>
      <c r="BF191" s="32">
        <f t="shared" si="379"/>
        <v>-0.41113926394752764</v>
      </c>
      <c r="BG191" s="32">
        <f t="shared" si="379"/>
        <v>-8.7099516029902235E-2</v>
      </c>
      <c r="BH191" s="32">
        <f t="shared" si="379"/>
        <v>-0.45165164448507727</v>
      </c>
      <c r="BI191" s="32">
        <f t="shared" si="379"/>
        <v>-0.81620377294025226</v>
      </c>
      <c r="BJ191" s="32">
        <f t="shared" si="379"/>
        <v>1.0957265858943681</v>
      </c>
      <c r="BK191" s="32">
        <f t="shared" si="379"/>
        <v>0.73117445743919307</v>
      </c>
      <c r="BL191" s="32">
        <f t="shared" si="379"/>
        <v>0.36662232898401803</v>
      </c>
      <c r="BM191" s="32">
        <f t="shared" si="379"/>
        <v>0.69066207690164338</v>
      </c>
      <c r="BN191" s="32">
        <f t="shared" si="379"/>
        <v>0.3261099484464684</v>
      </c>
      <c r="BO191" s="32">
        <f t="shared" si="379"/>
        <v>-3.8442180008706639E-2</v>
      </c>
      <c r="BP191" s="32">
        <f t="shared" si="379"/>
        <v>0.28559756790891877</v>
      </c>
      <c r="BQ191" s="32">
        <f t="shared" si="379"/>
        <v>-7.8954560546256269E-2</v>
      </c>
      <c r="BR191" s="32">
        <f t="shared" si="379"/>
        <v>-0.44350668900143131</v>
      </c>
      <c r="BS191" s="32">
        <f t="shared" si="379"/>
        <v>-5.3657327687779144E-2</v>
      </c>
      <c r="BT191" s="32">
        <f t="shared" si="379"/>
        <v>-0.41820945614295418</v>
      </c>
      <c r="BU191" s="32">
        <f t="shared" si="379"/>
        <v>-0.78276158459812928</v>
      </c>
      <c r="BV191" s="32">
        <f t="shared" si="379"/>
        <v>-0.45872183668050381</v>
      </c>
      <c r="BW191" s="32">
        <f t="shared" si="379"/>
        <v>-0.82327396513567885</v>
      </c>
      <c r="BX191" s="32">
        <f t="shared" si="379"/>
        <v>-1.187826093590854</v>
      </c>
      <c r="BY191" s="32">
        <f t="shared" si="379"/>
        <v>-0.86378634567322854</v>
      </c>
      <c r="BZ191" s="32">
        <f t="shared" si="379"/>
        <v>-1.2283384741284036</v>
      </c>
      <c r="CA191" s="32">
        <f t="shared" si="379"/>
        <v>-1.5928906025835787</v>
      </c>
      <c r="CB191" s="32">
        <f t="shared" si="379"/>
        <v>0.2258654852663366</v>
      </c>
      <c r="CC191" s="32">
        <f t="shared" ref="CC191:CS191" si="380">SUMPRODUCT(BN$3:BN$6,$K191:$K194)</f>
        <v>-0.13868664318883844</v>
      </c>
      <c r="CD191" s="32">
        <f t="shared" si="380"/>
        <v>-0.50323877164401343</v>
      </c>
      <c r="CE191" s="32">
        <f t="shared" si="380"/>
        <v>-0.17919902372638807</v>
      </c>
      <c r="CF191" s="32">
        <f t="shared" si="380"/>
        <v>-0.54375115218156311</v>
      </c>
      <c r="CG191" s="32">
        <f t="shared" si="380"/>
        <v>-0.90830328063673815</v>
      </c>
      <c r="CH191" s="32">
        <f t="shared" si="380"/>
        <v>-0.58426353271911269</v>
      </c>
      <c r="CI191" s="32">
        <f t="shared" si="380"/>
        <v>-0.94881566117428773</v>
      </c>
      <c r="CJ191" s="32">
        <f t="shared" si="380"/>
        <v>-1.3133677896294627</v>
      </c>
      <c r="CK191" s="32">
        <f t="shared" si="380"/>
        <v>0.5985625692051576</v>
      </c>
      <c r="CL191" s="32">
        <f t="shared" si="380"/>
        <v>0.23401044074998256</v>
      </c>
      <c r="CM191" s="32">
        <f t="shared" si="380"/>
        <v>-0.13054168770519248</v>
      </c>
      <c r="CN191" s="32">
        <f t="shared" si="380"/>
        <v>0.19349806021243293</v>
      </c>
      <c r="CO191" s="32">
        <f t="shared" si="380"/>
        <v>-0.17105406824274211</v>
      </c>
      <c r="CP191" s="32">
        <f t="shared" si="380"/>
        <v>-0.53560619669791709</v>
      </c>
      <c r="CQ191" s="32">
        <f t="shared" si="380"/>
        <v>-0.21156644878029174</v>
      </c>
      <c r="CR191" s="32">
        <f t="shared" si="380"/>
        <v>-0.57611857723546678</v>
      </c>
      <c r="CS191" s="32">
        <f t="shared" si="380"/>
        <v>-0.94067070569064182</v>
      </c>
    </row>
    <row r="192" spans="2:97" ht="13.9" thickTop="1" thickBot="1" x14ac:dyDescent="0.4">
      <c r="H192" s="33">
        <f>H191</f>
        <v>2.0861625671386719E-4</v>
      </c>
      <c r="I192" s="33">
        <f t="shared" ref="I192:J192" si="381">I187</f>
        <v>0.32600498912560572</v>
      </c>
      <c r="J192" s="33">
        <f t="shared" si="381"/>
        <v>0.5031214849504636</v>
      </c>
      <c r="K192" s="33">
        <f t="shared" ref="K192:K194" si="382">I192+J192*H192</f>
        <v>0.3261099484464684</v>
      </c>
      <c r="L192" s="33">
        <f>$CE$4-$CE$7*SUMPRODUCT($B$4:$CD$4,Q193:CS193)</f>
        <v>1.0660075532875339</v>
      </c>
      <c r="M192" s="39" t="s">
        <v>375</v>
      </c>
      <c r="O192" s="47">
        <f t="shared" ref="O192:O193" si="383">SUM(Q192:CS192)</f>
        <v>98.826256214661498</v>
      </c>
      <c r="P192" s="39" t="s">
        <v>365</v>
      </c>
      <c r="Q192" s="33">
        <f>EXP(Q191)</f>
        <v>2.5616989883620929</v>
      </c>
      <c r="R192" s="33">
        <f>EXP(R191)</f>
        <v>1.7791194968667674</v>
      </c>
      <c r="S192" s="33">
        <f t="shared" ref="S192:CD192" si="384">EXP(S191)</f>
        <v>1.2356120678156948</v>
      </c>
      <c r="T192" s="33">
        <f t="shared" si="384"/>
        <v>1.7084836055257229</v>
      </c>
      <c r="U192" s="33">
        <f t="shared" si="384"/>
        <v>1.186554902225851</v>
      </c>
      <c r="V192" s="33">
        <f t="shared" si="384"/>
        <v>0.82407143471708388</v>
      </c>
      <c r="W192" s="33">
        <f t="shared" si="384"/>
        <v>1.1394454397690494</v>
      </c>
      <c r="X192" s="33">
        <f t="shared" si="384"/>
        <v>0.79135355352785108</v>
      </c>
      <c r="Y192" s="33">
        <f t="shared" si="384"/>
        <v>0.54960108209137959</v>
      </c>
      <c r="Z192" s="33">
        <f t="shared" si="384"/>
        <v>3.3878432810293613</v>
      </c>
      <c r="AA192" s="33">
        <f t="shared" si="384"/>
        <v>2.3528830127938725</v>
      </c>
      <c r="AB192" s="33">
        <f t="shared" si="384"/>
        <v>1.6340952082682805</v>
      </c>
      <c r="AC192" s="33">
        <f t="shared" si="384"/>
        <v>2.2594671466181655</v>
      </c>
      <c r="AD192" s="33">
        <f t="shared" si="384"/>
        <v>1.5692171763117775</v>
      </c>
      <c r="AE192" s="33">
        <f t="shared" si="384"/>
        <v>1.0898333043335215</v>
      </c>
      <c r="AF192" s="33">
        <f t="shared" si="384"/>
        <v>1.5069149789879517</v>
      </c>
      <c r="AG192" s="33">
        <f t="shared" si="384"/>
        <v>1.0465639528367126</v>
      </c>
      <c r="AH192" s="33">
        <f t="shared" si="384"/>
        <v>0.72684665203395127</v>
      </c>
      <c r="AI192" s="33">
        <f t="shared" si="384"/>
        <v>4.9179442242434268</v>
      </c>
      <c r="AJ192" s="33">
        <f t="shared" si="384"/>
        <v>3.4155497947278897</v>
      </c>
      <c r="AK192" s="33">
        <f t="shared" si="384"/>
        <v>2.3721253979980661</v>
      </c>
      <c r="AL192" s="33">
        <f t="shared" si="384"/>
        <v>3.2799431620114179</v>
      </c>
      <c r="AM192" s="33">
        <f t="shared" si="384"/>
        <v>2.2779455567027451</v>
      </c>
      <c r="AN192" s="33">
        <f t="shared" si="384"/>
        <v>1.5820505731323757</v>
      </c>
      <c r="AO192" s="33">
        <f t="shared" si="384"/>
        <v>2.1875049117053509</v>
      </c>
      <c r="AP192" s="33">
        <f t="shared" si="384"/>
        <v>1.5192388549894296</v>
      </c>
      <c r="AQ192" s="33">
        <f t="shared" si="384"/>
        <v>1.0551229787686456</v>
      </c>
      <c r="AR192" s="33">
        <f t="shared" si="384"/>
        <v>1.5581616377235081</v>
      </c>
      <c r="AS192" s="33">
        <f t="shared" si="384"/>
        <v>1.0821551484143013</v>
      </c>
      <c r="AT192" s="33">
        <f t="shared" si="384"/>
        <v>0.75156500897462086</v>
      </c>
      <c r="AU192" s="33">
        <f t="shared" si="384"/>
        <v>1.0391906406270714</v>
      </c>
      <c r="AV192" s="33">
        <f t="shared" si="384"/>
        <v>0.72172583043537408</v>
      </c>
      <c r="AW192" s="33">
        <f t="shared" si="384"/>
        <v>0.50124409704394024</v>
      </c>
      <c r="AX192" s="33">
        <f t="shared" si="384"/>
        <v>0.69307134858272768</v>
      </c>
      <c r="AY192" s="33">
        <f t="shared" si="384"/>
        <v>0.48134334072235002</v>
      </c>
      <c r="AZ192" s="33">
        <f t="shared" si="384"/>
        <v>0.33429662347396372</v>
      </c>
      <c r="BA192" s="33">
        <f t="shared" si="384"/>
        <v>2.0606665572735672</v>
      </c>
      <c r="BB192" s="33">
        <f t="shared" si="384"/>
        <v>1.4311486498774044</v>
      </c>
      <c r="BC192" s="33">
        <f t="shared" si="384"/>
        <v>0.99394365906332682</v>
      </c>
      <c r="BD192" s="33">
        <f t="shared" si="384"/>
        <v>1.3743281492288226</v>
      </c>
      <c r="BE192" s="33">
        <f t="shared" si="384"/>
        <v>0.95448138774070801</v>
      </c>
      <c r="BF192" s="33">
        <f t="shared" si="384"/>
        <v>0.66289460785230747</v>
      </c>
      <c r="BG192" s="33">
        <f t="shared" si="384"/>
        <v>0.91658587610687037</v>
      </c>
      <c r="BH192" s="33">
        <f t="shared" si="384"/>
        <v>0.63657588582532587</v>
      </c>
      <c r="BI192" s="33">
        <f t="shared" si="384"/>
        <v>0.44210681069566271</v>
      </c>
      <c r="BJ192" s="33">
        <f t="shared" si="384"/>
        <v>2.9913553705931575</v>
      </c>
      <c r="BK192" s="33">
        <f t="shared" si="384"/>
        <v>2.0775191332226681</v>
      </c>
      <c r="BL192" s="33">
        <f t="shared" si="384"/>
        <v>1.4428528924834585</v>
      </c>
      <c r="BM192" s="33">
        <f t="shared" si="384"/>
        <v>1.9950359633109807</v>
      </c>
      <c r="BN192" s="33">
        <f t="shared" si="384"/>
        <v>1.3855677015145209</v>
      </c>
      <c r="BO192" s="33">
        <f t="shared" si="384"/>
        <v>0.96228734257708193</v>
      </c>
      <c r="BP192" s="33">
        <f t="shared" si="384"/>
        <v>1.330556888703913</v>
      </c>
      <c r="BQ192" s="33">
        <f t="shared" si="384"/>
        <v>0.92408191326845834</v>
      </c>
      <c r="BR192" s="33">
        <f t="shared" si="384"/>
        <v>0.64178194083959827</v>
      </c>
      <c r="BS192" s="33">
        <f t="shared" si="384"/>
        <v>0.94775682088454227</v>
      </c>
      <c r="BT192" s="33">
        <f t="shared" si="384"/>
        <v>0.6582243448525793</v>
      </c>
      <c r="BU192" s="33">
        <f t="shared" si="384"/>
        <v>0.4571418306989824</v>
      </c>
      <c r="BV192" s="33">
        <f t="shared" si="384"/>
        <v>0.63209104499109237</v>
      </c>
      <c r="BW192" s="33">
        <f t="shared" si="384"/>
        <v>0.43899205451049877</v>
      </c>
      <c r="BX192" s="33">
        <f t="shared" si="384"/>
        <v>0.3048833319985802</v>
      </c>
      <c r="BY192" s="33">
        <f t="shared" si="384"/>
        <v>0.42156287388682778</v>
      </c>
      <c r="BZ192" s="33">
        <f t="shared" si="384"/>
        <v>0.29277863304571383</v>
      </c>
      <c r="CA192" s="33">
        <f t="shared" si="384"/>
        <v>0.20333699497249572</v>
      </c>
      <c r="CB192" s="33">
        <f t="shared" si="384"/>
        <v>1.2534070522221696</v>
      </c>
      <c r="CC192" s="33">
        <f t="shared" si="384"/>
        <v>0.87050076306762469</v>
      </c>
      <c r="CD192" s="33">
        <f t="shared" si="384"/>
        <v>0.60456942312384565</v>
      </c>
      <c r="CE192" s="33">
        <f t="shared" ref="CE192:CS192" si="385">EXP(CE191)</f>
        <v>0.83593951104344677</v>
      </c>
      <c r="CF192" s="33">
        <f t="shared" si="385"/>
        <v>0.5805663698409711</v>
      </c>
      <c r="CG192" s="33">
        <f t="shared" si="385"/>
        <v>0.40320777441132966</v>
      </c>
      <c r="CH192" s="33">
        <f t="shared" si="385"/>
        <v>0.55751630317115353</v>
      </c>
      <c r="CI192" s="33">
        <f t="shared" si="385"/>
        <v>0.38719932720396599</v>
      </c>
      <c r="CJ192" s="33">
        <f t="shared" si="385"/>
        <v>0.26891288763115967</v>
      </c>
      <c r="CK192" s="33">
        <f t="shared" si="385"/>
        <v>1.8195015122509068</v>
      </c>
      <c r="CL192" s="33">
        <f t="shared" si="385"/>
        <v>1.2636576856728625</v>
      </c>
      <c r="CM192" s="33">
        <f t="shared" si="385"/>
        <v>0.87761990622621378</v>
      </c>
      <c r="CN192" s="33">
        <f t="shared" si="385"/>
        <v>1.2134870326421581</v>
      </c>
      <c r="CO192" s="33">
        <f t="shared" si="385"/>
        <v>0.84277600482211668</v>
      </c>
      <c r="CP192" s="33">
        <f t="shared" si="385"/>
        <v>0.58531436694254191</v>
      </c>
      <c r="CQ192" s="33">
        <f t="shared" si="385"/>
        <v>0.80931550123801566</v>
      </c>
      <c r="CR192" s="33">
        <f t="shared" si="385"/>
        <v>0.56207579185159529</v>
      </c>
      <c r="CS192" s="33">
        <f t="shared" si="385"/>
        <v>0.39036592688799204</v>
      </c>
    </row>
    <row r="193" spans="1:111" ht="13.9" thickTop="1" thickBot="1" x14ac:dyDescent="0.4">
      <c r="H193" s="32">
        <f t="shared" ref="H193:H194" si="386">H192</f>
        <v>2.0861625671386719E-4</v>
      </c>
      <c r="I193" s="32">
        <f t="shared" ref="I193:J193" si="387">I188</f>
        <v>-0.40522649427861196</v>
      </c>
      <c r="J193" s="32">
        <f t="shared" si="387"/>
        <v>0.77647489432937045</v>
      </c>
      <c r="K193" s="32">
        <f t="shared" si="382"/>
        <v>-0.40506450899272467</v>
      </c>
      <c r="L193" s="32">
        <f>$CE$5-$CE$7*SUMPRODUCT($B$5:$CD$5,Q193:CS193)</f>
        <v>-0.18724204221769014</v>
      </c>
      <c r="M193" s="32">
        <f>SUMPRODUCT($B$7:$CD$7, LN(Q193:CS193))</f>
        <v>-3180.5990813800167</v>
      </c>
      <c r="O193" s="48">
        <f t="shared" si="383"/>
        <v>1.0000000000000004</v>
      </c>
      <c r="P193" s="39" t="s">
        <v>366</v>
      </c>
      <c r="Q193" s="32">
        <f t="shared" ref="Q193:AV193" si="388">Q192/$O192</f>
        <v>2.5921238813274489E-2</v>
      </c>
      <c r="R193" s="32">
        <f t="shared" si="388"/>
        <v>1.8002498172169187E-2</v>
      </c>
      <c r="S193" s="32">
        <f t="shared" si="388"/>
        <v>1.2502872365536235E-2</v>
      </c>
      <c r="T193" s="32">
        <f t="shared" si="388"/>
        <v>1.7287749945871757E-2</v>
      </c>
      <c r="U193" s="32">
        <f t="shared" si="388"/>
        <v>1.2006474267815257E-2</v>
      </c>
      <c r="V193" s="32">
        <f t="shared" si="388"/>
        <v>8.338588005672401E-3</v>
      </c>
      <c r="W193" s="32">
        <f t="shared" si="388"/>
        <v>1.1529784527039542E-2</v>
      </c>
      <c r="X193" s="32">
        <f t="shared" si="388"/>
        <v>8.0075233428750364E-3</v>
      </c>
      <c r="Y193" s="32">
        <f t="shared" si="388"/>
        <v>5.5612860705517931E-3</v>
      </c>
      <c r="Z193" s="32">
        <f t="shared" si="388"/>
        <v>3.4280801588502885E-2</v>
      </c>
      <c r="AA193" s="32">
        <f t="shared" si="388"/>
        <v>2.3808278315057808E-2</v>
      </c>
      <c r="AB193" s="32">
        <f t="shared" si="388"/>
        <v>1.6535030981228774E-2</v>
      </c>
      <c r="AC193" s="32">
        <f t="shared" si="388"/>
        <v>2.2863024798899133E-2</v>
      </c>
      <c r="AD193" s="32">
        <f t="shared" si="388"/>
        <v>1.5878545200612125E-2</v>
      </c>
      <c r="AE193" s="32">
        <f t="shared" si="388"/>
        <v>1.1027770817972541E-2</v>
      </c>
      <c r="AF193" s="32">
        <f t="shared" si="388"/>
        <v>1.5248123694119977E-2</v>
      </c>
      <c r="AG193" s="32">
        <f t="shared" si="388"/>
        <v>1.058993827069054E-2</v>
      </c>
      <c r="AH193" s="32">
        <f t="shared" si="388"/>
        <v>7.3547929454613799E-3</v>
      </c>
      <c r="AI193" s="32">
        <f t="shared" si="388"/>
        <v>4.9763538685115329E-2</v>
      </c>
      <c r="AJ193" s="32">
        <f t="shared" si="388"/>
        <v>3.4561157384217202E-2</v>
      </c>
      <c r="AK193" s="32">
        <f t="shared" si="388"/>
        <v>2.4002987554699519E-2</v>
      </c>
      <c r="AL193" s="32">
        <f t="shared" si="388"/>
        <v>3.3188985272163102E-2</v>
      </c>
      <c r="AM193" s="32">
        <f t="shared" si="388"/>
        <v>2.3050003551230321E-2</v>
      </c>
      <c r="AN193" s="32">
        <f t="shared" si="388"/>
        <v>1.600840337102306E-2</v>
      </c>
      <c r="AO193" s="32">
        <f t="shared" si="388"/>
        <v>2.2134855609159673E-2</v>
      </c>
      <c r="AP193" s="32">
        <f t="shared" si="388"/>
        <v>1.5372826141359394E-2</v>
      </c>
      <c r="AQ193" s="32">
        <f t="shared" si="388"/>
        <v>1.067654507195742E-2</v>
      </c>
      <c r="AR193" s="32">
        <f t="shared" si="388"/>
        <v>1.5766676765929591E-2</v>
      </c>
      <c r="AS193" s="32">
        <f t="shared" si="388"/>
        <v>1.0950077336368396E-2</v>
      </c>
      <c r="AT193" s="32">
        <f t="shared" si="388"/>
        <v>7.6049122749539252E-3</v>
      </c>
      <c r="AU193" s="32">
        <f t="shared" si="388"/>
        <v>1.0515329431986527E-2</v>
      </c>
      <c r="AV193" s="32">
        <f t="shared" si="388"/>
        <v>7.3029765376086513E-3</v>
      </c>
      <c r="AW193" s="32">
        <f t="shared" ref="AW193:CB193" si="389">AW192/$O192</f>
        <v>5.0719729375883968E-3</v>
      </c>
      <c r="AX193" s="32">
        <f t="shared" si="389"/>
        <v>7.013028471677612E-3</v>
      </c>
      <c r="AY193" s="32">
        <f t="shared" si="389"/>
        <v>4.870601793078343E-3</v>
      </c>
      <c r="AZ193" s="32">
        <f t="shared" si="389"/>
        <v>3.3826701149928689E-3</v>
      </c>
      <c r="BA193" s="32">
        <f t="shared" si="389"/>
        <v>2.0851407674470364E-2</v>
      </c>
      <c r="BB193" s="32">
        <f t="shared" si="389"/>
        <v>1.4481461756163182E-2</v>
      </c>
      <c r="BC193" s="32">
        <f t="shared" si="389"/>
        <v>1.0057485704045814E-2</v>
      </c>
      <c r="BD193" s="32">
        <f t="shared" si="389"/>
        <v>1.3906508268851455E-2</v>
      </c>
      <c r="BE193" s="32">
        <f t="shared" si="389"/>
        <v>9.658176119385414E-3</v>
      </c>
      <c r="BF193" s="32">
        <f t="shared" si="389"/>
        <v>6.7076770206940502E-3</v>
      </c>
      <c r="BG193" s="32">
        <f t="shared" si="389"/>
        <v>9.2747202131784195E-3</v>
      </c>
      <c r="BH193" s="32">
        <f t="shared" si="389"/>
        <v>6.4413639675129754E-3</v>
      </c>
      <c r="BI193" s="32">
        <f t="shared" si="389"/>
        <v>4.4735764323132719E-3</v>
      </c>
      <c r="BJ193" s="32">
        <f t="shared" si="389"/>
        <v>3.026883224328163E-2</v>
      </c>
      <c r="BK193" s="32">
        <f t="shared" si="389"/>
        <v>2.1021934987702742E-2</v>
      </c>
      <c r="BL193" s="32">
        <f t="shared" si="389"/>
        <v>1.4599894276571839E-2</v>
      </c>
      <c r="BM193" s="32">
        <f t="shared" si="389"/>
        <v>2.0187306893195905E-2</v>
      </c>
      <c r="BN193" s="32">
        <f t="shared" si="389"/>
        <v>1.4020238695523541E-2</v>
      </c>
      <c r="BO193" s="32">
        <f t="shared" si="389"/>
        <v>9.7371627686359784E-3</v>
      </c>
      <c r="BP193" s="32">
        <f t="shared" si="389"/>
        <v>1.3463597020348489E-2</v>
      </c>
      <c r="BQ193" s="32">
        <f t="shared" si="389"/>
        <v>9.3505708772499765E-3</v>
      </c>
      <c r="BR193" s="32">
        <f t="shared" si="389"/>
        <v>6.4940428325603802E-3</v>
      </c>
      <c r="BS193" s="32">
        <f t="shared" si="389"/>
        <v>9.5901317846738034E-3</v>
      </c>
      <c r="BT193" s="32">
        <f t="shared" si="389"/>
        <v>6.660419710960654E-3</v>
      </c>
      <c r="BU193" s="32">
        <f t="shared" si="389"/>
        <v>4.6257123178482049E-3</v>
      </c>
      <c r="BV193" s="32">
        <f t="shared" si="389"/>
        <v>6.3959829017313083E-3</v>
      </c>
      <c r="BW193" s="32">
        <f t="shared" si="389"/>
        <v>4.4420589358050737E-3</v>
      </c>
      <c r="BX193" s="32">
        <f t="shared" si="389"/>
        <v>3.0850438302179543E-3</v>
      </c>
      <c r="BY193" s="32">
        <f t="shared" si="389"/>
        <v>4.2656970934034661E-3</v>
      </c>
      <c r="BZ193" s="32">
        <f t="shared" si="389"/>
        <v>2.9625591847754146E-3</v>
      </c>
      <c r="CA193" s="32">
        <f t="shared" si="389"/>
        <v>2.0575199624159129E-3</v>
      </c>
      <c r="CB193" s="32">
        <f t="shared" si="389"/>
        <v>1.2682935691701522E-2</v>
      </c>
      <c r="CC193" s="32">
        <f t="shared" ref="CC193:CS193" si="390">CC192/$O192</f>
        <v>8.8083956269354308E-3</v>
      </c>
      <c r="CD193" s="32">
        <f t="shared" si="390"/>
        <v>6.1174979836396345E-3</v>
      </c>
      <c r="CE193" s="32">
        <f t="shared" si="390"/>
        <v>8.4586783215555E-3</v>
      </c>
      <c r="CF193" s="32">
        <f t="shared" si="390"/>
        <v>5.8746166462070272E-3</v>
      </c>
      <c r="CG193" s="32">
        <f t="shared" si="390"/>
        <v>4.07996609256874E-3</v>
      </c>
      <c r="CH193" s="32">
        <f t="shared" si="390"/>
        <v>5.641378359614947E-3</v>
      </c>
      <c r="CI193" s="32">
        <f t="shared" si="390"/>
        <v>3.9179803225868077E-3</v>
      </c>
      <c r="CJ193" s="32">
        <f t="shared" si="390"/>
        <v>2.721067233863957E-3</v>
      </c>
      <c r="CK193" s="32">
        <f t="shared" si="390"/>
        <v>1.841111443398958E-2</v>
      </c>
      <c r="CL193" s="32">
        <f t="shared" si="390"/>
        <v>1.2786659477700532E-2</v>
      </c>
      <c r="CM193" s="32">
        <f t="shared" si="390"/>
        <v>8.8804325878734779E-3</v>
      </c>
      <c r="CN193" s="32">
        <f t="shared" si="390"/>
        <v>1.2278994258431998E-2</v>
      </c>
      <c r="CO193" s="32">
        <f t="shared" si="390"/>
        <v>8.5278552188753822E-3</v>
      </c>
      <c r="CP193" s="32">
        <f t="shared" si="390"/>
        <v>5.9226605293149501E-3</v>
      </c>
      <c r="CQ193" s="32">
        <f t="shared" si="390"/>
        <v>8.1892761320442355E-3</v>
      </c>
      <c r="CR193" s="32">
        <f t="shared" si="390"/>
        <v>5.6875147696651062E-3</v>
      </c>
      <c r="CS193" s="32">
        <f t="shared" si="390"/>
        <v>3.9500224114538381E-3</v>
      </c>
    </row>
    <row r="194" spans="1:111" ht="13.15" thickTop="1" x14ac:dyDescent="0.35">
      <c r="H194" s="34">
        <f t="shared" si="386"/>
        <v>2.0861625671386719E-4</v>
      </c>
      <c r="I194" s="34">
        <f t="shared" ref="I194:J194" si="391">I189</f>
        <v>-0.36475332081308326</v>
      </c>
      <c r="J194" s="34">
        <f t="shared" si="391"/>
        <v>0.96441361319287022</v>
      </c>
      <c r="K194" s="34">
        <f t="shared" si="382"/>
        <v>-0.36455212845517504</v>
      </c>
      <c r="L194" s="34">
        <f>$CE$6-$CE$7*SUMPRODUCT($B$6:$CD$6,Q193:CS193)</f>
        <v>-0.27040065709755368</v>
      </c>
    </row>
    <row r="195" spans="1:111" ht="13.5" thickBot="1" x14ac:dyDescent="0.4">
      <c r="B195" s="39" t="s">
        <v>367</v>
      </c>
      <c r="D195" s="39" t="s">
        <v>368</v>
      </c>
      <c r="E195" s="39" t="s">
        <v>369</v>
      </c>
      <c r="F195" s="39" t="s">
        <v>370</v>
      </c>
      <c r="H195" s="39" t="s">
        <v>347</v>
      </c>
      <c r="I195" s="39" t="s">
        <v>371</v>
      </c>
      <c r="J195" s="39" t="s">
        <v>372</v>
      </c>
      <c r="K195" s="39" t="s">
        <v>349</v>
      </c>
      <c r="L195" s="39" t="s">
        <v>373</v>
      </c>
      <c r="M195" s="39" t="s">
        <v>374</v>
      </c>
      <c r="O195" s="45" t="s">
        <v>336</v>
      </c>
    </row>
    <row r="196" spans="1:111" ht="13.9" thickTop="1" thickBot="1" x14ac:dyDescent="0.4">
      <c r="B196" s="32">
        <f>1+B191</f>
        <v>9</v>
      </c>
      <c r="D196" s="32">
        <f>IF(F191,IF(M196&lt;0,D191,H196),E191)</f>
        <v>2.0861625671386719E-4</v>
      </c>
      <c r="E196" s="32">
        <f>IF(F191,IF(M196&lt;0,H196,E191),H196)</f>
        <v>3.1292438507080078E-4</v>
      </c>
      <c r="F196" s="32" t="b">
        <f>OR(F191,M196*M191&lt;=0)</f>
        <v>1</v>
      </c>
      <c r="H196" s="32">
        <f>IF(F191,(D191+E191)/2,2*H191)</f>
        <v>3.1292438507080078E-4</v>
      </c>
      <c r="I196" s="32">
        <f>I191</f>
        <v>-0.49695540043249664</v>
      </c>
      <c r="J196" s="32">
        <f>J191</f>
        <v>-1</v>
      </c>
      <c r="K196" s="32">
        <f>I196+J196*H196</f>
        <v>-0.49726832481756744</v>
      </c>
      <c r="L196" s="32">
        <f>$CE$3-$CE$7*SUMPRODUCT($B$3:$CD$3,Q198:CS198)</f>
        <v>9.2761684497020269E-2</v>
      </c>
      <c r="M196" s="32">
        <f>SUMPRODUCT(L196:L199,J196:J199)</f>
        <v>-5.1377498648678743E-2</v>
      </c>
      <c r="O196" s="46">
        <f>SUM(Q196:CS196)</f>
        <v>-1.2580550798409007</v>
      </c>
      <c r="P196" s="39" t="s">
        <v>363</v>
      </c>
      <c r="Q196" s="32">
        <f t="shared" ref="Q196:AV196" si="392">SUMPRODUCT(B$3:B$6,$K196:$K199)</f>
        <v>0.94054094533666965</v>
      </c>
      <c r="R196" s="32">
        <f t="shared" si="392"/>
        <v>0.5760894130604487</v>
      </c>
      <c r="S196" s="32">
        <f t="shared" si="392"/>
        <v>0.21163788078422774</v>
      </c>
      <c r="T196" s="32">
        <f t="shared" si="392"/>
        <v>0.53555742898688863</v>
      </c>
      <c r="U196" s="32">
        <f t="shared" si="392"/>
        <v>0.17110589671066767</v>
      </c>
      <c r="V196" s="32">
        <f t="shared" si="392"/>
        <v>-0.19334563556555329</v>
      </c>
      <c r="W196" s="32">
        <f t="shared" si="392"/>
        <v>0.1305739126371076</v>
      </c>
      <c r="X196" s="32">
        <f t="shared" si="392"/>
        <v>-0.23387761963911335</v>
      </c>
      <c r="Y196" s="32">
        <f t="shared" si="392"/>
        <v>-0.59832915191533431</v>
      </c>
      <c r="Z196" s="32">
        <f t="shared" si="392"/>
        <v>1.2201087408568694</v>
      </c>
      <c r="AA196" s="32">
        <f t="shared" si="392"/>
        <v>0.85565720858064853</v>
      </c>
      <c r="AB196" s="32">
        <f t="shared" si="392"/>
        <v>0.49120567630442757</v>
      </c>
      <c r="AC196" s="32">
        <f t="shared" si="392"/>
        <v>0.81512522450708846</v>
      </c>
      <c r="AD196" s="32">
        <f t="shared" si="392"/>
        <v>0.45067369223086751</v>
      </c>
      <c r="AE196" s="32">
        <f t="shared" si="392"/>
        <v>8.6222159954646549E-2</v>
      </c>
      <c r="AF196" s="32">
        <f t="shared" si="392"/>
        <v>0.41014170815730744</v>
      </c>
      <c r="AG196" s="32">
        <f t="shared" si="392"/>
        <v>4.5690175881086481E-2</v>
      </c>
      <c r="AH196" s="32">
        <f t="shared" si="392"/>
        <v>-0.31876135639513448</v>
      </c>
      <c r="AI196" s="32">
        <f t="shared" si="392"/>
        <v>1.5928658015504691</v>
      </c>
      <c r="AJ196" s="32">
        <f t="shared" si="392"/>
        <v>1.2284142692742481</v>
      </c>
      <c r="AK196" s="32">
        <f t="shared" si="392"/>
        <v>0.86396273699802717</v>
      </c>
      <c r="AL196" s="32">
        <f t="shared" si="392"/>
        <v>1.1878822852006881</v>
      </c>
      <c r="AM196" s="32">
        <f t="shared" si="392"/>
        <v>0.82343075292446721</v>
      </c>
      <c r="AN196" s="32">
        <f t="shared" si="392"/>
        <v>0.45897922064824626</v>
      </c>
      <c r="AO196" s="32">
        <f t="shared" si="392"/>
        <v>0.78289876885090715</v>
      </c>
      <c r="AP196" s="32">
        <f t="shared" si="392"/>
        <v>0.41844723657468619</v>
      </c>
      <c r="AQ196" s="32">
        <f t="shared" si="392"/>
        <v>5.399570429846523E-2</v>
      </c>
      <c r="AR196" s="32">
        <f t="shared" si="392"/>
        <v>0.44327262051910221</v>
      </c>
      <c r="AS196" s="32">
        <f t="shared" si="392"/>
        <v>7.8821088242881254E-2</v>
      </c>
      <c r="AT196" s="32">
        <f t="shared" si="392"/>
        <v>-0.2856304440333397</v>
      </c>
      <c r="AU196" s="32">
        <f t="shared" si="392"/>
        <v>3.8289104169321186E-2</v>
      </c>
      <c r="AV196" s="32">
        <f t="shared" si="392"/>
        <v>-0.32616242810689977</v>
      </c>
      <c r="AW196" s="32">
        <f t="shared" ref="AW196:CB196" si="393">SUMPRODUCT(AH$3:AH$6,$K196:$K199)</f>
        <v>-0.69061396038312073</v>
      </c>
      <c r="AX196" s="32">
        <f t="shared" si="393"/>
        <v>-0.36669441218045984</v>
      </c>
      <c r="AY196" s="32">
        <f t="shared" si="393"/>
        <v>-0.7311459444566808</v>
      </c>
      <c r="AZ196" s="32">
        <f t="shared" si="393"/>
        <v>-1.0955974767329018</v>
      </c>
      <c r="BA196" s="32">
        <f t="shared" si="393"/>
        <v>0.72284041603930205</v>
      </c>
      <c r="BB196" s="32">
        <f t="shared" si="393"/>
        <v>0.35838888376308109</v>
      </c>
      <c r="BC196" s="32">
        <f t="shared" si="393"/>
        <v>-6.0626485131398677E-3</v>
      </c>
      <c r="BD196" s="32">
        <f t="shared" si="393"/>
        <v>0.31785689968952102</v>
      </c>
      <c r="BE196" s="32">
        <f t="shared" si="393"/>
        <v>-4.6594632586699963E-2</v>
      </c>
      <c r="BF196" s="32">
        <f t="shared" si="393"/>
        <v>-0.41104616486292089</v>
      </c>
      <c r="BG196" s="32">
        <f t="shared" si="393"/>
        <v>-8.7126616660260003E-2</v>
      </c>
      <c r="BH196" s="32">
        <f t="shared" si="393"/>
        <v>-0.45157814893648096</v>
      </c>
      <c r="BI196" s="32">
        <f t="shared" si="393"/>
        <v>-0.81602968121270192</v>
      </c>
      <c r="BJ196" s="32">
        <f t="shared" si="393"/>
        <v>1.0955974767329018</v>
      </c>
      <c r="BK196" s="32">
        <f t="shared" si="393"/>
        <v>0.7311459444566808</v>
      </c>
      <c r="BL196" s="32">
        <f t="shared" si="393"/>
        <v>0.36669441218045984</v>
      </c>
      <c r="BM196" s="32">
        <f t="shared" si="393"/>
        <v>0.69061396038312073</v>
      </c>
      <c r="BN196" s="32">
        <f t="shared" si="393"/>
        <v>0.32616242810689977</v>
      </c>
      <c r="BO196" s="32">
        <f t="shared" si="393"/>
        <v>-3.8289104169321186E-2</v>
      </c>
      <c r="BP196" s="32">
        <f t="shared" si="393"/>
        <v>0.2856304440333397</v>
      </c>
      <c r="BQ196" s="32">
        <f t="shared" si="393"/>
        <v>-7.8821088242881254E-2</v>
      </c>
      <c r="BR196" s="32">
        <f t="shared" si="393"/>
        <v>-0.44327262051910221</v>
      </c>
      <c r="BS196" s="32">
        <f t="shared" si="393"/>
        <v>-5.399570429846523E-2</v>
      </c>
      <c r="BT196" s="32">
        <f t="shared" si="393"/>
        <v>-0.41844723657468619</v>
      </c>
      <c r="BU196" s="32">
        <f t="shared" si="393"/>
        <v>-0.78289876885090715</v>
      </c>
      <c r="BV196" s="32">
        <f t="shared" si="393"/>
        <v>-0.45897922064824626</v>
      </c>
      <c r="BW196" s="32">
        <f t="shared" si="393"/>
        <v>-0.82343075292446721</v>
      </c>
      <c r="BX196" s="32">
        <f t="shared" si="393"/>
        <v>-1.1878822852006881</v>
      </c>
      <c r="BY196" s="32">
        <f t="shared" si="393"/>
        <v>-0.86396273699802717</v>
      </c>
      <c r="BZ196" s="32">
        <f t="shared" si="393"/>
        <v>-1.2284142692742481</v>
      </c>
      <c r="CA196" s="32">
        <f t="shared" si="393"/>
        <v>-1.5928658015504691</v>
      </c>
      <c r="CB196" s="32">
        <f t="shared" si="393"/>
        <v>0.22557209122173461</v>
      </c>
      <c r="CC196" s="32">
        <f t="shared" ref="CC196:CS196" si="394">SUMPRODUCT(BN$3:BN$6,$K196:$K199)</f>
        <v>-0.13887944105448635</v>
      </c>
      <c r="CD196" s="32">
        <f t="shared" si="394"/>
        <v>-0.50333097333070731</v>
      </c>
      <c r="CE196" s="32">
        <f t="shared" si="394"/>
        <v>-0.17941142512804642</v>
      </c>
      <c r="CF196" s="32">
        <f t="shared" si="394"/>
        <v>-0.54386295740426738</v>
      </c>
      <c r="CG196" s="32">
        <f t="shared" si="394"/>
        <v>-0.90831448968048834</v>
      </c>
      <c r="CH196" s="32">
        <f t="shared" si="394"/>
        <v>-0.58439494147782745</v>
      </c>
      <c r="CI196" s="32">
        <f t="shared" si="394"/>
        <v>-0.9488464737540484</v>
      </c>
      <c r="CJ196" s="32">
        <f t="shared" si="394"/>
        <v>-1.3132980060302692</v>
      </c>
      <c r="CK196" s="32">
        <f t="shared" si="394"/>
        <v>0.59832915191533431</v>
      </c>
      <c r="CL196" s="32">
        <f t="shared" si="394"/>
        <v>0.23387761963911335</v>
      </c>
      <c r="CM196" s="32">
        <f t="shared" si="394"/>
        <v>-0.1305739126371076</v>
      </c>
      <c r="CN196" s="32">
        <f t="shared" si="394"/>
        <v>0.19334563556555329</v>
      </c>
      <c r="CO196" s="32">
        <f t="shared" si="394"/>
        <v>-0.17110589671066767</v>
      </c>
      <c r="CP196" s="32">
        <f t="shared" si="394"/>
        <v>-0.53555742898688863</v>
      </c>
      <c r="CQ196" s="32">
        <f t="shared" si="394"/>
        <v>-0.21163788078422774</v>
      </c>
      <c r="CR196" s="32">
        <f t="shared" si="394"/>
        <v>-0.5760894130604487</v>
      </c>
      <c r="CS196" s="32">
        <f t="shared" si="394"/>
        <v>-0.94054094533666965</v>
      </c>
    </row>
    <row r="197" spans="1:111" ht="13.9" thickTop="1" thickBot="1" x14ac:dyDescent="0.4">
      <c r="H197" s="33">
        <f>H196</f>
        <v>3.1292438507080078E-4</v>
      </c>
      <c r="I197" s="33">
        <f t="shared" ref="I197:J197" si="395">I192</f>
        <v>0.32600498912560572</v>
      </c>
      <c r="J197" s="33">
        <f t="shared" si="395"/>
        <v>0.5031214849504636</v>
      </c>
      <c r="K197" s="33">
        <f t="shared" ref="K197:K199" si="396">I197+J197*H197</f>
        <v>0.32616242810689977</v>
      </c>
      <c r="L197" s="33">
        <f>$CE$4-$CE$7*SUMPRODUCT($B$4:$CD$4,Q198:CS198)</f>
        <v>1.0394868679963452</v>
      </c>
      <c r="M197" s="39" t="s">
        <v>375</v>
      </c>
      <c r="O197" s="47">
        <f t="shared" ref="O197:O198" si="397">SUM(Q197:CS197)</f>
        <v>98.82596516270084</v>
      </c>
      <c r="P197" s="39" t="s">
        <v>365</v>
      </c>
      <c r="Q197" s="33">
        <f>EXP(Q196)</f>
        <v>2.5613666029602831</v>
      </c>
      <c r="R197" s="33">
        <f>EXP(R196)</f>
        <v>1.7790676110709895</v>
      </c>
      <c r="S197" s="33">
        <f t="shared" ref="S197:CD197" si="398">EXP(S196)</f>
        <v>1.235700333214236</v>
      </c>
      <c r="T197" s="33">
        <f t="shared" si="398"/>
        <v>1.7084002887225531</v>
      </c>
      <c r="U197" s="33">
        <f t="shared" si="398"/>
        <v>1.1866164011422264</v>
      </c>
      <c r="V197" s="33">
        <f t="shared" si="398"/>
        <v>0.82419705308794888</v>
      </c>
      <c r="W197" s="33">
        <f t="shared" si="398"/>
        <v>1.1394821589123996</v>
      </c>
      <c r="X197" s="33">
        <f t="shared" si="398"/>
        <v>0.79145866896654105</v>
      </c>
      <c r="Y197" s="33">
        <f t="shared" si="398"/>
        <v>0.54972938345974165</v>
      </c>
      <c r="Z197" s="33">
        <f t="shared" si="398"/>
        <v>3.387556079344618</v>
      </c>
      <c r="AA197" s="33">
        <f t="shared" si="398"/>
        <v>2.3529202319118738</v>
      </c>
      <c r="AB197" s="33">
        <f t="shared" si="398"/>
        <v>1.6342854518326695</v>
      </c>
      <c r="AC197" s="33">
        <f t="shared" si="398"/>
        <v>2.259458594223704</v>
      </c>
      <c r="AD197" s="33">
        <f t="shared" si="398"/>
        <v>1.5693691012030861</v>
      </c>
      <c r="AE197" s="33">
        <f t="shared" si="398"/>
        <v>1.0900484665253105</v>
      </c>
      <c r="AF197" s="33">
        <f t="shared" si="398"/>
        <v>1.5070313286146506</v>
      </c>
      <c r="AG197" s="33">
        <f t="shared" si="398"/>
        <v>1.0467500522997877</v>
      </c>
      <c r="AH197" s="33">
        <f t="shared" si="398"/>
        <v>0.72704903420742106</v>
      </c>
      <c r="AI197" s="33">
        <f t="shared" si="398"/>
        <v>4.9178222556583702</v>
      </c>
      <c r="AJ197" s="33">
        <f t="shared" si="398"/>
        <v>3.4158086866339712</v>
      </c>
      <c r="AK197" s="33">
        <f t="shared" si="398"/>
        <v>2.3725438572448132</v>
      </c>
      <c r="AL197" s="33">
        <f t="shared" si="398"/>
        <v>3.280127472476158</v>
      </c>
      <c r="AM197" s="33">
        <f t="shared" si="398"/>
        <v>2.278302738749721</v>
      </c>
      <c r="AN197" s="33">
        <f t="shared" si="398"/>
        <v>1.582457819993216</v>
      </c>
      <c r="AO197" s="33">
        <f t="shared" si="398"/>
        <v>2.1878050235169479</v>
      </c>
      <c r="AP197" s="33">
        <f t="shared" si="398"/>
        <v>1.5196001432122055</v>
      </c>
      <c r="AQ197" s="33">
        <f t="shared" si="398"/>
        <v>1.055480068117993</v>
      </c>
      <c r="AR197" s="33">
        <f t="shared" si="398"/>
        <v>1.5577969638747349</v>
      </c>
      <c r="AS197" s="33">
        <f t="shared" si="398"/>
        <v>1.0820107203128233</v>
      </c>
      <c r="AT197" s="33">
        <f t="shared" si="398"/>
        <v>0.75154030083603152</v>
      </c>
      <c r="AU197" s="33">
        <f t="shared" si="398"/>
        <v>1.0390315778221229</v>
      </c>
      <c r="AV197" s="33">
        <f t="shared" si="398"/>
        <v>0.7216879555027087</v>
      </c>
      <c r="AW197" s="33">
        <f t="shared" si="398"/>
        <v>0.50126821574506941</v>
      </c>
      <c r="AX197" s="33">
        <f t="shared" si="398"/>
        <v>0.69302139158511122</v>
      </c>
      <c r="AY197" s="33">
        <f t="shared" si="398"/>
        <v>0.48135706545227203</v>
      </c>
      <c r="AZ197" s="33">
        <f t="shared" si="398"/>
        <v>0.33433978701704592</v>
      </c>
      <c r="BA197" s="33">
        <f t="shared" si="398"/>
        <v>2.0602769510851919</v>
      </c>
      <c r="BB197" s="33">
        <f t="shared" si="398"/>
        <v>1.4310220135124445</v>
      </c>
      <c r="BC197" s="33">
        <f t="shared" si="398"/>
        <v>0.99395569225709113</v>
      </c>
      <c r="BD197" s="33">
        <f t="shared" si="398"/>
        <v>1.3741796016292249</v>
      </c>
      <c r="BE197" s="33">
        <f t="shared" si="398"/>
        <v>0.95447423193051528</v>
      </c>
      <c r="BF197" s="33">
        <f t="shared" si="398"/>
        <v>0.66295632560637785</v>
      </c>
      <c r="BG197" s="33">
        <f t="shared" si="398"/>
        <v>0.91656103638843844</v>
      </c>
      <c r="BH197" s="33">
        <f t="shared" si="398"/>
        <v>0.63662267303858266</v>
      </c>
      <c r="BI197" s="33">
        <f t="shared" si="398"/>
        <v>0.44218378453415835</v>
      </c>
      <c r="BJ197" s="33">
        <f t="shared" si="398"/>
        <v>2.9909691841402535</v>
      </c>
      <c r="BK197" s="33">
        <f t="shared" si="398"/>
        <v>2.0774598978004466</v>
      </c>
      <c r="BL197" s="33">
        <f t="shared" si="398"/>
        <v>1.4429569016805568</v>
      </c>
      <c r="BM197" s="33">
        <f t="shared" si="398"/>
        <v>1.9949399714355145</v>
      </c>
      <c r="BN197" s="33">
        <f t="shared" si="398"/>
        <v>1.3856404175450405</v>
      </c>
      <c r="BO197" s="33">
        <f t="shared" si="398"/>
        <v>0.96243465679461304</v>
      </c>
      <c r="BP197" s="33">
        <f t="shared" si="398"/>
        <v>1.3306006329768023</v>
      </c>
      <c r="BQ197" s="33">
        <f t="shared" si="398"/>
        <v>0.92420526084148868</v>
      </c>
      <c r="BR197" s="33">
        <f t="shared" si="398"/>
        <v>0.64193217934684055</v>
      </c>
      <c r="BS197" s="33">
        <f t="shared" si="398"/>
        <v>0.94743617639609379</v>
      </c>
      <c r="BT197" s="33">
        <f t="shared" si="398"/>
        <v>0.65806785059005768</v>
      </c>
      <c r="BU197" s="33">
        <f t="shared" si="398"/>
        <v>0.45707912233992248</v>
      </c>
      <c r="BV197" s="33">
        <f t="shared" si="398"/>
        <v>0.63192837582507377</v>
      </c>
      <c r="BW197" s="33">
        <f t="shared" si="398"/>
        <v>0.43892323131243588</v>
      </c>
      <c r="BX197" s="33">
        <f t="shared" si="398"/>
        <v>0.30486620059466868</v>
      </c>
      <c r="BY197" s="33">
        <f t="shared" si="398"/>
        <v>0.42148852041086382</v>
      </c>
      <c r="BZ197" s="33">
        <f t="shared" si="398"/>
        <v>0.29275644268749329</v>
      </c>
      <c r="CA197" s="33">
        <f t="shared" si="398"/>
        <v>0.20334203800257636</v>
      </c>
      <c r="CB197" s="33">
        <f t="shared" si="398"/>
        <v>1.2530393639989905</v>
      </c>
      <c r="CC197" s="33">
        <f t="shared" si="398"/>
        <v>0.87033294855612009</v>
      </c>
      <c r="CD197" s="33">
        <f t="shared" si="398"/>
        <v>0.60451368337299916</v>
      </c>
      <c r="CE197" s="33">
        <f t="shared" ref="CE197:CS197" si="399">EXP(CE196)</f>
        <v>0.83576197517470063</v>
      </c>
      <c r="CF197" s="33">
        <f t="shared" si="399"/>
        <v>0.5805014631172194</v>
      </c>
      <c r="CG197" s="33">
        <f t="shared" si="399"/>
        <v>0.40320325486307579</v>
      </c>
      <c r="CH197" s="33">
        <f t="shared" si="399"/>
        <v>0.5574430454592485</v>
      </c>
      <c r="CI197" s="33">
        <f t="shared" si="399"/>
        <v>0.38718739677761782</v>
      </c>
      <c r="CJ197" s="33">
        <f t="shared" si="399"/>
        <v>0.26893165399511265</v>
      </c>
      <c r="CK197" s="33">
        <f t="shared" si="399"/>
        <v>1.8190768587017561</v>
      </c>
      <c r="CL197" s="33">
        <f t="shared" si="399"/>
        <v>1.2634898564011749</v>
      </c>
      <c r="CM197" s="33">
        <f t="shared" si="399"/>
        <v>0.87759162544016389</v>
      </c>
      <c r="CN197" s="33">
        <f t="shared" si="399"/>
        <v>1.2133020814056361</v>
      </c>
      <c r="CO197" s="33">
        <f t="shared" si="399"/>
        <v>0.84273232616489102</v>
      </c>
      <c r="CP197" s="33">
        <f t="shared" si="399"/>
        <v>0.58534291208048472</v>
      </c>
      <c r="CQ197" s="33">
        <f t="shared" si="399"/>
        <v>0.80925769227467537</v>
      </c>
      <c r="CR197" s="33">
        <f t="shared" si="399"/>
        <v>0.56209218456740107</v>
      </c>
      <c r="CS197" s="33">
        <f t="shared" si="399"/>
        <v>0.39041658419542768</v>
      </c>
    </row>
    <row r="198" spans="1:111" ht="13.9" thickTop="1" thickBot="1" x14ac:dyDescent="0.4">
      <c r="H198" s="32">
        <f t="shared" ref="H198:H199" si="400">H197</f>
        <v>3.1292438507080078E-4</v>
      </c>
      <c r="I198" s="32">
        <f t="shared" ref="I198:J198" si="401">I193</f>
        <v>-0.40522649427861196</v>
      </c>
      <c r="J198" s="32">
        <f t="shared" si="401"/>
        <v>0.77647489432937045</v>
      </c>
      <c r="K198" s="32">
        <f t="shared" si="396"/>
        <v>-0.40498351634978103</v>
      </c>
      <c r="L198" s="32">
        <f>$CE$5-$CE$7*SUMPRODUCT($B$5:$CD$5,Q198:CS198)</f>
        <v>-0.22510197464876569</v>
      </c>
      <c r="M198" s="32">
        <f>SUMPRODUCT($B$7:$CD$7, LN(Q198:CS198))</f>
        <v>-3180.5990796650485</v>
      </c>
      <c r="O198" s="48">
        <f t="shared" si="397"/>
        <v>0.99999999999999978</v>
      </c>
      <c r="P198" s="39" t="s">
        <v>366</v>
      </c>
      <c r="Q198" s="32">
        <f t="shared" ref="Q198:AV198" si="402">Q197/$O197</f>
        <v>2.5917951813001883E-2</v>
      </c>
      <c r="R198" s="32">
        <f t="shared" si="402"/>
        <v>1.8002026169357869E-2</v>
      </c>
      <c r="S198" s="32">
        <f t="shared" si="402"/>
        <v>1.2503802327453689E-2</v>
      </c>
      <c r="T198" s="32">
        <f t="shared" si="402"/>
        <v>1.7286957794036724E-2</v>
      </c>
      <c r="U198" s="32">
        <f t="shared" si="402"/>
        <v>1.2007131923160639E-2</v>
      </c>
      <c r="V198" s="32">
        <f t="shared" si="402"/>
        <v>8.3398836705621121E-3</v>
      </c>
      <c r="W198" s="32">
        <f t="shared" si="402"/>
        <v>1.1530190036964759E-2</v>
      </c>
      <c r="X198" s="32">
        <f t="shared" si="402"/>
        <v>8.0086105677139949E-3</v>
      </c>
      <c r="Y198" s="32">
        <f t="shared" si="402"/>
        <v>5.562600704730805E-3</v>
      </c>
      <c r="Z198" s="32">
        <f t="shared" si="402"/>
        <v>3.4277996412861327E-2</v>
      </c>
      <c r="AA198" s="32">
        <f t="shared" si="402"/>
        <v>2.3808725045469319E-2</v>
      </c>
      <c r="AB198" s="32">
        <f t="shared" si="402"/>
        <v>1.6537004714723351E-2</v>
      </c>
      <c r="AC198" s="32">
        <f t="shared" si="402"/>
        <v>2.2863005592749574E-2</v>
      </c>
      <c r="AD198" s="32">
        <f t="shared" si="402"/>
        <v>1.5880129261772204E-2</v>
      </c>
      <c r="AE198" s="32">
        <f t="shared" si="402"/>
        <v>1.1029980478619394E-2</v>
      </c>
      <c r="AF198" s="32">
        <f t="shared" si="402"/>
        <v>1.524934591970409E-2</v>
      </c>
      <c r="AG198" s="32">
        <f t="shared" si="402"/>
        <v>1.0591852561991015E-2</v>
      </c>
      <c r="AH198" s="32">
        <f t="shared" si="402"/>
        <v>7.3568624704089996E-3</v>
      </c>
      <c r="AI198" s="32">
        <f t="shared" si="402"/>
        <v>4.9762451068016161E-2</v>
      </c>
      <c r="AJ198" s="32">
        <f t="shared" si="402"/>
        <v>3.4563878845103098E-2</v>
      </c>
      <c r="AK198" s="32">
        <f t="shared" si="402"/>
        <v>2.4007292550483131E-2</v>
      </c>
      <c r="AL198" s="32">
        <f t="shared" si="402"/>
        <v>3.319094801731471E-2</v>
      </c>
      <c r="AM198" s="32">
        <f t="shared" si="402"/>
        <v>2.3053685688764758E-2</v>
      </c>
      <c r="AN198" s="32">
        <f t="shared" si="402"/>
        <v>1.6012571366117771E-2</v>
      </c>
      <c r="AO198" s="32">
        <f t="shared" si="402"/>
        <v>2.2137957569299562E-2</v>
      </c>
      <c r="AP198" s="32">
        <f t="shared" si="402"/>
        <v>1.5376527218433248E-2</v>
      </c>
      <c r="AQ198" s="32">
        <f t="shared" si="402"/>
        <v>1.068018983047944E-2</v>
      </c>
      <c r="AR198" s="32">
        <f t="shared" si="402"/>
        <v>1.5763033139216766E-2</v>
      </c>
      <c r="AS198" s="32">
        <f t="shared" si="402"/>
        <v>1.094864814658242E-2</v>
      </c>
      <c r="AT198" s="32">
        <f t="shared" si="402"/>
        <v>7.6046846554824223E-3</v>
      </c>
      <c r="AU198" s="32">
        <f t="shared" si="402"/>
        <v>1.0513750876214836E-2</v>
      </c>
      <c r="AV198" s="32">
        <f t="shared" si="402"/>
        <v>7.3026147967749887E-3</v>
      </c>
      <c r="AW198" s="32">
        <f t="shared" ref="AW198:CB198" si="403">AW197/$O197</f>
        <v>5.0722319273058761E-3</v>
      </c>
      <c r="AX198" s="32">
        <f t="shared" si="403"/>
        <v>7.0125436209417689E-3</v>
      </c>
      <c r="AY198" s="32">
        <f t="shared" si="403"/>
        <v>4.8707550152411469E-3</v>
      </c>
      <c r="AZ198" s="32">
        <f t="shared" si="403"/>
        <v>3.3831168404640415E-3</v>
      </c>
      <c r="BA198" s="32">
        <f t="shared" si="403"/>
        <v>2.0847526737465014E-2</v>
      </c>
      <c r="BB198" s="32">
        <f t="shared" si="403"/>
        <v>1.4480222997635288E-2</v>
      </c>
      <c r="BC198" s="32">
        <f t="shared" si="403"/>
        <v>1.0057637085766935E-2</v>
      </c>
      <c r="BD198" s="32">
        <f t="shared" si="403"/>
        <v>1.3905046101668345E-2</v>
      </c>
      <c r="BE198" s="32">
        <f t="shared" si="403"/>
        <v>9.65813215544244E-3</v>
      </c>
      <c r="BF198" s="32">
        <f t="shared" si="403"/>
        <v>6.708321284947011E-3</v>
      </c>
      <c r="BG198" s="32">
        <f t="shared" si="403"/>
        <v>9.2744961800218205E-3</v>
      </c>
      <c r="BH198" s="32">
        <f t="shared" si="403"/>
        <v>6.4418563683186622E-3</v>
      </c>
      <c r="BI198" s="32">
        <f t="shared" si="403"/>
        <v>4.4743684901652602E-3</v>
      </c>
      <c r="BJ198" s="32">
        <f t="shared" si="403"/>
        <v>3.0265013645109463E-2</v>
      </c>
      <c r="BK198" s="32">
        <f t="shared" si="403"/>
        <v>2.1021397508035944E-2</v>
      </c>
      <c r="BL198" s="32">
        <f t="shared" si="403"/>
        <v>1.4600989722741018E-2</v>
      </c>
      <c r="BM198" s="32">
        <f t="shared" si="403"/>
        <v>2.0186395024335672E-2</v>
      </c>
      <c r="BN198" s="32">
        <f t="shared" si="403"/>
        <v>1.4021015785313196E-2</v>
      </c>
      <c r="BO198" s="32">
        <f t="shared" si="403"/>
        <v>9.7386820883572575E-3</v>
      </c>
      <c r="BP198" s="32">
        <f t="shared" si="403"/>
        <v>1.3464079311405513E-2</v>
      </c>
      <c r="BQ198" s="32">
        <f t="shared" si="403"/>
        <v>9.3518465447813785E-3</v>
      </c>
      <c r="BR198" s="32">
        <f t="shared" si="403"/>
        <v>6.4955821912794261E-3</v>
      </c>
      <c r="BS198" s="32">
        <f t="shared" si="403"/>
        <v>9.5869154916554018E-3</v>
      </c>
      <c r="BT198" s="32">
        <f t="shared" si="403"/>
        <v>6.6588557926720599E-3</v>
      </c>
      <c r="BU198" s="32">
        <f t="shared" si="403"/>
        <v>4.6250914077835339E-3</v>
      </c>
      <c r="BV198" s="32">
        <f t="shared" si="403"/>
        <v>6.3943557220484185E-3</v>
      </c>
      <c r="BW198" s="32">
        <f t="shared" si="403"/>
        <v>4.4413756100415546E-3</v>
      </c>
      <c r="BX198" s="32">
        <f t="shared" si="403"/>
        <v>3.084879566749044E-3</v>
      </c>
      <c r="BY198" s="32">
        <f t="shared" si="403"/>
        <v>4.2649572884712198E-3</v>
      </c>
      <c r="BZ198" s="32">
        <f t="shared" si="403"/>
        <v>2.9623433700396201E-3</v>
      </c>
      <c r="CA198" s="32">
        <f t="shared" si="403"/>
        <v>2.0575770514136326E-3</v>
      </c>
      <c r="CB198" s="32">
        <f t="shared" si="403"/>
        <v>1.2679252481228647E-2</v>
      </c>
      <c r="CC198" s="32">
        <f t="shared" ref="CC198:CS198" si="404">CC197/$O197</f>
        <v>8.8067234873270284E-3</v>
      </c>
      <c r="CD198" s="32">
        <f t="shared" si="404"/>
        <v>6.1169519809674104E-3</v>
      </c>
      <c r="CE198" s="32">
        <f t="shared" si="404"/>
        <v>8.4569067835437248E-3</v>
      </c>
      <c r="CF198" s="32">
        <f t="shared" si="404"/>
        <v>5.8739771694768517E-3</v>
      </c>
      <c r="CG198" s="32">
        <f t="shared" si="404"/>
        <v>4.0799323760639964E-3</v>
      </c>
      <c r="CH198" s="32">
        <f t="shared" si="404"/>
        <v>5.6406536940115833E-3</v>
      </c>
      <c r="CI198" s="32">
        <f t="shared" si="404"/>
        <v>3.9178711398383708E-3</v>
      </c>
      <c r="CJ198" s="32">
        <f t="shared" si="404"/>
        <v>2.7212651407184391E-3</v>
      </c>
      <c r="CK198" s="32">
        <f t="shared" si="404"/>
        <v>1.8406871672914528E-2</v>
      </c>
      <c r="CL198" s="32">
        <f t="shared" si="404"/>
        <v>1.278499890510601E-2</v>
      </c>
      <c r="CM198" s="32">
        <f t="shared" si="404"/>
        <v>8.8801725740330732E-3</v>
      </c>
      <c r="CN198" s="32">
        <f t="shared" si="404"/>
        <v>1.2277158937007416E-2</v>
      </c>
      <c r="CO198" s="32">
        <f t="shared" si="404"/>
        <v>8.5274383587093695E-3</v>
      </c>
      <c r="CP198" s="32">
        <f t="shared" si="404"/>
        <v>5.9229668146100374E-3</v>
      </c>
      <c r="CQ198" s="32">
        <f t="shared" si="404"/>
        <v>8.1887152930139821E-3</v>
      </c>
      <c r="CR198" s="32">
        <f t="shared" si="404"/>
        <v>5.6876973945259018E-3</v>
      </c>
      <c r="CS198" s="32">
        <f t="shared" si="404"/>
        <v>3.9505466357213958E-3</v>
      </c>
    </row>
    <row r="199" spans="1:111" ht="13.15" thickTop="1" x14ac:dyDescent="0.35">
      <c r="H199" s="34">
        <f t="shared" si="400"/>
        <v>3.1292438507080078E-4</v>
      </c>
      <c r="I199" s="34">
        <f t="shared" ref="I199:J199" si="405">I194</f>
        <v>-0.36475332081308326</v>
      </c>
      <c r="J199" s="34">
        <f t="shared" si="405"/>
        <v>0.96441361319287022</v>
      </c>
      <c r="K199" s="34">
        <f t="shared" si="396"/>
        <v>-0.36445153227622096</v>
      </c>
      <c r="L199" s="34">
        <f>$CE$6-$CE$7*SUMPRODUCT($B$6:$CD$6,Q198:CS198)</f>
        <v>-0.3181393901834042</v>
      </c>
    </row>
    <row r="200" spans="1:111" ht="13.5" thickBot="1" x14ac:dyDescent="0.4">
      <c r="B200" s="39" t="s">
        <v>367</v>
      </c>
      <c r="D200" s="39" t="s">
        <v>368</v>
      </c>
      <c r="E200" s="39" t="s">
        <v>369</v>
      </c>
      <c r="F200" s="39" t="s">
        <v>370</v>
      </c>
      <c r="H200" s="39" t="s">
        <v>347</v>
      </c>
      <c r="I200" s="39" t="s">
        <v>371</v>
      </c>
      <c r="J200" s="39" t="s">
        <v>372</v>
      </c>
      <c r="K200" s="39" t="s">
        <v>349</v>
      </c>
      <c r="L200" s="39" t="s">
        <v>373</v>
      </c>
      <c r="M200" s="39" t="s">
        <v>374</v>
      </c>
      <c r="O200" s="45" t="s">
        <v>336</v>
      </c>
    </row>
    <row r="201" spans="1:111" ht="13.9" thickTop="1" thickBot="1" x14ac:dyDescent="0.4">
      <c r="B201" s="32">
        <f>1+B196</f>
        <v>10</v>
      </c>
      <c r="D201" s="32">
        <f>IF(F196,IF(M201&lt;0,D196,H201),E196)</f>
        <v>2.6077032089233398E-4</v>
      </c>
      <c r="E201" s="32">
        <f>IF(F196,IF(M201&lt;0,H201,E196),H201)</f>
        <v>3.1292438507080078E-4</v>
      </c>
      <c r="F201" s="32" t="b">
        <f>OR(F196,M201*M196&lt;=0)</f>
        <v>1</v>
      </c>
      <c r="H201" s="32">
        <f>IF(F196,(D196+E196)/2,2*H196)</f>
        <v>2.6077032089233398E-4</v>
      </c>
      <c r="I201" s="32">
        <f>I196</f>
        <v>-0.49695540043249664</v>
      </c>
      <c r="J201" s="32">
        <f>J196</f>
        <v>-1</v>
      </c>
      <c r="K201" s="32">
        <f>I201+J201*H201</f>
        <v>-0.49721617075338898</v>
      </c>
      <c r="L201" s="32">
        <f>$CE$3-$CE$7*SUMPRODUCT($B$3:$CD$3,Q203:CS203)</f>
        <v>6.9333249094910343E-2</v>
      </c>
      <c r="M201" s="32">
        <f>SUMPRODUCT(L201:L204,J201:J204)</f>
        <v>1.6441389368830994E-2</v>
      </c>
      <c r="O201" s="46">
        <f>SUM(Q201:CS201)</f>
        <v>-1.2579538690672085</v>
      </c>
      <c r="P201" s="39" t="s">
        <v>363</v>
      </c>
      <c r="Q201" s="32">
        <f t="shared" ref="Q201:AV201" si="406">SUMPRODUCT(B$3:B$6,$K201:$K204)</f>
        <v>0.94060582551365579</v>
      </c>
      <c r="R201" s="32">
        <f t="shared" si="406"/>
        <v>0.57610399514795785</v>
      </c>
      <c r="S201" s="32">
        <f t="shared" si="406"/>
        <v>0.21160216478225985</v>
      </c>
      <c r="T201" s="32">
        <f t="shared" si="406"/>
        <v>0.53558181284240292</v>
      </c>
      <c r="U201" s="32">
        <f t="shared" si="406"/>
        <v>0.17107998247670492</v>
      </c>
      <c r="V201" s="32">
        <f t="shared" si="406"/>
        <v>-0.19342184788899308</v>
      </c>
      <c r="W201" s="32">
        <f t="shared" si="406"/>
        <v>0.13055780017115004</v>
      </c>
      <c r="X201" s="32">
        <f t="shared" si="406"/>
        <v>-0.23394403019454796</v>
      </c>
      <c r="Y201" s="32">
        <f t="shared" si="406"/>
        <v>-0.59844586056024596</v>
      </c>
      <c r="Z201" s="32">
        <f t="shared" si="406"/>
        <v>1.2201511297508136</v>
      </c>
      <c r="AA201" s="32">
        <f t="shared" si="406"/>
        <v>0.85564929938511558</v>
      </c>
      <c r="AB201" s="32">
        <f t="shared" si="406"/>
        <v>0.49114746901941758</v>
      </c>
      <c r="AC201" s="32">
        <f t="shared" si="406"/>
        <v>0.81512711707956065</v>
      </c>
      <c r="AD201" s="32">
        <f t="shared" si="406"/>
        <v>0.4506252867138627</v>
      </c>
      <c r="AE201" s="32">
        <f t="shared" si="406"/>
        <v>8.6123456348164706E-2</v>
      </c>
      <c r="AF201" s="32">
        <f t="shared" si="406"/>
        <v>0.41010310440830783</v>
      </c>
      <c r="AG201" s="32">
        <f t="shared" si="406"/>
        <v>4.560127404260983E-2</v>
      </c>
      <c r="AH201" s="32">
        <f t="shared" si="406"/>
        <v>-0.31890055632308817</v>
      </c>
      <c r="AI201" s="32">
        <f t="shared" si="406"/>
        <v>1.592878202067024</v>
      </c>
      <c r="AJ201" s="32">
        <f t="shared" si="406"/>
        <v>1.2283763717013261</v>
      </c>
      <c r="AK201" s="32">
        <f t="shared" si="406"/>
        <v>0.86387454133562813</v>
      </c>
      <c r="AL201" s="32">
        <f t="shared" si="406"/>
        <v>1.187854189395771</v>
      </c>
      <c r="AM201" s="32">
        <f t="shared" si="406"/>
        <v>0.82335235903007309</v>
      </c>
      <c r="AN201" s="32">
        <f t="shared" si="406"/>
        <v>0.45885052866437509</v>
      </c>
      <c r="AO201" s="32">
        <f t="shared" si="406"/>
        <v>0.78283017672451827</v>
      </c>
      <c r="AP201" s="32">
        <f t="shared" si="406"/>
        <v>0.41832834635882021</v>
      </c>
      <c r="AQ201" s="32">
        <f t="shared" si="406"/>
        <v>5.3826515993122215E-2</v>
      </c>
      <c r="AR201" s="32">
        <f t="shared" si="406"/>
        <v>0.44338965476026682</v>
      </c>
      <c r="AS201" s="32">
        <f t="shared" si="406"/>
        <v>7.8887824394568817E-2</v>
      </c>
      <c r="AT201" s="32">
        <f t="shared" si="406"/>
        <v>-0.28561400597112918</v>
      </c>
      <c r="AU201" s="32">
        <f t="shared" si="406"/>
        <v>3.836564208901394E-2</v>
      </c>
      <c r="AV201" s="32">
        <f t="shared" si="406"/>
        <v>-0.32613618827668406</v>
      </c>
      <c r="AW201" s="32">
        <f t="shared" ref="AW201:CB201" si="407">SUMPRODUCT(AH$3:AH$6,$K201:$K204)</f>
        <v>-0.69063801864238206</v>
      </c>
      <c r="AX201" s="32">
        <f t="shared" si="407"/>
        <v>-0.36665837058223899</v>
      </c>
      <c r="AY201" s="32">
        <f t="shared" si="407"/>
        <v>-0.73116020094793699</v>
      </c>
      <c r="AZ201" s="32">
        <f t="shared" si="407"/>
        <v>-1.0956620313136349</v>
      </c>
      <c r="BA201" s="32">
        <f t="shared" si="407"/>
        <v>0.72293495899742455</v>
      </c>
      <c r="BB201" s="32">
        <f t="shared" si="407"/>
        <v>0.35843312863172661</v>
      </c>
      <c r="BC201" s="32">
        <f t="shared" si="407"/>
        <v>-6.0687017339713933E-3</v>
      </c>
      <c r="BD201" s="32">
        <f t="shared" si="407"/>
        <v>0.31791094632617173</v>
      </c>
      <c r="BE201" s="32">
        <f t="shared" si="407"/>
        <v>-4.6590884039526291E-2</v>
      </c>
      <c r="BF201" s="32">
        <f t="shared" si="407"/>
        <v>-0.41109271440522427</v>
      </c>
      <c r="BG201" s="32">
        <f t="shared" si="407"/>
        <v>-8.7113066345081147E-2</v>
      </c>
      <c r="BH201" s="32">
        <f t="shared" si="407"/>
        <v>-0.45161489671077915</v>
      </c>
      <c r="BI201" s="32">
        <f t="shared" si="407"/>
        <v>-0.81611672707647709</v>
      </c>
      <c r="BJ201" s="32">
        <f t="shared" si="407"/>
        <v>1.0956620313136349</v>
      </c>
      <c r="BK201" s="32">
        <f t="shared" si="407"/>
        <v>0.73116020094793699</v>
      </c>
      <c r="BL201" s="32">
        <f t="shared" si="407"/>
        <v>0.36665837058223899</v>
      </c>
      <c r="BM201" s="32">
        <f t="shared" si="407"/>
        <v>0.69063801864238206</v>
      </c>
      <c r="BN201" s="32">
        <f t="shared" si="407"/>
        <v>0.32613618827668406</v>
      </c>
      <c r="BO201" s="32">
        <f t="shared" si="407"/>
        <v>-3.836564208901394E-2</v>
      </c>
      <c r="BP201" s="32">
        <f t="shared" si="407"/>
        <v>0.28561400597112918</v>
      </c>
      <c r="BQ201" s="32">
        <f t="shared" si="407"/>
        <v>-7.8887824394568817E-2</v>
      </c>
      <c r="BR201" s="32">
        <f t="shared" si="407"/>
        <v>-0.44338965476026682</v>
      </c>
      <c r="BS201" s="32">
        <f t="shared" si="407"/>
        <v>-5.3826515993122215E-2</v>
      </c>
      <c r="BT201" s="32">
        <f t="shared" si="407"/>
        <v>-0.41832834635882021</v>
      </c>
      <c r="BU201" s="32">
        <f t="shared" si="407"/>
        <v>-0.78283017672451827</v>
      </c>
      <c r="BV201" s="32">
        <f t="shared" si="407"/>
        <v>-0.45885052866437509</v>
      </c>
      <c r="BW201" s="32">
        <f t="shared" si="407"/>
        <v>-0.82335235903007309</v>
      </c>
      <c r="BX201" s="32">
        <f t="shared" si="407"/>
        <v>-1.187854189395771</v>
      </c>
      <c r="BY201" s="32">
        <f t="shared" si="407"/>
        <v>-0.86387454133562813</v>
      </c>
      <c r="BZ201" s="32">
        <f t="shared" si="407"/>
        <v>-1.2283763717013261</v>
      </c>
      <c r="CA201" s="32">
        <f t="shared" si="407"/>
        <v>-1.592878202067024</v>
      </c>
      <c r="CB201" s="32">
        <f t="shared" si="407"/>
        <v>0.22571878824403563</v>
      </c>
      <c r="CC201" s="32">
        <f t="shared" ref="CC201:CS201" si="408">SUMPRODUCT(BN$3:BN$6,$K201:$K204)</f>
        <v>-0.13878304212166237</v>
      </c>
      <c r="CD201" s="32">
        <f t="shared" si="408"/>
        <v>-0.50328487248736042</v>
      </c>
      <c r="CE201" s="32">
        <f t="shared" si="408"/>
        <v>-0.17930522442721725</v>
      </c>
      <c r="CF201" s="32">
        <f t="shared" si="408"/>
        <v>-0.54380705479291525</v>
      </c>
      <c r="CG201" s="32">
        <f t="shared" si="408"/>
        <v>-0.90830888515861319</v>
      </c>
      <c r="CH201" s="32">
        <f t="shared" si="408"/>
        <v>-0.58432923709847007</v>
      </c>
      <c r="CI201" s="32">
        <f t="shared" si="408"/>
        <v>-0.94883106746416812</v>
      </c>
      <c r="CJ201" s="32">
        <f t="shared" si="408"/>
        <v>-1.3133328978298662</v>
      </c>
      <c r="CK201" s="32">
        <f t="shared" si="408"/>
        <v>0.59844586056024596</v>
      </c>
      <c r="CL201" s="32">
        <f t="shared" si="408"/>
        <v>0.23394403019454796</v>
      </c>
      <c r="CM201" s="32">
        <f t="shared" si="408"/>
        <v>-0.13055780017115004</v>
      </c>
      <c r="CN201" s="32">
        <f t="shared" si="408"/>
        <v>0.19342184788899308</v>
      </c>
      <c r="CO201" s="32">
        <f t="shared" si="408"/>
        <v>-0.17107998247670492</v>
      </c>
      <c r="CP201" s="32">
        <f t="shared" si="408"/>
        <v>-0.53558181284240292</v>
      </c>
      <c r="CQ201" s="32">
        <f t="shared" si="408"/>
        <v>-0.21160216478225985</v>
      </c>
      <c r="CR201" s="32">
        <f t="shared" si="408"/>
        <v>-0.57610399514795785</v>
      </c>
      <c r="CS201" s="32">
        <f t="shared" si="408"/>
        <v>-0.94060582551365579</v>
      </c>
    </row>
    <row r="202" spans="1:111" ht="13.9" thickTop="1" thickBot="1" x14ac:dyDescent="0.4">
      <c r="H202" s="33">
        <f>H201</f>
        <v>2.6077032089233398E-4</v>
      </c>
      <c r="I202" s="33">
        <f t="shared" ref="I202:J202" si="409">I197</f>
        <v>0.32600498912560572</v>
      </c>
      <c r="J202" s="33">
        <f t="shared" si="409"/>
        <v>0.5031214849504636</v>
      </c>
      <c r="K202" s="33">
        <f t="shared" ref="K202:K204" si="410">I202+J202*H202</f>
        <v>0.32613618827668406</v>
      </c>
      <c r="L202" s="33">
        <f>$CE$4-$CE$7*SUMPRODUCT($B$4:$CD$4,Q203:CS203)</f>
        <v>1.0527471758712466</v>
      </c>
      <c r="M202" s="39" t="s">
        <v>375</v>
      </c>
      <c r="O202" s="47">
        <f t="shared" ref="O202:O203" si="411">SUM(Q202:CS202)</f>
        <v>98.826110458606294</v>
      </c>
      <c r="P202" s="39" t="s">
        <v>365</v>
      </c>
      <c r="Q202" s="33">
        <f>EXP(Q201)</f>
        <v>2.5615327902698821</v>
      </c>
      <c r="R202" s="33">
        <f>EXP(R201)</f>
        <v>1.7790935537797279</v>
      </c>
      <c r="S202" s="33">
        <f t="shared" ref="S202:CD202" si="412">EXP(S201)</f>
        <v>1.2356561997268438</v>
      </c>
      <c r="T202" s="33">
        <f t="shared" si="412"/>
        <v>1.7084419466162417</v>
      </c>
      <c r="U202" s="33">
        <f t="shared" si="412"/>
        <v>1.1865856512856143</v>
      </c>
      <c r="V202" s="33">
        <f t="shared" si="412"/>
        <v>0.82413424150909942</v>
      </c>
      <c r="W202" s="33">
        <f t="shared" si="412"/>
        <v>1.1394637991928156</v>
      </c>
      <c r="X202" s="33">
        <f t="shared" si="412"/>
        <v>0.79140610950200241</v>
      </c>
      <c r="Y202" s="33">
        <f t="shared" si="412"/>
        <v>0.54966522903209092</v>
      </c>
      <c r="Z202" s="33">
        <f t="shared" si="412"/>
        <v>3.3876996771434498</v>
      </c>
      <c r="AA202" s="33">
        <f t="shared" si="412"/>
        <v>2.3529016222792798</v>
      </c>
      <c r="AB202" s="33">
        <f t="shared" si="412"/>
        <v>1.6341903272820848</v>
      </c>
      <c r="AC202" s="33">
        <f t="shared" si="412"/>
        <v>2.259462870416888</v>
      </c>
      <c r="AD202" s="33">
        <f t="shared" si="412"/>
        <v>1.5692931369189311</v>
      </c>
      <c r="AE202" s="33">
        <f t="shared" si="412"/>
        <v>1.0899408801200949</v>
      </c>
      <c r="AF202" s="33">
        <f t="shared" si="412"/>
        <v>1.5069731526784182</v>
      </c>
      <c r="AG202" s="33">
        <f t="shared" si="412"/>
        <v>1.0466569984321041</v>
      </c>
      <c r="AH202" s="33">
        <f t="shared" si="412"/>
        <v>0.72694783607779023</v>
      </c>
      <c r="AI202" s="33">
        <f t="shared" si="412"/>
        <v>4.917883239572781</v>
      </c>
      <c r="AJ202" s="33">
        <f t="shared" si="412"/>
        <v>3.4156792382280874</v>
      </c>
      <c r="AK202" s="33">
        <f t="shared" si="412"/>
        <v>2.3723346183948677</v>
      </c>
      <c r="AL202" s="33">
        <f t="shared" si="412"/>
        <v>3.2800353159492004</v>
      </c>
      <c r="AM202" s="33">
        <f t="shared" si="412"/>
        <v>2.2781241407260104</v>
      </c>
      <c r="AN202" s="33">
        <f t="shared" si="412"/>
        <v>1.5822541834604444</v>
      </c>
      <c r="AO202" s="33">
        <f t="shared" si="412"/>
        <v>2.1876549624648227</v>
      </c>
      <c r="AP202" s="33">
        <f t="shared" si="412"/>
        <v>1.519419488362409</v>
      </c>
      <c r="AQ202" s="33">
        <f t="shared" si="412"/>
        <v>1.0553015083394839</v>
      </c>
      <c r="AR202" s="33">
        <f t="shared" si="412"/>
        <v>1.5579792901292899</v>
      </c>
      <c r="AS202" s="33">
        <f t="shared" si="412"/>
        <v>1.0820829319539185</v>
      </c>
      <c r="AT202" s="33">
        <f t="shared" si="412"/>
        <v>0.75155265480378775</v>
      </c>
      <c r="AU202" s="33">
        <f t="shared" si="412"/>
        <v>1.0391111061810132</v>
      </c>
      <c r="AV202" s="33">
        <f t="shared" si="412"/>
        <v>0.72170689272058342</v>
      </c>
      <c r="AW202" s="33">
        <f t="shared" si="412"/>
        <v>0.50125615624944131</v>
      </c>
      <c r="AX202" s="33">
        <f t="shared" si="412"/>
        <v>0.69304636963378685</v>
      </c>
      <c r="AY202" s="33">
        <f t="shared" si="412"/>
        <v>0.48135020303839438</v>
      </c>
      <c r="AZ202" s="33">
        <f t="shared" si="412"/>
        <v>0.33431820454890371</v>
      </c>
      <c r="BA202" s="33">
        <f t="shared" si="412"/>
        <v>2.0604717449707493</v>
      </c>
      <c r="BB202" s="33">
        <f t="shared" si="412"/>
        <v>1.4310853302941722</v>
      </c>
      <c r="BC202" s="33">
        <f t="shared" si="412"/>
        <v>0.9939496756419991</v>
      </c>
      <c r="BD202" s="33">
        <f t="shared" si="412"/>
        <v>1.3742538734218992</v>
      </c>
      <c r="BE202" s="33">
        <f t="shared" si="412"/>
        <v>0.95447780982890573</v>
      </c>
      <c r="BF202" s="33">
        <f t="shared" si="412"/>
        <v>0.66292546601110935</v>
      </c>
      <c r="BG202" s="33">
        <f t="shared" si="412"/>
        <v>0.91657345616350794</v>
      </c>
      <c r="BH202" s="33">
        <f t="shared" si="412"/>
        <v>0.63659927900212276</v>
      </c>
      <c r="BI202" s="33">
        <f t="shared" si="412"/>
        <v>0.44214529593984697</v>
      </c>
      <c r="BJ202" s="33">
        <f t="shared" si="412"/>
        <v>2.9911622711341792</v>
      </c>
      <c r="BK202" s="33">
        <f t="shared" si="412"/>
        <v>2.0774895153004351</v>
      </c>
      <c r="BL202" s="33">
        <f t="shared" si="412"/>
        <v>1.4429048961448434</v>
      </c>
      <c r="BM202" s="33">
        <f t="shared" si="412"/>
        <v>1.9949879667958981</v>
      </c>
      <c r="BN202" s="33">
        <f t="shared" si="412"/>
        <v>1.3856040590527665</v>
      </c>
      <c r="BO202" s="33">
        <f t="shared" si="412"/>
        <v>0.96236099686706644</v>
      </c>
      <c r="BP202" s="33">
        <f t="shared" si="412"/>
        <v>1.3305787606605899</v>
      </c>
      <c r="BQ202" s="33">
        <f t="shared" si="412"/>
        <v>0.92414358499703786</v>
      </c>
      <c r="BR202" s="33">
        <f t="shared" si="412"/>
        <v>0.64185705569745688</v>
      </c>
      <c r="BS202" s="33">
        <f t="shared" si="412"/>
        <v>0.94759648507799366</v>
      </c>
      <c r="BT202" s="33">
        <f t="shared" si="412"/>
        <v>0.65814609306990934</v>
      </c>
      <c r="BU202" s="33">
        <f t="shared" si="412"/>
        <v>0.45711047544412747</v>
      </c>
      <c r="BV202" s="33">
        <f t="shared" si="412"/>
        <v>0.63200970517452859</v>
      </c>
      <c r="BW202" s="33">
        <f t="shared" si="412"/>
        <v>0.43895764156263767</v>
      </c>
      <c r="BX202" s="33">
        <f t="shared" si="412"/>
        <v>0.30487476617629428</v>
      </c>
      <c r="BY202" s="33">
        <f t="shared" si="412"/>
        <v>0.4215256955094322</v>
      </c>
      <c r="BZ202" s="33">
        <f t="shared" si="412"/>
        <v>0.29276753765636332</v>
      </c>
      <c r="CA202" s="33">
        <f t="shared" si="412"/>
        <v>0.20333951647190196</v>
      </c>
      <c r="CB202" s="33">
        <f t="shared" si="412"/>
        <v>1.2532231946258883</v>
      </c>
      <c r="CC202" s="33">
        <f t="shared" si="412"/>
        <v>0.87041685176758743</v>
      </c>
      <c r="CD202" s="33">
        <f t="shared" si="412"/>
        <v>0.60454155260600995</v>
      </c>
      <c r="CE202" s="33">
        <f t="shared" ref="CE202:CS202" si="413">EXP(CE201)</f>
        <v>0.83585073839546531</v>
      </c>
      <c r="CF202" s="33">
        <f t="shared" si="413"/>
        <v>0.58053391557198142</v>
      </c>
      <c r="CG202" s="33">
        <f t="shared" si="413"/>
        <v>0.40320551463087029</v>
      </c>
      <c r="CH202" s="33">
        <f t="shared" si="413"/>
        <v>0.55747967311186286</v>
      </c>
      <c r="CI202" s="33">
        <f t="shared" si="413"/>
        <v>0.387193361944841</v>
      </c>
      <c r="CJ202" s="33">
        <f t="shared" si="413"/>
        <v>0.26892227064943802</v>
      </c>
      <c r="CK202" s="33">
        <f t="shared" si="413"/>
        <v>1.8192891730861465</v>
      </c>
      <c r="CL202" s="33">
        <f t="shared" si="413"/>
        <v>1.2635737682506099</v>
      </c>
      <c r="CM202" s="33">
        <f t="shared" si="413"/>
        <v>0.87760576571927051</v>
      </c>
      <c r="CN202" s="33">
        <f t="shared" si="413"/>
        <v>1.2133945535000061</v>
      </c>
      <c r="CO202" s="33">
        <f t="shared" si="413"/>
        <v>0.84275416521052915</v>
      </c>
      <c r="CP202" s="33">
        <f t="shared" si="413"/>
        <v>0.58532863933750312</v>
      </c>
      <c r="CQ202" s="33">
        <f t="shared" si="413"/>
        <v>0.80928659624016908</v>
      </c>
      <c r="CR202" s="33">
        <f t="shared" si="413"/>
        <v>0.56208398814973815</v>
      </c>
      <c r="CS202" s="33">
        <f t="shared" si="413"/>
        <v>0.3903912547200461</v>
      </c>
    </row>
    <row r="203" spans="1:111" ht="13.9" thickTop="1" thickBot="1" x14ac:dyDescent="0.4">
      <c r="H203" s="32">
        <f t="shared" ref="H203:H204" si="414">H202</f>
        <v>2.6077032089233398E-4</v>
      </c>
      <c r="I203" s="32">
        <f t="shared" ref="I203:J203" si="415">I198</f>
        <v>-0.40522649427861196</v>
      </c>
      <c r="J203" s="32">
        <f t="shared" si="415"/>
        <v>0.77647489432937045</v>
      </c>
      <c r="K203" s="32">
        <f t="shared" si="410"/>
        <v>-0.40502401267125288</v>
      </c>
      <c r="L203" s="32">
        <f>$CE$5-$CE$7*SUMPRODUCT($B$5:$CD$5,Q203:CS203)</f>
        <v>-0.20617185864628595</v>
      </c>
      <c r="M203" s="32">
        <f>SUMPRODUCT($B$7:$CD$7, LN(Q203:CS203))</f>
        <v>-3180.5990787540168</v>
      </c>
      <c r="O203" s="48">
        <f t="shared" si="411"/>
        <v>1</v>
      </c>
      <c r="P203" s="39" t="s">
        <v>366</v>
      </c>
      <c r="Q203" s="32">
        <f t="shared" ref="Q203:AV203" si="416">Q202/$O202</f>
        <v>2.5919595321347695E-2</v>
      </c>
      <c r="R203" s="32">
        <f t="shared" si="416"/>
        <v>1.8002262211107744E-2</v>
      </c>
      <c r="S203" s="32">
        <f t="shared" si="416"/>
        <v>1.2503337366944168E-2</v>
      </c>
      <c r="T203" s="32">
        <f t="shared" si="416"/>
        <v>1.7287353905644495E-2</v>
      </c>
      <c r="U203" s="32">
        <f t="shared" si="416"/>
        <v>1.2006803118924936E-2</v>
      </c>
      <c r="V203" s="32">
        <f t="shared" si="416"/>
        <v>8.3392358323592149E-3</v>
      </c>
      <c r="W203" s="32">
        <f t="shared" si="416"/>
        <v>1.1529987307049634E-2</v>
      </c>
      <c r="X203" s="32">
        <f t="shared" si="416"/>
        <v>8.0080669554781873E-3</v>
      </c>
      <c r="Y203" s="32">
        <f t="shared" si="416"/>
        <v>5.5619433617426477E-3</v>
      </c>
      <c r="Z203" s="32">
        <f t="shared" si="416"/>
        <v>3.4279399051755671E-2</v>
      </c>
      <c r="AA203" s="32">
        <f t="shared" si="416"/>
        <v>2.3808501734618018E-2</v>
      </c>
      <c r="AB203" s="32">
        <f t="shared" si="416"/>
        <v>1.6536017857007253E-2</v>
      </c>
      <c r="AC203" s="32">
        <f t="shared" si="416"/>
        <v>2.2863015249024427E-2</v>
      </c>
      <c r="AD203" s="32">
        <f t="shared" si="416"/>
        <v>1.5879337248390805E-2</v>
      </c>
      <c r="AE203" s="32">
        <f t="shared" si="416"/>
        <v>1.1028875618621264E-2</v>
      </c>
      <c r="AF203" s="32">
        <f t="shared" si="416"/>
        <v>1.5248734830150174E-2</v>
      </c>
      <c r="AG203" s="32">
        <f t="shared" si="416"/>
        <v>1.0590895397735001E-2</v>
      </c>
      <c r="AH203" s="32">
        <f t="shared" si="416"/>
        <v>7.3558276522708559E-3</v>
      </c>
      <c r="AI203" s="32">
        <f t="shared" si="416"/>
        <v>4.9762994989392566E-2</v>
      </c>
      <c r="AJ203" s="32">
        <f t="shared" si="416"/>
        <v>3.456251816830086E-2</v>
      </c>
      <c r="AK203" s="32">
        <f t="shared" si="416"/>
        <v>2.4005140011945824E-2</v>
      </c>
      <c r="AL203" s="32">
        <f t="shared" si="416"/>
        <v>3.3189966707462965E-2</v>
      </c>
      <c r="AM203" s="32">
        <f t="shared" si="416"/>
        <v>2.3051844600119234E-2</v>
      </c>
      <c r="AN203" s="32">
        <f t="shared" si="416"/>
        <v>1.6010487270195439E-2</v>
      </c>
      <c r="AO203" s="32">
        <f t="shared" si="416"/>
        <v>2.2136406586406438E-2</v>
      </c>
      <c r="AP203" s="32">
        <f t="shared" si="416"/>
        <v>1.5374676604305134E-2</v>
      </c>
      <c r="AQ203" s="32">
        <f t="shared" si="416"/>
        <v>1.0678367320562526E-2</v>
      </c>
      <c r="AR203" s="32">
        <f t="shared" si="416"/>
        <v>1.5764854883991975E-2</v>
      </c>
      <c r="AS203" s="32">
        <f t="shared" si="416"/>
        <v>1.0949362743635987E-2</v>
      </c>
      <c r="AT203" s="32">
        <f t="shared" si="416"/>
        <v>7.6047984820628812E-3</v>
      </c>
      <c r="AU203" s="32">
        <f t="shared" si="416"/>
        <v>1.0514540148944231E-2</v>
      </c>
      <c r="AV203" s="32">
        <f t="shared" si="416"/>
        <v>7.3027956819455443E-3</v>
      </c>
      <c r="AW203" s="32">
        <f t="shared" ref="AW203:CB203" si="417">AW202/$O202</f>
        <v>5.0721024425968318E-3</v>
      </c>
      <c r="AX203" s="32">
        <f t="shared" si="417"/>
        <v>7.0127860584381901E-3</v>
      </c>
      <c r="AY203" s="32">
        <f t="shared" si="417"/>
        <v>4.8706784148912731E-3</v>
      </c>
      <c r="AZ203" s="32">
        <f t="shared" si="417"/>
        <v>3.3828934782264269E-3</v>
      </c>
      <c r="BA203" s="32">
        <f t="shared" si="417"/>
        <v>2.0849467164184166E-2</v>
      </c>
      <c r="BB203" s="32">
        <f t="shared" si="417"/>
        <v>1.4480842397349918E-2</v>
      </c>
      <c r="BC203" s="32">
        <f t="shared" si="417"/>
        <v>1.005756141802544E-2</v>
      </c>
      <c r="BD203" s="32">
        <f t="shared" si="417"/>
        <v>1.3905777198400526E-2</v>
      </c>
      <c r="BE203" s="32">
        <f t="shared" si="417"/>
        <v>9.6581541598633747E-3</v>
      </c>
      <c r="BF203" s="32">
        <f t="shared" si="417"/>
        <v>6.7079991606952731E-3</v>
      </c>
      <c r="BG203" s="32">
        <f t="shared" si="417"/>
        <v>9.2746082175056196E-3</v>
      </c>
      <c r="BH203" s="32">
        <f t="shared" si="417"/>
        <v>6.4416101782004756E-3</v>
      </c>
      <c r="BI203" s="32">
        <f t="shared" si="417"/>
        <v>4.4739724541222464E-3</v>
      </c>
      <c r="BJ203" s="32">
        <f t="shared" si="417"/>
        <v>3.0266922954405247E-2</v>
      </c>
      <c r="BK203" s="32">
        <f t="shared" si="417"/>
        <v>2.1021666295068849E-2</v>
      </c>
      <c r="BL203" s="32">
        <f t="shared" si="417"/>
        <v>1.4600442023357883E-2</v>
      </c>
      <c r="BM203" s="32">
        <f t="shared" si="417"/>
        <v>2.0186851000591657E-2</v>
      </c>
      <c r="BN203" s="32">
        <f t="shared" si="417"/>
        <v>1.4020627267660526E-2</v>
      </c>
      <c r="BO203" s="32">
        <f t="shared" si="417"/>
        <v>9.7379224215259907E-3</v>
      </c>
      <c r="BP203" s="32">
        <f t="shared" si="417"/>
        <v>1.3463838195047735E-2</v>
      </c>
      <c r="BQ203" s="32">
        <f t="shared" si="417"/>
        <v>9.3512087110229746E-3</v>
      </c>
      <c r="BR203" s="32">
        <f t="shared" si="417"/>
        <v>6.494812481427175E-3</v>
      </c>
      <c r="BS203" s="32">
        <f t="shared" si="417"/>
        <v>9.588523525621279E-3</v>
      </c>
      <c r="BT203" s="32">
        <f t="shared" si="417"/>
        <v>6.6596377214053811E-3</v>
      </c>
      <c r="BU203" s="32">
        <f t="shared" si="417"/>
        <v>4.6254018631603439E-3</v>
      </c>
      <c r="BV203" s="32">
        <f t="shared" si="417"/>
        <v>6.3951692750191594E-3</v>
      </c>
      <c r="BW203" s="32">
        <f t="shared" si="417"/>
        <v>4.4417172701185764E-3</v>
      </c>
      <c r="BX203" s="32">
        <f t="shared" si="417"/>
        <v>3.0849617045688778E-3</v>
      </c>
      <c r="BY203" s="32">
        <f t="shared" si="417"/>
        <v>4.2653271848231838E-3</v>
      </c>
      <c r="BZ203" s="32">
        <f t="shared" si="417"/>
        <v>2.9624512823358574E-3</v>
      </c>
      <c r="CA203" s="32">
        <f t="shared" si="417"/>
        <v>2.0575485115046747E-3</v>
      </c>
      <c r="CB203" s="32">
        <f t="shared" si="417"/>
        <v>1.2681093982250832E-2</v>
      </c>
      <c r="CC203" s="32">
        <f t="shared" ref="CC203:CS203" si="418">CC202/$O202</f>
        <v>8.807559537943821E-3</v>
      </c>
      <c r="CD203" s="32">
        <f t="shared" si="418"/>
        <v>6.1172249904464723E-3</v>
      </c>
      <c r="CE203" s="32">
        <f t="shared" si="418"/>
        <v>8.4577925258483653E-3</v>
      </c>
      <c r="CF203" s="32">
        <f t="shared" si="418"/>
        <v>5.8742969128097004E-3</v>
      </c>
      <c r="CG203" s="32">
        <f t="shared" si="418"/>
        <v>4.0799492437755555E-3</v>
      </c>
      <c r="CH203" s="32">
        <f t="shared" si="418"/>
        <v>5.641016028303223E-3</v>
      </c>
      <c r="CI203" s="32">
        <f t="shared" si="418"/>
        <v>3.917925739949246E-3</v>
      </c>
      <c r="CJ203" s="32">
        <f t="shared" si="418"/>
        <v>2.7211661918241452E-3</v>
      </c>
      <c r="CK203" s="32">
        <f t="shared" si="418"/>
        <v>1.8408992974059856E-2</v>
      </c>
      <c r="CL203" s="32">
        <f t="shared" si="418"/>
        <v>1.2785829194197244E-2</v>
      </c>
      <c r="CM203" s="32">
        <f t="shared" si="418"/>
        <v>8.8803026006660374E-3</v>
      </c>
      <c r="CN203" s="32">
        <f t="shared" si="418"/>
        <v>1.2278076591997833E-2</v>
      </c>
      <c r="CO203" s="32">
        <f t="shared" si="418"/>
        <v>8.5276468060889645E-3</v>
      </c>
      <c r="CP203" s="32">
        <f t="shared" si="418"/>
        <v>5.9228136837649837E-3</v>
      </c>
      <c r="CQ203" s="32">
        <f t="shared" si="418"/>
        <v>8.1889957267835805E-3</v>
      </c>
      <c r="CR203" s="32">
        <f t="shared" si="418"/>
        <v>5.6876060945975325E-3</v>
      </c>
      <c r="CS203" s="32">
        <f t="shared" si="418"/>
        <v>3.9502845240839768E-3</v>
      </c>
    </row>
    <row r="204" spans="1:111" ht="13.15" thickTop="1" x14ac:dyDescent="0.35">
      <c r="H204" s="34">
        <f t="shared" si="414"/>
        <v>2.6077032089233398E-4</v>
      </c>
      <c r="I204" s="34">
        <f t="shared" ref="I204:J204" si="419">I199</f>
        <v>-0.36475332081308326</v>
      </c>
      <c r="J204" s="34">
        <f t="shared" si="419"/>
        <v>0.96441361319287022</v>
      </c>
      <c r="K204" s="34">
        <f t="shared" si="410"/>
        <v>-0.364501830365698</v>
      </c>
      <c r="L204" s="34">
        <f>$CE$6-$CE$7*SUMPRODUCT($B$6:$CD$6,Q203:CS203)</f>
        <v>-0.29426981110560746</v>
      </c>
    </row>
    <row r="206" spans="1:111" ht="27.75" customHeight="1" x14ac:dyDescent="0.35">
      <c r="A206" s="40" t="s">
        <v>354</v>
      </c>
      <c r="B206" s="40"/>
      <c r="C206" s="40">
        <f>1+C148</f>
        <v>4</v>
      </c>
      <c r="D206" s="40"/>
    </row>
    <row r="207" spans="1:111" ht="13.15" x14ac:dyDescent="0.35">
      <c r="B207" s="37" t="s">
        <v>349</v>
      </c>
      <c r="D207" s="37" t="s">
        <v>350</v>
      </c>
      <c r="F207" s="37" t="s">
        <v>348</v>
      </c>
      <c r="H207" s="37" t="s">
        <v>355</v>
      </c>
      <c r="I207" s="37"/>
      <c r="J207" s="37"/>
      <c r="K207" s="37"/>
      <c r="M207" s="37" t="s">
        <v>356</v>
      </c>
      <c r="N207" s="37" t="s">
        <v>357</v>
      </c>
      <c r="P207" s="37" t="s">
        <v>358</v>
      </c>
      <c r="R207" s="37" t="s">
        <v>359</v>
      </c>
      <c r="T207" s="37" t="s">
        <v>360</v>
      </c>
      <c r="V207" s="37" t="s">
        <v>361</v>
      </c>
      <c r="X207" s="37" t="s">
        <v>362</v>
      </c>
      <c r="Y207" s="37"/>
      <c r="Z207" s="37"/>
      <c r="AA207" s="37"/>
      <c r="AC207" s="37" t="s">
        <v>336</v>
      </c>
    </row>
    <row r="208" spans="1:111" ht="13.15" x14ac:dyDescent="0.35">
      <c r="B208" s="36">
        <f>K201</f>
        <v>-0.49721617075338898</v>
      </c>
      <c r="D208" s="36">
        <f>$CE$3-$CE$7*SUMPRODUCT($B$3:$CD$3,AE210:DG210)</f>
        <v>6.9333249094910343E-2</v>
      </c>
      <c r="F208" s="36">
        <f>SUMPRODUCT(D208:D211,D208:D211)</f>
        <v>1.2421852727607363</v>
      </c>
      <c r="H208" s="36">
        <f t="shared" ref="H208:K211" si="420">X150</f>
        <v>1.2507351031789793E-2</v>
      </c>
      <c r="I208" s="36">
        <f t="shared" si="420"/>
        <v>4.3987594820436016E-3</v>
      </c>
      <c r="J208" s="36">
        <f t="shared" si="420"/>
        <v>-8.8150294286096886E-2</v>
      </c>
      <c r="K208" s="36">
        <f t="shared" si="420"/>
        <v>8.1928301556576377E-2</v>
      </c>
      <c r="M208" s="36">
        <f t="array" ref="M208:M211">MMULT(H208:K211,D208:D211)</f>
        <v>-4.3695890341246407E-4</v>
      </c>
      <c r="N208" s="36">
        <f>IFERROR(M208/(MAX(ABS(M208),ABS(M209),ABS(M210),ABS(M211))),0)</f>
        <v>-0.21494484052454521</v>
      </c>
      <c r="P208" s="36">
        <f>L259</f>
        <v>-4.0833061788703162E-2</v>
      </c>
      <c r="R208" s="36">
        <f>H259*J259</f>
        <v>2.4522415329010028E-4</v>
      </c>
      <c r="T208" s="36">
        <f>P208-D208</f>
        <v>-0.11016631088361351</v>
      </c>
      <c r="V208" s="36">
        <f t="array" ref="V208:V211">MMULT(H208:K211,T208:T211)</f>
        <v>-6.5501631160528484E-2</v>
      </c>
      <c r="X208" s="36">
        <f t="array" ref="X208:AA211">H208:K211+MMULT(R208:R211,TRANSPOSE(R208:R211))*((SUMPRODUCT(R208:R211,T208:T211)+SUMPRODUCT(V208:V211,T208:T211))/SUMPRODUCT(R208:R211,T208:T211)^2)-(MMULT(V208:V211,TRANSPOSE(R208:R211))+MMULT(R208:R211,TRANSPOSE(V208:V211)))/SUMPRODUCT(R208:R211,T208:T211)</f>
        <v>-1.7910673546882791E-3</v>
      </c>
      <c r="Y208" s="36">
        <v>-8.5256709031289735E-3</v>
      </c>
      <c r="Z208" s="36">
        <v>-5.6294964043134277E-3</v>
      </c>
      <c r="AA208" s="36">
        <v>9.4654319236720935E-3</v>
      </c>
      <c r="AC208" s="43">
        <f>SUM(AE208:DG208)</f>
        <v>-1.2579538690672085</v>
      </c>
      <c r="AD208" s="37" t="s">
        <v>363</v>
      </c>
      <c r="AE208" s="36">
        <f t="shared" ref="AE208:BJ208" si="421">SUMPRODUCT(B$3:B$6,$B208:$B211)</f>
        <v>0.94060582551365579</v>
      </c>
      <c r="AF208" s="36">
        <f t="shared" si="421"/>
        <v>0.57610399514795785</v>
      </c>
      <c r="AG208" s="36">
        <f t="shared" si="421"/>
        <v>0.21160216478225985</v>
      </c>
      <c r="AH208" s="36">
        <f t="shared" si="421"/>
        <v>0.53558181284240292</v>
      </c>
      <c r="AI208" s="36">
        <f t="shared" si="421"/>
        <v>0.17107998247670492</v>
      </c>
      <c r="AJ208" s="36">
        <f t="shared" si="421"/>
        <v>-0.19342184788899308</v>
      </c>
      <c r="AK208" s="36">
        <f t="shared" si="421"/>
        <v>0.13055780017115004</v>
      </c>
      <c r="AL208" s="36">
        <f t="shared" si="421"/>
        <v>-0.23394403019454796</v>
      </c>
      <c r="AM208" s="36">
        <f t="shared" si="421"/>
        <v>-0.59844586056024596</v>
      </c>
      <c r="AN208" s="36">
        <f t="shared" si="421"/>
        <v>1.2201511297508136</v>
      </c>
      <c r="AO208" s="36">
        <f t="shared" si="421"/>
        <v>0.85564929938511558</v>
      </c>
      <c r="AP208" s="36">
        <f t="shared" si="421"/>
        <v>0.49114746901941758</v>
      </c>
      <c r="AQ208" s="36">
        <f t="shared" si="421"/>
        <v>0.81512711707956065</v>
      </c>
      <c r="AR208" s="36">
        <f t="shared" si="421"/>
        <v>0.4506252867138627</v>
      </c>
      <c r="AS208" s="36">
        <f t="shared" si="421"/>
        <v>8.6123456348164706E-2</v>
      </c>
      <c r="AT208" s="36">
        <f t="shared" si="421"/>
        <v>0.41010310440830783</v>
      </c>
      <c r="AU208" s="36">
        <f t="shared" si="421"/>
        <v>4.560127404260983E-2</v>
      </c>
      <c r="AV208" s="36">
        <f t="shared" si="421"/>
        <v>-0.31890055632308817</v>
      </c>
      <c r="AW208" s="36">
        <f t="shared" si="421"/>
        <v>1.592878202067024</v>
      </c>
      <c r="AX208" s="36">
        <f t="shared" si="421"/>
        <v>1.2283763717013261</v>
      </c>
      <c r="AY208" s="36">
        <f t="shared" si="421"/>
        <v>0.86387454133562813</v>
      </c>
      <c r="AZ208" s="36">
        <f t="shared" si="421"/>
        <v>1.187854189395771</v>
      </c>
      <c r="BA208" s="36">
        <f t="shared" si="421"/>
        <v>0.82335235903007309</v>
      </c>
      <c r="BB208" s="36">
        <f t="shared" si="421"/>
        <v>0.45885052866437509</v>
      </c>
      <c r="BC208" s="36">
        <f t="shared" si="421"/>
        <v>0.78283017672451827</v>
      </c>
      <c r="BD208" s="36">
        <f t="shared" si="421"/>
        <v>0.41832834635882021</v>
      </c>
      <c r="BE208" s="36">
        <f t="shared" si="421"/>
        <v>5.3826515993122215E-2</v>
      </c>
      <c r="BF208" s="36">
        <f t="shared" si="421"/>
        <v>0.44338965476026682</v>
      </c>
      <c r="BG208" s="36">
        <f t="shared" si="421"/>
        <v>7.8887824394568817E-2</v>
      </c>
      <c r="BH208" s="36">
        <f t="shared" si="421"/>
        <v>-0.28561400597112918</v>
      </c>
      <c r="BI208" s="36">
        <f t="shared" si="421"/>
        <v>3.836564208901394E-2</v>
      </c>
      <c r="BJ208" s="36">
        <f t="shared" si="421"/>
        <v>-0.32613618827668406</v>
      </c>
      <c r="BK208" s="36">
        <f t="shared" ref="BK208:CP208" si="422">SUMPRODUCT(AH$3:AH$6,$B208:$B211)</f>
        <v>-0.69063801864238206</v>
      </c>
      <c r="BL208" s="36">
        <f t="shared" si="422"/>
        <v>-0.36665837058223899</v>
      </c>
      <c r="BM208" s="36">
        <f t="shared" si="422"/>
        <v>-0.73116020094793699</v>
      </c>
      <c r="BN208" s="36">
        <f t="shared" si="422"/>
        <v>-1.0956620313136349</v>
      </c>
      <c r="BO208" s="36">
        <f t="shared" si="422"/>
        <v>0.72293495899742455</v>
      </c>
      <c r="BP208" s="36">
        <f t="shared" si="422"/>
        <v>0.35843312863172661</v>
      </c>
      <c r="BQ208" s="36">
        <f t="shared" si="422"/>
        <v>-6.0687017339713933E-3</v>
      </c>
      <c r="BR208" s="36">
        <f t="shared" si="422"/>
        <v>0.31791094632617173</v>
      </c>
      <c r="BS208" s="36">
        <f t="shared" si="422"/>
        <v>-4.6590884039526291E-2</v>
      </c>
      <c r="BT208" s="36">
        <f t="shared" si="422"/>
        <v>-0.41109271440522427</v>
      </c>
      <c r="BU208" s="36">
        <f t="shared" si="422"/>
        <v>-8.7113066345081147E-2</v>
      </c>
      <c r="BV208" s="36">
        <f t="shared" si="422"/>
        <v>-0.45161489671077915</v>
      </c>
      <c r="BW208" s="36">
        <f t="shared" si="422"/>
        <v>-0.81611672707647709</v>
      </c>
      <c r="BX208" s="36">
        <f t="shared" si="422"/>
        <v>1.0956620313136349</v>
      </c>
      <c r="BY208" s="36">
        <f t="shared" si="422"/>
        <v>0.73116020094793699</v>
      </c>
      <c r="BZ208" s="36">
        <f t="shared" si="422"/>
        <v>0.36665837058223899</v>
      </c>
      <c r="CA208" s="36">
        <f t="shared" si="422"/>
        <v>0.69063801864238206</v>
      </c>
      <c r="CB208" s="36">
        <f t="shared" si="422"/>
        <v>0.32613618827668406</v>
      </c>
      <c r="CC208" s="36">
        <f t="shared" si="422"/>
        <v>-3.836564208901394E-2</v>
      </c>
      <c r="CD208" s="36">
        <f t="shared" si="422"/>
        <v>0.28561400597112918</v>
      </c>
      <c r="CE208" s="36">
        <f t="shared" si="422"/>
        <v>-7.8887824394568817E-2</v>
      </c>
      <c r="CF208" s="36">
        <f t="shared" si="422"/>
        <v>-0.44338965476026682</v>
      </c>
      <c r="CG208" s="36">
        <f t="shared" si="422"/>
        <v>-5.3826515993122215E-2</v>
      </c>
      <c r="CH208" s="36">
        <f t="shared" si="422"/>
        <v>-0.41832834635882021</v>
      </c>
      <c r="CI208" s="36">
        <f t="shared" si="422"/>
        <v>-0.78283017672451827</v>
      </c>
      <c r="CJ208" s="36">
        <f t="shared" si="422"/>
        <v>-0.45885052866437509</v>
      </c>
      <c r="CK208" s="36">
        <f t="shared" si="422"/>
        <v>-0.82335235903007309</v>
      </c>
      <c r="CL208" s="36">
        <f t="shared" si="422"/>
        <v>-1.187854189395771</v>
      </c>
      <c r="CM208" s="36">
        <f t="shared" si="422"/>
        <v>-0.86387454133562813</v>
      </c>
      <c r="CN208" s="36">
        <f t="shared" si="422"/>
        <v>-1.2283763717013261</v>
      </c>
      <c r="CO208" s="36">
        <f t="shared" si="422"/>
        <v>-1.592878202067024</v>
      </c>
      <c r="CP208" s="36">
        <f t="shared" si="422"/>
        <v>0.22571878824403563</v>
      </c>
      <c r="CQ208" s="36">
        <f t="shared" ref="CQ208:DG208" si="423">SUMPRODUCT(BN$3:BN$6,$B208:$B211)</f>
        <v>-0.13878304212166237</v>
      </c>
      <c r="CR208" s="36">
        <f t="shared" si="423"/>
        <v>-0.50328487248736042</v>
      </c>
      <c r="CS208" s="36">
        <f t="shared" si="423"/>
        <v>-0.17930522442721725</v>
      </c>
      <c r="CT208" s="36">
        <f t="shared" si="423"/>
        <v>-0.54380705479291525</v>
      </c>
      <c r="CU208" s="36">
        <f t="shared" si="423"/>
        <v>-0.90830888515861319</v>
      </c>
      <c r="CV208" s="36">
        <f t="shared" si="423"/>
        <v>-0.58432923709847007</v>
      </c>
      <c r="CW208" s="36">
        <f t="shared" si="423"/>
        <v>-0.94883106746416812</v>
      </c>
      <c r="CX208" s="36">
        <f t="shared" si="423"/>
        <v>-1.3133328978298662</v>
      </c>
      <c r="CY208" s="36">
        <f t="shared" si="423"/>
        <v>0.59844586056024596</v>
      </c>
      <c r="CZ208" s="36">
        <f t="shared" si="423"/>
        <v>0.23394403019454796</v>
      </c>
      <c r="DA208" s="36">
        <f t="shared" si="423"/>
        <v>-0.13055780017115004</v>
      </c>
      <c r="DB208" s="36">
        <f t="shared" si="423"/>
        <v>0.19342184788899308</v>
      </c>
      <c r="DC208" s="36">
        <f t="shared" si="423"/>
        <v>-0.17107998247670492</v>
      </c>
      <c r="DD208" s="36">
        <f t="shared" si="423"/>
        <v>-0.53558181284240292</v>
      </c>
      <c r="DE208" s="36">
        <f t="shared" si="423"/>
        <v>-0.21160216478225985</v>
      </c>
      <c r="DF208" s="36">
        <f t="shared" si="423"/>
        <v>-0.57610399514795785</v>
      </c>
      <c r="DG208" s="36">
        <f t="shared" si="423"/>
        <v>-0.94060582551365579</v>
      </c>
    </row>
    <row r="209" spans="2:111" ht="13.15" x14ac:dyDescent="0.35">
      <c r="B209" s="35">
        <f t="shared" ref="B209:B211" si="424">K202</f>
        <v>0.32613618827668406</v>
      </c>
      <c r="D209" s="35">
        <f>$CE$4-$CE$7*SUMPRODUCT($B$4:$CD$4,AE210:DG210)</f>
        <v>1.0527471758712466</v>
      </c>
      <c r="F209" s="37" t="s">
        <v>364</v>
      </c>
      <c r="H209" s="35">
        <f t="shared" si="420"/>
        <v>4.3987594820436016E-3</v>
      </c>
      <c r="I209" s="35">
        <f t="shared" si="420"/>
        <v>-5.4912559924177873E-4</v>
      </c>
      <c r="J209" s="35">
        <f t="shared" si="420"/>
        <v>-2.6571011961563473E-2</v>
      </c>
      <c r="K209" s="35">
        <f t="shared" si="420"/>
        <v>2.4596384181814535E-2</v>
      </c>
      <c r="M209" s="35">
        <v>-2.0328885417585374E-3</v>
      </c>
      <c r="N209" s="35">
        <f>IFERROR(M209/(MAX(ABS(M208),ABS(M209),ABS(M210),ABS(M211))),0)</f>
        <v>-1</v>
      </c>
      <c r="P209" s="35">
        <f>L260</f>
        <v>0.47627236616929736</v>
      </c>
      <c r="R209" s="35">
        <f>H260*J260</f>
        <v>1.1408701539039612E-3</v>
      </c>
      <c r="T209" s="35">
        <f>P209-D209</f>
        <v>-0.5764748097019492</v>
      </c>
      <c r="V209" s="35">
        <v>-1.871053926659972E-2</v>
      </c>
      <c r="X209" s="35">
        <v>-8.5256709031289735E-3</v>
      </c>
      <c r="Y209" s="35">
        <v>0.18867373326926173</v>
      </c>
      <c r="Z209" s="35">
        <v>0.12647811038259824</v>
      </c>
      <c r="AA209" s="35">
        <v>-0.21094598283572549</v>
      </c>
      <c r="AC209" s="43">
        <f t="shared" ref="AC209:AC210" si="425">SUM(AE209:DG209)</f>
        <v>98.826110458606294</v>
      </c>
      <c r="AD209" s="37" t="s">
        <v>365</v>
      </c>
      <c r="AE209" s="35">
        <f>EXP(AE208)</f>
        <v>2.5615327902698821</v>
      </c>
      <c r="AF209" s="35">
        <f t="shared" ref="AF209:CQ209" si="426">EXP(AF208)</f>
        <v>1.7790935537797279</v>
      </c>
      <c r="AG209" s="35">
        <f t="shared" si="426"/>
        <v>1.2356561997268438</v>
      </c>
      <c r="AH209" s="35">
        <f t="shared" si="426"/>
        <v>1.7084419466162417</v>
      </c>
      <c r="AI209" s="35">
        <f t="shared" si="426"/>
        <v>1.1865856512856143</v>
      </c>
      <c r="AJ209" s="35">
        <f t="shared" si="426"/>
        <v>0.82413424150909942</v>
      </c>
      <c r="AK209" s="35">
        <f t="shared" si="426"/>
        <v>1.1394637991928156</v>
      </c>
      <c r="AL209" s="35">
        <f t="shared" si="426"/>
        <v>0.79140610950200241</v>
      </c>
      <c r="AM209" s="35">
        <f t="shared" si="426"/>
        <v>0.54966522903209092</v>
      </c>
      <c r="AN209" s="35">
        <f t="shared" si="426"/>
        <v>3.3876996771434498</v>
      </c>
      <c r="AO209" s="35">
        <f t="shared" si="426"/>
        <v>2.3529016222792798</v>
      </c>
      <c r="AP209" s="35">
        <f t="shared" si="426"/>
        <v>1.6341903272820848</v>
      </c>
      <c r="AQ209" s="35">
        <f t="shared" si="426"/>
        <v>2.259462870416888</v>
      </c>
      <c r="AR209" s="35">
        <f t="shared" si="426"/>
        <v>1.5692931369189311</v>
      </c>
      <c r="AS209" s="35">
        <f t="shared" si="426"/>
        <v>1.0899408801200949</v>
      </c>
      <c r="AT209" s="35">
        <f t="shared" si="426"/>
        <v>1.5069731526784182</v>
      </c>
      <c r="AU209" s="35">
        <f t="shared" si="426"/>
        <v>1.0466569984321041</v>
      </c>
      <c r="AV209" s="35">
        <f t="shared" si="426"/>
        <v>0.72694783607779023</v>
      </c>
      <c r="AW209" s="35">
        <f t="shared" si="426"/>
        <v>4.917883239572781</v>
      </c>
      <c r="AX209" s="35">
        <f t="shared" si="426"/>
        <v>3.4156792382280874</v>
      </c>
      <c r="AY209" s="35">
        <f t="shared" si="426"/>
        <v>2.3723346183948677</v>
      </c>
      <c r="AZ209" s="35">
        <f t="shared" si="426"/>
        <v>3.2800353159492004</v>
      </c>
      <c r="BA209" s="35">
        <f t="shared" si="426"/>
        <v>2.2781241407260104</v>
      </c>
      <c r="BB209" s="35">
        <f t="shared" si="426"/>
        <v>1.5822541834604444</v>
      </c>
      <c r="BC209" s="35">
        <f t="shared" si="426"/>
        <v>2.1876549624648227</v>
      </c>
      <c r="BD209" s="35">
        <f t="shared" si="426"/>
        <v>1.519419488362409</v>
      </c>
      <c r="BE209" s="35">
        <f t="shared" si="426"/>
        <v>1.0553015083394839</v>
      </c>
      <c r="BF209" s="35">
        <f t="shared" si="426"/>
        <v>1.5579792901292899</v>
      </c>
      <c r="BG209" s="35">
        <f t="shared" si="426"/>
        <v>1.0820829319539185</v>
      </c>
      <c r="BH209" s="35">
        <f t="shared" si="426"/>
        <v>0.75155265480378775</v>
      </c>
      <c r="BI209" s="35">
        <f t="shared" si="426"/>
        <v>1.0391111061810132</v>
      </c>
      <c r="BJ209" s="35">
        <f t="shared" si="426"/>
        <v>0.72170689272058342</v>
      </c>
      <c r="BK209" s="35">
        <f t="shared" si="426"/>
        <v>0.50125615624944131</v>
      </c>
      <c r="BL209" s="35">
        <f t="shared" si="426"/>
        <v>0.69304636963378685</v>
      </c>
      <c r="BM209" s="35">
        <f t="shared" si="426"/>
        <v>0.48135020303839438</v>
      </c>
      <c r="BN209" s="35">
        <f t="shared" si="426"/>
        <v>0.33431820454890371</v>
      </c>
      <c r="BO209" s="35">
        <f t="shared" si="426"/>
        <v>2.0604717449707493</v>
      </c>
      <c r="BP209" s="35">
        <f t="shared" si="426"/>
        <v>1.4310853302941722</v>
      </c>
      <c r="BQ209" s="35">
        <f t="shared" si="426"/>
        <v>0.9939496756419991</v>
      </c>
      <c r="BR209" s="35">
        <f t="shared" si="426"/>
        <v>1.3742538734218992</v>
      </c>
      <c r="BS209" s="35">
        <f t="shared" si="426"/>
        <v>0.95447780982890573</v>
      </c>
      <c r="BT209" s="35">
        <f t="shared" si="426"/>
        <v>0.66292546601110935</v>
      </c>
      <c r="BU209" s="35">
        <f t="shared" si="426"/>
        <v>0.91657345616350794</v>
      </c>
      <c r="BV209" s="35">
        <f t="shared" si="426"/>
        <v>0.63659927900212276</v>
      </c>
      <c r="BW209" s="35">
        <f t="shared" si="426"/>
        <v>0.44214529593984697</v>
      </c>
      <c r="BX209" s="35">
        <f t="shared" si="426"/>
        <v>2.9911622711341792</v>
      </c>
      <c r="BY209" s="35">
        <f t="shared" si="426"/>
        <v>2.0774895153004351</v>
      </c>
      <c r="BZ209" s="35">
        <f t="shared" si="426"/>
        <v>1.4429048961448434</v>
      </c>
      <c r="CA209" s="35">
        <f t="shared" si="426"/>
        <v>1.9949879667958981</v>
      </c>
      <c r="CB209" s="35">
        <f t="shared" si="426"/>
        <v>1.3856040590527665</v>
      </c>
      <c r="CC209" s="35">
        <f t="shared" si="426"/>
        <v>0.96236099686706644</v>
      </c>
      <c r="CD209" s="35">
        <f t="shared" si="426"/>
        <v>1.3305787606605899</v>
      </c>
      <c r="CE209" s="35">
        <f t="shared" si="426"/>
        <v>0.92414358499703786</v>
      </c>
      <c r="CF209" s="35">
        <f t="shared" si="426"/>
        <v>0.64185705569745688</v>
      </c>
      <c r="CG209" s="35">
        <f t="shared" si="426"/>
        <v>0.94759648507799366</v>
      </c>
      <c r="CH209" s="35">
        <f t="shared" si="426"/>
        <v>0.65814609306990934</v>
      </c>
      <c r="CI209" s="35">
        <f t="shared" si="426"/>
        <v>0.45711047544412747</v>
      </c>
      <c r="CJ209" s="35">
        <f t="shared" si="426"/>
        <v>0.63200970517452859</v>
      </c>
      <c r="CK209" s="35">
        <f t="shared" si="426"/>
        <v>0.43895764156263767</v>
      </c>
      <c r="CL209" s="35">
        <f t="shared" si="426"/>
        <v>0.30487476617629428</v>
      </c>
      <c r="CM209" s="35">
        <f t="shared" si="426"/>
        <v>0.4215256955094322</v>
      </c>
      <c r="CN209" s="35">
        <f t="shared" si="426"/>
        <v>0.29276753765636332</v>
      </c>
      <c r="CO209" s="35">
        <f t="shared" si="426"/>
        <v>0.20333951647190196</v>
      </c>
      <c r="CP209" s="35">
        <f t="shared" si="426"/>
        <v>1.2532231946258883</v>
      </c>
      <c r="CQ209" s="35">
        <f t="shared" si="426"/>
        <v>0.87041685176758743</v>
      </c>
      <c r="CR209" s="35">
        <f t="shared" ref="CR209:DG209" si="427">EXP(CR208)</f>
        <v>0.60454155260600995</v>
      </c>
      <c r="CS209" s="35">
        <f t="shared" si="427"/>
        <v>0.83585073839546531</v>
      </c>
      <c r="CT209" s="35">
        <f t="shared" si="427"/>
        <v>0.58053391557198142</v>
      </c>
      <c r="CU209" s="35">
        <f t="shared" si="427"/>
        <v>0.40320551463087029</v>
      </c>
      <c r="CV209" s="35">
        <f t="shared" si="427"/>
        <v>0.55747967311186286</v>
      </c>
      <c r="CW209" s="35">
        <f t="shared" si="427"/>
        <v>0.387193361944841</v>
      </c>
      <c r="CX209" s="35">
        <f t="shared" si="427"/>
        <v>0.26892227064943802</v>
      </c>
      <c r="CY209" s="35">
        <f t="shared" si="427"/>
        <v>1.8192891730861465</v>
      </c>
      <c r="CZ209" s="35">
        <f t="shared" si="427"/>
        <v>1.2635737682506099</v>
      </c>
      <c r="DA209" s="35">
        <f t="shared" si="427"/>
        <v>0.87760576571927051</v>
      </c>
      <c r="DB209" s="35">
        <f t="shared" si="427"/>
        <v>1.2133945535000061</v>
      </c>
      <c r="DC209" s="35">
        <f t="shared" si="427"/>
        <v>0.84275416521052915</v>
      </c>
      <c r="DD209" s="35">
        <f t="shared" si="427"/>
        <v>0.58532863933750312</v>
      </c>
      <c r="DE209" s="35">
        <f t="shared" si="427"/>
        <v>0.80928659624016908</v>
      </c>
      <c r="DF209" s="35">
        <f t="shared" si="427"/>
        <v>0.56208398814973815</v>
      </c>
      <c r="DG209" s="35">
        <f t="shared" si="427"/>
        <v>0.3903912547200461</v>
      </c>
    </row>
    <row r="210" spans="2:111" ht="13.15" x14ac:dyDescent="0.35">
      <c r="B210" s="36">
        <f t="shared" si="424"/>
        <v>-0.40502401267125288</v>
      </c>
      <c r="D210" s="36">
        <f>$CE$5-$CE$7*SUMPRODUCT($B$5:$CD$5,AE210:DG210)</f>
        <v>-0.20617185864628595</v>
      </c>
      <c r="F210" s="36">
        <f>SUMPRODUCT($B$7:$CD$7, LN(AE210:DG210))</f>
        <v>-3180.5990787540168</v>
      </c>
      <c r="H210" s="36">
        <f t="shared" si="420"/>
        <v>-8.8150294286096886E-2</v>
      </c>
      <c r="I210" s="36">
        <f t="shared" si="420"/>
        <v>-2.6571011961563473E-2</v>
      </c>
      <c r="J210" s="36">
        <f t="shared" si="420"/>
        <v>0.52739281937611882</v>
      </c>
      <c r="K210" s="36">
        <f t="shared" si="420"/>
        <v>-0.49172576851285632</v>
      </c>
      <c r="M210" s="36">
        <v>1.882187094453841E-3</v>
      </c>
      <c r="N210" s="36">
        <f>IFERROR(M210/(MAX(ABS(M208),ABS(M209),ABS(M210),ABS(M211))),0)</f>
        <v>0.92586831781031487</v>
      </c>
      <c r="P210" s="36">
        <f>L261</f>
        <v>0.28749048567590307</v>
      </c>
      <c r="R210" s="36">
        <f>H261*J261</f>
        <v>-1.0562955302350556E-3</v>
      </c>
      <c r="T210" s="36">
        <f>P210-D210</f>
        <v>0.49366234432218903</v>
      </c>
      <c r="V210" s="36">
        <v>0.39384601320431062</v>
      </c>
      <c r="X210" s="36">
        <v>-5.6294964043134277E-3</v>
      </c>
      <c r="Y210" s="36">
        <v>0.12647811038259824</v>
      </c>
      <c r="Z210" s="36">
        <v>8.1778235872850047E-2</v>
      </c>
      <c r="AA210" s="36">
        <v>-0.13992461696865738</v>
      </c>
      <c r="AC210" s="44">
        <f t="shared" si="425"/>
        <v>1</v>
      </c>
      <c r="AD210" s="37" t="s">
        <v>366</v>
      </c>
      <c r="AE210" s="36">
        <f t="shared" ref="AE210:BJ210" si="428">AE209/$AC209</f>
        <v>2.5919595321347695E-2</v>
      </c>
      <c r="AF210" s="36">
        <f t="shared" si="428"/>
        <v>1.8002262211107744E-2</v>
      </c>
      <c r="AG210" s="36">
        <f t="shared" si="428"/>
        <v>1.2503337366944168E-2</v>
      </c>
      <c r="AH210" s="36">
        <f t="shared" si="428"/>
        <v>1.7287353905644495E-2</v>
      </c>
      <c r="AI210" s="36">
        <f t="shared" si="428"/>
        <v>1.2006803118924936E-2</v>
      </c>
      <c r="AJ210" s="36">
        <f t="shared" si="428"/>
        <v>8.3392358323592149E-3</v>
      </c>
      <c r="AK210" s="36">
        <f t="shared" si="428"/>
        <v>1.1529987307049634E-2</v>
      </c>
      <c r="AL210" s="36">
        <f t="shared" si="428"/>
        <v>8.0080669554781873E-3</v>
      </c>
      <c r="AM210" s="36">
        <f t="shared" si="428"/>
        <v>5.5619433617426477E-3</v>
      </c>
      <c r="AN210" s="36">
        <f t="shared" si="428"/>
        <v>3.4279399051755671E-2</v>
      </c>
      <c r="AO210" s="36">
        <f t="shared" si="428"/>
        <v>2.3808501734618018E-2</v>
      </c>
      <c r="AP210" s="36">
        <f t="shared" si="428"/>
        <v>1.6536017857007253E-2</v>
      </c>
      <c r="AQ210" s="36">
        <f t="shared" si="428"/>
        <v>2.2863015249024427E-2</v>
      </c>
      <c r="AR210" s="36">
        <f t="shared" si="428"/>
        <v>1.5879337248390805E-2</v>
      </c>
      <c r="AS210" s="36">
        <f t="shared" si="428"/>
        <v>1.1028875618621264E-2</v>
      </c>
      <c r="AT210" s="36">
        <f t="shared" si="428"/>
        <v>1.5248734830150174E-2</v>
      </c>
      <c r="AU210" s="36">
        <f t="shared" si="428"/>
        <v>1.0590895397735001E-2</v>
      </c>
      <c r="AV210" s="36">
        <f t="shared" si="428"/>
        <v>7.3558276522708559E-3</v>
      </c>
      <c r="AW210" s="36">
        <f t="shared" si="428"/>
        <v>4.9762994989392566E-2</v>
      </c>
      <c r="AX210" s="36">
        <f t="shared" si="428"/>
        <v>3.456251816830086E-2</v>
      </c>
      <c r="AY210" s="36">
        <f t="shared" si="428"/>
        <v>2.4005140011945824E-2</v>
      </c>
      <c r="AZ210" s="36">
        <f t="shared" si="428"/>
        <v>3.3189966707462965E-2</v>
      </c>
      <c r="BA210" s="36">
        <f t="shared" si="428"/>
        <v>2.3051844600119234E-2</v>
      </c>
      <c r="BB210" s="36">
        <f t="shared" si="428"/>
        <v>1.6010487270195439E-2</v>
      </c>
      <c r="BC210" s="36">
        <f t="shared" si="428"/>
        <v>2.2136406586406438E-2</v>
      </c>
      <c r="BD210" s="36">
        <f t="shared" si="428"/>
        <v>1.5374676604305134E-2</v>
      </c>
      <c r="BE210" s="36">
        <f t="shared" si="428"/>
        <v>1.0678367320562526E-2</v>
      </c>
      <c r="BF210" s="36">
        <f t="shared" si="428"/>
        <v>1.5764854883991975E-2</v>
      </c>
      <c r="BG210" s="36">
        <f t="shared" si="428"/>
        <v>1.0949362743635987E-2</v>
      </c>
      <c r="BH210" s="36">
        <f t="shared" si="428"/>
        <v>7.6047984820628812E-3</v>
      </c>
      <c r="BI210" s="36">
        <f t="shared" si="428"/>
        <v>1.0514540148944231E-2</v>
      </c>
      <c r="BJ210" s="36">
        <f t="shared" si="428"/>
        <v>7.3027956819455443E-3</v>
      </c>
      <c r="BK210" s="36">
        <f t="shared" ref="BK210:CP210" si="429">BK209/$AC209</f>
        <v>5.0721024425968318E-3</v>
      </c>
      <c r="BL210" s="36">
        <f t="shared" si="429"/>
        <v>7.0127860584381901E-3</v>
      </c>
      <c r="BM210" s="36">
        <f t="shared" si="429"/>
        <v>4.8706784148912731E-3</v>
      </c>
      <c r="BN210" s="36">
        <f t="shared" si="429"/>
        <v>3.3828934782264269E-3</v>
      </c>
      <c r="BO210" s="36">
        <f t="shared" si="429"/>
        <v>2.0849467164184166E-2</v>
      </c>
      <c r="BP210" s="36">
        <f t="shared" si="429"/>
        <v>1.4480842397349918E-2</v>
      </c>
      <c r="BQ210" s="36">
        <f t="shared" si="429"/>
        <v>1.005756141802544E-2</v>
      </c>
      <c r="BR210" s="36">
        <f t="shared" si="429"/>
        <v>1.3905777198400526E-2</v>
      </c>
      <c r="BS210" s="36">
        <f t="shared" si="429"/>
        <v>9.6581541598633747E-3</v>
      </c>
      <c r="BT210" s="36">
        <f t="shared" si="429"/>
        <v>6.7079991606952731E-3</v>
      </c>
      <c r="BU210" s="36">
        <f t="shared" si="429"/>
        <v>9.2746082175056196E-3</v>
      </c>
      <c r="BV210" s="36">
        <f t="shared" si="429"/>
        <v>6.4416101782004756E-3</v>
      </c>
      <c r="BW210" s="36">
        <f t="shared" si="429"/>
        <v>4.4739724541222464E-3</v>
      </c>
      <c r="BX210" s="36">
        <f t="shared" si="429"/>
        <v>3.0266922954405247E-2</v>
      </c>
      <c r="BY210" s="36">
        <f t="shared" si="429"/>
        <v>2.1021666295068849E-2</v>
      </c>
      <c r="BZ210" s="36">
        <f t="shared" si="429"/>
        <v>1.4600442023357883E-2</v>
      </c>
      <c r="CA210" s="36">
        <f t="shared" si="429"/>
        <v>2.0186851000591657E-2</v>
      </c>
      <c r="CB210" s="36">
        <f t="shared" si="429"/>
        <v>1.4020627267660526E-2</v>
      </c>
      <c r="CC210" s="36">
        <f t="shared" si="429"/>
        <v>9.7379224215259907E-3</v>
      </c>
      <c r="CD210" s="36">
        <f t="shared" si="429"/>
        <v>1.3463838195047735E-2</v>
      </c>
      <c r="CE210" s="36">
        <f t="shared" si="429"/>
        <v>9.3512087110229746E-3</v>
      </c>
      <c r="CF210" s="36">
        <f t="shared" si="429"/>
        <v>6.494812481427175E-3</v>
      </c>
      <c r="CG210" s="36">
        <f t="shared" si="429"/>
        <v>9.588523525621279E-3</v>
      </c>
      <c r="CH210" s="36">
        <f t="shared" si="429"/>
        <v>6.6596377214053811E-3</v>
      </c>
      <c r="CI210" s="36">
        <f t="shared" si="429"/>
        <v>4.6254018631603439E-3</v>
      </c>
      <c r="CJ210" s="36">
        <f t="shared" si="429"/>
        <v>6.3951692750191594E-3</v>
      </c>
      <c r="CK210" s="36">
        <f t="shared" si="429"/>
        <v>4.4417172701185764E-3</v>
      </c>
      <c r="CL210" s="36">
        <f t="shared" si="429"/>
        <v>3.0849617045688778E-3</v>
      </c>
      <c r="CM210" s="36">
        <f t="shared" si="429"/>
        <v>4.2653271848231838E-3</v>
      </c>
      <c r="CN210" s="36">
        <f t="shared" si="429"/>
        <v>2.9624512823358574E-3</v>
      </c>
      <c r="CO210" s="36">
        <f t="shared" si="429"/>
        <v>2.0575485115046747E-3</v>
      </c>
      <c r="CP210" s="36">
        <f t="shared" si="429"/>
        <v>1.2681093982250832E-2</v>
      </c>
      <c r="CQ210" s="36">
        <f t="shared" ref="CQ210:DG210" si="430">CQ209/$AC209</f>
        <v>8.807559537943821E-3</v>
      </c>
      <c r="CR210" s="36">
        <f t="shared" si="430"/>
        <v>6.1172249904464723E-3</v>
      </c>
      <c r="CS210" s="36">
        <f t="shared" si="430"/>
        <v>8.4577925258483653E-3</v>
      </c>
      <c r="CT210" s="36">
        <f t="shared" si="430"/>
        <v>5.8742969128097004E-3</v>
      </c>
      <c r="CU210" s="36">
        <f t="shared" si="430"/>
        <v>4.0799492437755555E-3</v>
      </c>
      <c r="CV210" s="36">
        <f t="shared" si="430"/>
        <v>5.641016028303223E-3</v>
      </c>
      <c r="CW210" s="36">
        <f t="shared" si="430"/>
        <v>3.917925739949246E-3</v>
      </c>
      <c r="CX210" s="36">
        <f t="shared" si="430"/>
        <v>2.7211661918241452E-3</v>
      </c>
      <c r="CY210" s="36">
        <f t="shared" si="430"/>
        <v>1.8408992974059856E-2</v>
      </c>
      <c r="CZ210" s="36">
        <f t="shared" si="430"/>
        <v>1.2785829194197244E-2</v>
      </c>
      <c r="DA210" s="36">
        <f t="shared" si="430"/>
        <v>8.8803026006660374E-3</v>
      </c>
      <c r="DB210" s="36">
        <f t="shared" si="430"/>
        <v>1.2278076591997833E-2</v>
      </c>
      <c r="DC210" s="36">
        <f t="shared" si="430"/>
        <v>8.5276468060889645E-3</v>
      </c>
      <c r="DD210" s="36">
        <f t="shared" si="430"/>
        <v>5.9228136837649837E-3</v>
      </c>
      <c r="DE210" s="36">
        <f t="shared" si="430"/>
        <v>8.1889957267835805E-3</v>
      </c>
      <c r="DF210" s="36">
        <f t="shared" si="430"/>
        <v>5.6876060945975325E-3</v>
      </c>
      <c r="DG210" s="36">
        <f t="shared" si="430"/>
        <v>3.9502845240839768E-3</v>
      </c>
    </row>
    <row r="211" spans="2:111" x14ac:dyDescent="0.35">
      <c r="B211" s="35">
        <f t="shared" si="424"/>
        <v>-0.364501830365698</v>
      </c>
      <c r="D211" s="35">
        <f>$CE$6-$CE$7*SUMPRODUCT($B$6:$CD$6,AE210:DG210)</f>
        <v>-0.29426981110560746</v>
      </c>
      <c r="H211" s="35">
        <f t="shared" si="420"/>
        <v>8.1928301556576377E-2</v>
      </c>
      <c r="I211" s="35">
        <f t="shared" si="420"/>
        <v>2.4596384181814535E-2</v>
      </c>
      <c r="J211" s="35">
        <f t="shared" si="420"/>
        <v>-0.49172576851285632</v>
      </c>
      <c r="K211" s="35">
        <f t="shared" si="420"/>
        <v>0.45462461984741409</v>
      </c>
      <c r="M211" s="35">
        <v>-8.2815604409369747E-4</v>
      </c>
      <c r="N211" s="35">
        <f>IFERROR(M211/(MAX(ABS(M208),ABS(M209),ABS(M210),ABS(M211))),0)</f>
        <v>-0.40737897188269179</v>
      </c>
      <c r="P211" s="35">
        <f>L262</f>
        <v>-0.5148466707473176</v>
      </c>
      <c r="R211" s="35">
        <f>H262*J262</f>
        <v>4.6476651034904403E-4</v>
      </c>
      <c r="T211" s="35">
        <f>P211-D211</f>
        <v>-0.22057685964171014</v>
      </c>
      <c r="V211" s="35">
        <v>-0.36623110123945141</v>
      </c>
      <c r="X211" s="35">
        <v>9.4654319236720935E-3</v>
      </c>
      <c r="Y211" s="35">
        <v>-0.21094598283572549</v>
      </c>
      <c r="Z211" s="35">
        <v>-0.13992461696865738</v>
      </c>
      <c r="AA211" s="35">
        <v>0.23131162864527316</v>
      </c>
    </row>
    <row r="212" spans="2:111" x14ac:dyDescent="0.35">
      <c r="B212" s="3"/>
    </row>
    <row r="213" spans="2:111" ht="13.5" thickBot="1" x14ac:dyDescent="0.4">
      <c r="B213" s="39" t="s">
        <v>367</v>
      </c>
      <c r="D213" s="39" t="s">
        <v>368</v>
      </c>
      <c r="E213" s="39" t="s">
        <v>369</v>
      </c>
      <c r="F213" s="39" t="s">
        <v>370</v>
      </c>
      <c r="H213" s="39" t="s">
        <v>347</v>
      </c>
      <c r="I213" s="39" t="s">
        <v>371</v>
      </c>
      <c r="J213" s="39" t="s">
        <v>372</v>
      </c>
      <c r="K213" s="39" t="s">
        <v>349</v>
      </c>
      <c r="L213" s="39" t="s">
        <v>373</v>
      </c>
      <c r="M213" s="39" t="s">
        <v>374</v>
      </c>
    </row>
    <row r="214" spans="2:111" ht="13.15" thickTop="1" x14ac:dyDescent="0.35">
      <c r="B214" s="32">
        <v>1</v>
      </c>
      <c r="D214" s="32">
        <v>0</v>
      </c>
      <c r="E214" s="32"/>
      <c r="F214" s="32" t="b">
        <v>0</v>
      </c>
      <c r="H214" s="32">
        <v>0</v>
      </c>
      <c r="I214" s="32">
        <f>B208</f>
        <v>-0.49721617075338898</v>
      </c>
      <c r="J214" s="32">
        <f>IF(SUMPRODUCT(L214:L217,N208:N211)&gt;0,N208,-N208)</f>
        <v>0.21494484052454521</v>
      </c>
      <c r="K214" s="32">
        <f>I214+J214*H214</f>
        <v>-0.49721617075338898</v>
      </c>
      <c r="L214" s="32">
        <f>D208</f>
        <v>6.9333249094910343E-2</v>
      </c>
      <c r="M214" s="32">
        <f>SUMPRODUCT(L214:L217,J214:J217)</f>
        <v>1.1386586588813472</v>
      </c>
    </row>
    <row r="215" spans="2:111" ht="13.5" thickBot="1" x14ac:dyDescent="0.4">
      <c r="H215" s="33">
        <f>H214</f>
        <v>0</v>
      </c>
      <c r="I215" s="33">
        <f>B209</f>
        <v>0.32613618827668406</v>
      </c>
      <c r="J215" s="32">
        <f>IF(SUMPRODUCT(L214:L217,N208:N211)&gt;0,N209,-N209)</f>
        <v>1</v>
      </c>
      <c r="K215" s="33">
        <f t="shared" ref="K215:K217" si="431">I215+J215*H215</f>
        <v>0.32613618827668406</v>
      </c>
      <c r="L215" s="32">
        <f>D209</f>
        <v>1.0527471758712466</v>
      </c>
      <c r="M215" s="39" t="s">
        <v>375</v>
      </c>
    </row>
    <row r="216" spans="2:111" ht="13.15" thickTop="1" x14ac:dyDescent="0.35">
      <c r="H216" s="33">
        <f t="shared" ref="H216:H217" si="432">H215</f>
        <v>0</v>
      </c>
      <c r="I216" s="32">
        <f>B210</f>
        <v>-0.40502401267125288</v>
      </c>
      <c r="J216" s="32">
        <f>IF(SUMPRODUCT(L214:L217,N208:N211)&gt;0,N210,-N210)</f>
        <v>-0.92586831781031487</v>
      </c>
      <c r="K216" s="32">
        <f t="shared" si="431"/>
        <v>-0.40502401267125288</v>
      </c>
      <c r="L216" s="32">
        <f>D210</f>
        <v>-0.20617185864628595</v>
      </c>
      <c r="M216" s="32">
        <f>F210</f>
        <v>-3180.5990787540168</v>
      </c>
    </row>
    <row r="217" spans="2:111" x14ac:dyDescent="0.35">
      <c r="H217" s="33">
        <f t="shared" si="432"/>
        <v>0</v>
      </c>
      <c r="I217" s="34">
        <f>B211</f>
        <v>-0.364501830365698</v>
      </c>
      <c r="J217" s="32">
        <f>IF(SUMPRODUCT(L214:L217,N208:N211)&gt;0,N211,-N211)</f>
        <v>0.40737897188269179</v>
      </c>
      <c r="K217" s="34">
        <f t="shared" si="431"/>
        <v>-0.364501830365698</v>
      </c>
      <c r="L217" s="32">
        <f>D211</f>
        <v>-0.29426981110560746</v>
      </c>
    </row>
    <row r="218" spans="2:111" ht="13.5" thickBot="1" x14ac:dyDescent="0.4">
      <c r="B218" s="39" t="s">
        <v>367</v>
      </c>
      <c r="D218" s="39" t="s">
        <v>368</v>
      </c>
      <c r="E218" s="39" t="s">
        <v>369</v>
      </c>
      <c r="F218" s="39" t="s">
        <v>370</v>
      </c>
      <c r="H218" s="39" t="s">
        <v>347</v>
      </c>
      <c r="I218" s="39" t="s">
        <v>371</v>
      </c>
      <c r="J218" s="39" t="s">
        <v>372</v>
      </c>
      <c r="K218" s="39" t="s">
        <v>349</v>
      </c>
      <c r="L218" s="39" t="s">
        <v>373</v>
      </c>
      <c r="M218" s="39" t="s">
        <v>374</v>
      </c>
      <c r="O218" s="45" t="s">
        <v>336</v>
      </c>
    </row>
    <row r="219" spans="2:111" ht="13.9" thickTop="1" thickBot="1" x14ac:dyDescent="0.4">
      <c r="B219" s="32">
        <f>1+B214</f>
        <v>2</v>
      </c>
      <c r="D219" s="32">
        <v>0</v>
      </c>
      <c r="E219" s="32">
        <f>H219</f>
        <v>2.6077032089233398E-4</v>
      </c>
      <c r="F219" s="32" t="b">
        <f>OR(F214,M219*M214&lt;=0)</f>
        <v>0</v>
      </c>
      <c r="H219" s="32">
        <f>ABS(H201)</f>
        <v>2.6077032089233398E-4</v>
      </c>
      <c r="I219" s="32">
        <f>I214</f>
        <v>-0.49721617075338898</v>
      </c>
      <c r="J219" s="32">
        <f>J214</f>
        <v>0.21494484052454521</v>
      </c>
      <c r="K219" s="32">
        <f>I219+J219*H219</f>
        <v>-0.49716011951835126</v>
      </c>
      <c r="L219" s="32">
        <f>$CE$3-$CE$7*SUMPRODUCT($B$3:$CD$3,Q221:CS221)</f>
        <v>4.4153500445133886E-2</v>
      </c>
      <c r="M219" s="32">
        <f>SUMPRODUCT(L219:L222,J219:J222)</f>
        <v>0.87644240637068305</v>
      </c>
      <c r="O219" s="46">
        <f>SUM(Q219:CS219)</f>
        <v>-1.2589596974477932</v>
      </c>
      <c r="P219" s="39" t="s">
        <v>363</v>
      </c>
      <c r="Q219" s="32">
        <f t="shared" ref="Q219:AV219" si="433">SUMPRODUCT(B$3:B$6,$K219:$K222)</f>
        <v>0.94042421059084258</v>
      </c>
      <c r="R219" s="32">
        <f t="shared" si="433"/>
        <v>0.57602861257036719</v>
      </c>
      <c r="S219" s="32">
        <f t="shared" si="433"/>
        <v>0.21163301454989181</v>
      </c>
      <c r="T219" s="32">
        <f t="shared" si="433"/>
        <v>0.53515875894125031</v>
      </c>
      <c r="U219" s="32">
        <f t="shared" si="433"/>
        <v>0.17076316092077487</v>
      </c>
      <c r="V219" s="32">
        <f t="shared" si="433"/>
        <v>-0.19363243709970052</v>
      </c>
      <c r="W219" s="32">
        <f t="shared" si="433"/>
        <v>0.12989330729165793</v>
      </c>
      <c r="X219" s="32">
        <f t="shared" si="433"/>
        <v>-0.23450229072881745</v>
      </c>
      <c r="Y219" s="32">
        <f t="shared" si="433"/>
        <v>-0.59889788874929284</v>
      </c>
      <c r="Z219" s="32">
        <f t="shared" si="433"/>
        <v>1.220193032245908</v>
      </c>
      <c r="AA219" s="32">
        <f t="shared" si="433"/>
        <v>0.85579743422543264</v>
      </c>
      <c r="AB219" s="32">
        <f t="shared" si="433"/>
        <v>0.49140183620495725</v>
      </c>
      <c r="AC219" s="32">
        <f t="shared" si="433"/>
        <v>0.81492758059631576</v>
      </c>
      <c r="AD219" s="32">
        <f t="shared" si="433"/>
        <v>0.45053198257584037</v>
      </c>
      <c r="AE219" s="32">
        <f t="shared" si="433"/>
        <v>8.6136384555364987E-2</v>
      </c>
      <c r="AF219" s="32">
        <f t="shared" si="433"/>
        <v>0.40966212894672344</v>
      </c>
      <c r="AG219" s="32">
        <f t="shared" si="433"/>
        <v>4.526653092624805E-2</v>
      </c>
      <c r="AH219" s="32">
        <f t="shared" si="433"/>
        <v>-0.31912906709422734</v>
      </c>
      <c r="AI219" s="32">
        <f t="shared" si="433"/>
        <v>1.5932181277859954</v>
      </c>
      <c r="AJ219" s="32">
        <f t="shared" si="433"/>
        <v>1.22882252976552</v>
      </c>
      <c r="AK219" s="32">
        <f t="shared" si="433"/>
        <v>0.86442693174504459</v>
      </c>
      <c r="AL219" s="32">
        <f t="shared" si="433"/>
        <v>1.187952676136403</v>
      </c>
      <c r="AM219" s="32">
        <f t="shared" si="433"/>
        <v>0.8235570781159276</v>
      </c>
      <c r="AN219" s="32">
        <f t="shared" si="433"/>
        <v>0.45916148009545221</v>
      </c>
      <c r="AO219" s="32">
        <f t="shared" si="433"/>
        <v>0.78268722448681061</v>
      </c>
      <c r="AP219" s="32">
        <f t="shared" si="433"/>
        <v>0.41829162646633528</v>
      </c>
      <c r="AQ219" s="32">
        <f t="shared" si="433"/>
        <v>5.3896028445859889E-2</v>
      </c>
      <c r="AR219" s="32">
        <f t="shared" si="433"/>
        <v>0.44326409107249132</v>
      </c>
      <c r="AS219" s="32">
        <f t="shared" si="433"/>
        <v>7.8868493052015931E-2</v>
      </c>
      <c r="AT219" s="32">
        <f t="shared" si="433"/>
        <v>-0.28552710496845946</v>
      </c>
      <c r="AU219" s="32">
        <f t="shared" si="433"/>
        <v>3.7998639422898994E-2</v>
      </c>
      <c r="AV219" s="32">
        <f t="shared" si="433"/>
        <v>-0.32639695859757639</v>
      </c>
      <c r="AW219" s="32">
        <f t="shared" ref="AW219:CB219" si="434">SUMPRODUCT(AH$3:AH$6,$K219:$K222)</f>
        <v>-0.69079255661805172</v>
      </c>
      <c r="AX219" s="32">
        <f t="shared" si="434"/>
        <v>-0.36726681222669333</v>
      </c>
      <c r="AY219" s="32">
        <f t="shared" si="434"/>
        <v>-0.73166241024716872</v>
      </c>
      <c r="AZ219" s="32">
        <f t="shared" si="434"/>
        <v>-1.0960580082676441</v>
      </c>
      <c r="BA219" s="32">
        <f t="shared" si="434"/>
        <v>0.72303291272755676</v>
      </c>
      <c r="BB219" s="32">
        <f t="shared" si="434"/>
        <v>0.35863731470708143</v>
      </c>
      <c r="BC219" s="32">
        <f t="shared" si="434"/>
        <v>-5.7582833133939526E-3</v>
      </c>
      <c r="BD219" s="32">
        <f t="shared" si="434"/>
        <v>0.3177674610779645</v>
      </c>
      <c r="BE219" s="32">
        <f t="shared" si="434"/>
        <v>-4.662813694251091E-2</v>
      </c>
      <c r="BF219" s="32">
        <f t="shared" si="434"/>
        <v>-0.41102373496298628</v>
      </c>
      <c r="BG219" s="32">
        <f t="shared" si="434"/>
        <v>-8.7497990571627826E-2</v>
      </c>
      <c r="BH219" s="32">
        <f t="shared" si="434"/>
        <v>-0.45189358859210321</v>
      </c>
      <c r="BI219" s="32">
        <f t="shared" si="434"/>
        <v>-0.81628918661257854</v>
      </c>
      <c r="BJ219" s="32">
        <f t="shared" si="434"/>
        <v>1.0960580082676441</v>
      </c>
      <c r="BK219" s="32">
        <f t="shared" si="434"/>
        <v>0.73166241024716872</v>
      </c>
      <c r="BL219" s="32">
        <f t="shared" si="434"/>
        <v>0.36726681222669333</v>
      </c>
      <c r="BM219" s="32">
        <f t="shared" si="434"/>
        <v>0.69079255661805172</v>
      </c>
      <c r="BN219" s="32">
        <f t="shared" si="434"/>
        <v>0.32639695859757639</v>
      </c>
      <c r="BO219" s="32">
        <f t="shared" si="434"/>
        <v>-3.7998639422898994E-2</v>
      </c>
      <c r="BP219" s="32">
        <f t="shared" si="434"/>
        <v>0.28552710496845946</v>
      </c>
      <c r="BQ219" s="32">
        <f t="shared" si="434"/>
        <v>-7.8868493052015931E-2</v>
      </c>
      <c r="BR219" s="32">
        <f t="shared" si="434"/>
        <v>-0.44326409107249132</v>
      </c>
      <c r="BS219" s="32">
        <f t="shared" si="434"/>
        <v>-5.3896028445859889E-2</v>
      </c>
      <c r="BT219" s="32">
        <f t="shared" si="434"/>
        <v>-0.41829162646633528</v>
      </c>
      <c r="BU219" s="32">
        <f t="shared" si="434"/>
        <v>-0.78268722448681061</v>
      </c>
      <c r="BV219" s="32">
        <f t="shared" si="434"/>
        <v>-0.45916148009545221</v>
      </c>
      <c r="BW219" s="32">
        <f t="shared" si="434"/>
        <v>-0.8235570781159276</v>
      </c>
      <c r="BX219" s="32">
        <f t="shared" si="434"/>
        <v>-1.187952676136403</v>
      </c>
      <c r="BY219" s="32">
        <f t="shared" si="434"/>
        <v>-0.86442693174504459</v>
      </c>
      <c r="BZ219" s="32">
        <f t="shared" si="434"/>
        <v>-1.22882252976552</v>
      </c>
      <c r="CA219" s="32">
        <f t="shared" si="434"/>
        <v>-1.5932181277859954</v>
      </c>
      <c r="CB219" s="32">
        <f t="shared" si="434"/>
        <v>0.22587279320920556</v>
      </c>
      <c r="CC219" s="32">
        <f t="shared" ref="CC219:CS219" si="435">SUMPRODUCT(BN$3:BN$6,$K219:$K222)</f>
        <v>-0.13852280481126983</v>
      </c>
      <c r="CD219" s="32">
        <f t="shared" si="435"/>
        <v>-0.50291840283174527</v>
      </c>
      <c r="CE219" s="32">
        <f t="shared" si="435"/>
        <v>-0.17939265844038677</v>
      </c>
      <c r="CF219" s="32">
        <f t="shared" si="435"/>
        <v>-0.54378825646086215</v>
      </c>
      <c r="CG219" s="32">
        <f t="shared" si="435"/>
        <v>-0.90818385448133754</v>
      </c>
      <c r="CH219" s="32">
        <f t="shared" si="435"/>
        <v>-0.58465811008997903</v>
      </c>
      <c r="CI219" s="32">
        <f t="shared" si="435"/>
        <v>-0.94905370811045442</v>
      </c>
      <c r="CJ219" s="32">
        <f t="shared" si="435"/>
        <v>-1.3134493061309298</v>
      </c>
      <c r="CK219" s="32">
        <f t="shared" si="435"/>
        <v>0.59889788874929284</v>
      </c>
      <c r="CL219" s="32">
        <f t="shared" si="435"/>
        <v>0.23450229072881745</v>
      </c>
      <c r="CM219" s="32">
        <f t="shared" si="435"/>
        <v>-0.12989330729165793</v>
      </c>
      <c r="CN219" s="32">
        <f t="shared" si="435"/>
        <v>0.19363243709970052</v>
      </c>
      <c r="CO219" s="32">
        <f t="shared" si="435"/>
        <v>-0.17076316092077487</v>
      </c>
      <c r="CP219" s="32">
        <f t="shared" si="435"/>
        <v>-0.53515875894125031</v>
      </c>
      <c r="CQ219" s="32">
        <f t="shared" si="435"/>
        <v>-0.21163301454989181</v>
      </c>
      <c r="CR219" s="32">
        <f t="shared" si="435"/>
        <v>-0.57602861257036719</v>
      </c>
      <c r="CS219" s="32">
        <f t="shared" si="435"/>
        <v>-0.94042421059084258</v>
      </c>
    </row>
    <row r="220" spans="2:111" ht="13.9" thickTop="1" thickBot="1" x14ac:dyDescent="0.4">
      <c r="H220" s="33">
        <f>H219</f>
        <v>2.6077032089233398E-4</v>
      </c>
      <c r="I220" s="33">
        <f t="shared" ref="I220:J220" si="436">I215</f>
        <v>0.32613618827668406</v>
      </c>
      <c r="J220" s="33">
        <f t="shared" si="436"/>
        <v>1</v>
      </c>
      <c r="K220" s="33">
        <f t="shared" ref="K220:K222" si="437">I220+J220*H220</f>
        <v>0.32639695859757639</v>
      </c>
      <c r="L220" s="33">
        <f>$CE$4-$CE$7*SUMPRODUCT($B$4:$CD$4,Q221:CS221)</f>
        <v>0.92096988803700697</v>
      </c>
      <c r="M220" s="39" t="s">
        <v>375</v>
      </c>
      <c r="O220" s="47">
        <f t="shared" ref="O220:O221" si="438">SUM(Q220:CS220)</f>
        <v>98.832567432596733</v>
      </c>
      <c r="P220" s="39" t="s">
        <v>365</v>
      </c>
      <c r="Q220" s="33">
        <f>EXP(Q219)</f>
        <v>2.5610676199321101</v>
      </c>
      <c r="R220" s="33">
        <f>EXP(R219)</f>
        <v>1.7789594461766209</v>
      </c>
      <c r="S220" s="33">
        <f t="shared" ref="S220:CD220" si="439">EXP(S219)</f>
        <v>1.2356943200214765</v>
      </c>
      <c r="T220" s="33">
        <f t="shared" si="439"/>
        <v>1.7077193364481358</v>
      </c>
      <c r="U220" s="33">
        <f t="shared" si="439"/>
        <v>1.1862097749193414</v>
      </c>
      <c r="V220" s="33">
        <f t="shared" si="439"/>
        <v>0.82396070600265703</v>
      </c>
      <c r="W220" s="33">
        <f t="shared" si="439"/>
        <v>1.1387068851216695</v>
      </c>
      <c r="X220" s="33">
        <f t="shared" si="439"/>
        <v>0.79096442200430805</v>
      </c>
      <c r="Y220" s="33">
        <f t="shared" si="439"/>
        <v>0.54941682100197531</v>
      </c>
      <c r="Z220" s="33">
        <f t="shared" si="439"/>
        <v>3.3878416331866883</v>
      </c>
      <c r="AA220" s="33">
        <f t="shared" si="439"/>
        <v>2.3532501948026079</v>
      </c>
      <c r="AB220" s="33">
        <f t="shared" si="439"/>
        <v>1.6346060645489893</v>
      </c>
      <c r="AC220" s="33">
        <f t="shared" si="439"/>
        <v>2.2590120701187515</v>
      </c>
      <c r="AD220" s="33">
        <f t="shared" si="439"/>
        <v>1.5691467222061422</v>
      </c>
      <c r="AE220" s="33">
        <f t="shared" si="439"/>
        <v>1.0899549711927152</v>
      </c>
      <c r="AF220" s="33">
        <f t="shared" si="439"/>
        <v>1.506308760997801</v>
      </c>
      <c r="AG220" s="33">
        <f t="shared" si="439"/>
        <v>1.0463066958406486</v>
      </c>
      <c r="AH220" s="33">
        <f t="shared" si="439"/>
        <v>0.72678173964532478</v>
      </c>
      <c r="AI220" s="33">
        <f t="shared" si="439"/>
        <v>4.9195552387304673</v>
      </c>
      <c r="AJ220" s="33">
        <f t="shared" si="439"/>
        <v>3.4172035110729486</v>
      </c>
      <c r="AK220" s="33">
        <f t="shared" si="439"/>
        <v>2.373645435294006</v>
      </c>
      <c r="AL220" s="33">
        <f t="shared" si="439"/>
        <v>3.2803583718447258</v>
      </c>
      <c r="AM220" s="33">
        <f t="shared" si="439"/>
        <v>2.2785905639588027</v>
      </c>
      <c r="AN220" s="33">
        <f t="shared" si="439"/>
        <v>1.5827462641657539</v>
      </c>
      <c r="AO220" s="33">
        <f t="shared" si="439"/>
        <v>2.18734225464428</v>
      </c>
      <c r="AP220" s="33">
        <f t="shared" si="439"/>
        <v>1.5193636964664992</v>
      </c>
      <c r="AQ220" s="33">
        <f t="shared" si="439"/>
        <v>1.055374867485364</v>
      </c>
      <c r="AR220" s="33">
        <f t="shared" si="439"/>
        <v>1.5577836767853668</v>
      </c>
      <c r="AS220" s="33">
        <f t="shared" si="439"/>
        <v>1.0820620140402766</v>
      </c>
      <c r="AT220" s="33">
        <f t="shared" si="439"/>
        <v>0.75161796832091321</v>
      </c>
      <c r="AU220" s="33">
        <f t="shared" si="439"/>
        <v>1.0387298196055297</v>
      </c>
      <c r="AV220" s="33">
        <f t="shared" si="439"/>
        <v>0.72151871751889873</v>
      </c>
      <c r="AW220" s="33">
        <f t="shared" si="439"/>
        <v>0.50117869912295054</v>
      </c>
      <c r="AX220" s="33">
        <f t="shared" si="439"/>
        <v>0.69262481961826106</v>
      </c>
      <c r="AY220" s="33">
        <f t="shared" si="439"/>
        <v>0.48110852518175445</v>
      </c>
      <c r="AZ220" s="33">
        <f t="shared" si="439"/>
        <v>0.33418584845130828</v>
      </c>
      <c r="BA220" s="33">
        <f t="shared" si="439"/>
        <v>2.0606735857493681</v>
      </c>
      <c r="BB220" s="33">
        <f t="shared" si="439"/>
        <v>1.4313775678256648</v>
      </c>
      <c r="BC220" s="33">
        <f t="shared" si="439"/>
        <v>0.99425826382369531</v>
      </c>
      <c r="BD220" s="33">
        <f t="shared" si="439"/>
        <v>1.3740567024096757</v>
      </c>
      <c r="BE220" s="33">
        <f t="shared" si="439"/>
        <v>0.95444225342194899</v>
      </c>
      <c r="BF220" s="33">
        <f t="shared" si="439"/>
        <v>0.66297119581719033</v>
      </c>
      <c r="BG220" s="33">
        <f t="shared" si="439"/>
        <v>0.91622071272892325</v>
      </c>
      <c r="BH220" s="33">
        <f t="shared" si="439"/>
        <v>0.63642188867117877</v>
      </c>
      <c r="BI220" s="33">
        <f t="shared" si="439"/>
        <v>0.44206905034204891</v>
      </c>
      <c r="BJ220" s="33">
        <f t="shared" si="439"/>
        <v>2.9923469369939601</v>
      </c>
      <c r="BK220" s="33">
        <f t="shared" si="439"/>
        <v>2.078533111884096</v>
      </c>
      <c r="BL220" s="33">
        <f t="shared" si="439"/>
        <v>1.4437830867094084</v>
      </c>
      <c r="BM220" s="33">
        <f t="shared" si="439"/>
        <v>1.9952962920211366</v>
      </c>
      <c r="BN220" s="33">
        <f t="shared" si="439"/>
        <v>1.3859654305833127</v>
      </c>
      <c r="BO220" s="33">
        <f t="shared" si="439"/>
        <v>0.96271425073727279</v>
      </c>
      <c r="BP220" s="33">
        <f t="shared" si="439"/>
        <v>1.3304631370561337</v>
      </c>
      <c r="BQ220" s="33">
        <f t="shared" si="439"/>
        <v>0.92416145010592521</v>
      </c>
      <c r="BR220" s="33">
        <f t="shared" si="439"/>
        <v>0.64193765469644293</v>
      </c>
      <c r="BS220" s="33">
        <f t="shared" si="439"/>
        <v>0.94753061761144142</v>
      </c>
      <c r="BT220" s="33">
        <f t="shared" si="439"/>
        <v>0.65817026056739747</v>
      </c>
      <c r="BU220" s="33">
        <f t="shared" si="439"/>
        <v>0.45717582508029891</v>
      </c>
      <c r="BV220" s="33">
        <f t="shared" si="439"/>
        <v>0.63181321140384283</v>
      </c>
      <c r="BW220" s="33">
        <f t="shared" si="439"/>
        <v>0.43886778775323682</v>
      </c>
      <c r="BX220" s="33">
        <f t="shared" si="439"/>
        <v>0.30484474153281155</v>
      </c>
      <c r="BY220" s="33">
        <f t="shared" si="439"/>
        <v>0.42129291305722638</v>
      </c>
      <c r="BZ220" s="33">
        <f t="shared" si="439"/>
        <v>0.29263694619288727</v>
      </c>
      <c r="CA220" s="33">
        <f t="shared" si="439"/>
        <v>0.20327040788712811</v>
      </c>
      <c r="CB220" s="33">
        <f t="shared" si="439"/>
        <v>1.2534162120827685</v>
      </c>
      <c r="CC220" s="33">
        <f t="shared" si="439"/>
        <v>0.87064339618438813</v>
      </c>
      <c r="CD220" s="33">
        <f t="shared" si="439"/>
        <v>0.60476313934052572</v>
      </c>
      <c r="CE220" s="33">
        <f t="shared" ref="CE220:CS220" si="440">EXP(CE219)</f>
        <v>0.83577765980582042</v>
      </c>
      <c r="CF220" s="33">
        <f t="shared" si="440"/>
        <v>0.58054482874386881</v>
      </c>
      <c r="CG220" s="33">
        <f t="shared" si="440"/>
        <v>0.40325593084116662</v>
      </c>
      <c r="CH220" s="33">
        <f t="shared" si="440"/>
        <v>0.55729636324854492</v>
      </c>
      <c r="CI220" s="33">
        <f t="shared" si="440"/>
        <v>0.38710716656015393</v>
      </c>
      <c r="CJ220" s="33">
        <f t="shared" si="440"/>
        <v>0.26889096768679127</v>
      </c>
      <c r="CK220" s="33">
        <f t="shared" si="440"/>
        <v>1.8201117289716267</v>
      </c>
      <c r="CL220" s="33">
        <f t="shared" si="440"/>
        <v>1.2642793685536382</v>
      </c>
      <c r="CM220" s="33">
        <f t="shared" si="440"/>
        <v>0.87818912229827362</v>
      </c>
      <c r="CN220" s="33">
        <f t="shared" si="440"/>
        <v>1.2136501082088922</v>
      </c>
      <c r="CO220" s="33">
        <f t="shared" si="440"/>
        <v>0.84302121019698795</v>
      </c>
      <c r="CP220" s="33">
        <f t="shared" si="440"/>
        <v>0.58557631728869897</v>
      </c>
      <c r="CQ220" s="33">
        <f t="shared" si="440"/>
        <v>0.80926163032182585</v>
      </c>
      <c r="CR220" s="33">
        <f t="shared" si="440"/>
        <v>0.56212636108665781</v>
      </c>
      <c r="CS220" s="33">
        <f t="shared" si="440"/>
        <v>0.39046216203635753</v>
      </c>
    </row>
    <row r="221" spans="2:111" ht="13.9" thickTop="1" thickBot="1" x14ac:dyDescent="0.4">
      <c r="H221" s="32">
        <f t="shared" ref="H221:H222" si="441">H220</f>
        <v>2.6077032089233398E-4</v>
      </c>
      <c r="I221" s="32">
        <f t="shared" ref="I221:J221" si="442">I216</f>
        <v>-0.40502401267125288</v>
      </c>
      <c r="J221" s="32">
        <f t="shared" si="442"/>
        <v>-0.92586831781031487</v>
      </c>
      <c r="K221" s="32">
        <f t="shared" si="437"/>
        <v>-0.40526545164959232</v>
      </c>
      <c r="L221" s="32">
        <f>$CE$5-$CE$7*SUMPRODUCT($B$5:$CD$5,Q221:CS221)</f>
        <v>-9.3316767293487146E-2</v>
      </c>
      <c r="M221" s="32">
        <f>SUMPRODUCT($B$7:$CD$7, LN(Q221:CS221))</f>
        <v>-3180.5988160150855</v>
      </c>
      <c r="O221" s="48">
        <f t="shared" si="438"/>
        <v>0.99999999999999978</v>
      </c>
      <c r="P221" s="39" t="s">
        <v>366</v>
      </c>
      <c r="Q221" s="32">
        <f t="shared" ref="Q221:AV221" si="443">Q220/$O220</f>
        <v>2.591319528027787E-2</v>
      </c>
      <c r="R221" s="32">
        <f t="shared" si="443"/>
        <v>1.7999729162048346E-2</v>
      </c>
      <c r="S221" s="32">
        <f t="shared" si="443"/>
        <v>1.2502906199054408E-2</v>
      </c>
      <c r="T221" s="32">
        <f t="shared" si="443"/>
        <v>1.7278913022398118E-2</v>
      </c>
      <c r="U221" s="32">
        <f t="shared" si="443"/>
        <v>1.2002215522007257E-2</v>
      </c>
      <c r="V221" s="32">
        <f t="shared" si="443"/>
        <v>8.3369351561629092E-3</v>
      </c>
      <c r="W221" s="32">
        <f t="shared" si="443"/>
        <v>1.1521575475596759E-2</v>
      </c>
      <c r="X221" s="32">
        <f t="shared" si="443"/>
        <v>8.0030747207264601E-3</v>
      </c>
      <c r="Y221" s="32">
        <f t="shared" si="443"/>
        <v>5.5590665635259807E-3</v>
      </c>
      <c r="Z221" s="32">
        <f t="shared" si="443"/>
        <v>3.4278595823154928E-2</v>
      </c>
      <c r="AA221" s="32">
        <f t="shared" si="443"/>
        <v>2.3810473166221362E-2</v>
      </c>
      <c r="AB221" s="32">
        <f t="shared" si="443"/>
        <v>1.6539143998902807E-2</v>
      </c>
      <c r="AC221" s="32">
        <f t="shared" si="443"/>
        <v>2.2856960299643993E-2</v>
      </c>
      <c r="AD221" s="32">
        <f t="shared" si="443"/>
        <v>1.5876818370384758E-2</v>
      </c>
      <c r="AE221" s="32">
        <f t="shared" si="443"/>
        <v>1.1028297650327241E-2</v>
      </c>
      <c r="AF221" s="32">
        <f t="shared" si="443"/>
        <v>1.5241016196661038E-2</v>
      </c>
      <c r="AG221" s="32">
        <f t="shared" si="443"/>
        <v>1.0586659064120985E-2</v>
      </c>
      <c r="AH221" s="32">
        <f t="shared" si="443"/>
        <v>7.3536664940024544E-3</v>
      </c>
      <c r="AI221" s="32">
        <f t="shared" si="443"/>
        <v>4.9776661342786396E-2</v>
      </c>
      <c r="AJ221" s="32">
        <f t="shared" si="443"/>
        <v>3.45756828932271E-2</v>
      </c>
      <c r="AK221" s="32">
        <f t="shared" si="443"/>
        <v>2.4016834702921375E-2</v>
      </c>
      <c r="AL221" s="32">
        <f t="shared" si="443"/>
        <v>3.3191067044594506E-2</v>
      </c>
      <c r="AM221" s="32">
        <f t="shared" si="443"/>
        <v>2.3055057893874797E-2</v>
      </c>
      <c r="AN221" s="32">
        <f t="shared" si="443"/>
        <v>1.6014420198536057E-2</v>
      </c>
      <c r="AO221" s="32">
        <f t="shared" si="443"/>
        <v>2.2131796344722454E-2</v>
      </c>
      <c r="AP221" s="32">
        <f t="shared" si="443"/>
        <v>1.5373107629756728E-2</v>
      </c>
      <c r="AQ221" s="32">
        <f t="shared" si="443"/>
        <v>1.0678411933446168E-2</v>
      </c>
      <c r="AR221" s="32">
        <f t="shared" si="443"/>
        <v>1.5761845687634966E-2</v>
      </c>
      <c r="AS221" s="32">
        <f t="shared" si="443"/>
        <v>1.0948435744910067E-2</v>
      </c>
      <c r="AT221" s="32">
        <f t="shared" si="443"/>
        <v>7.604962492080483E-3</v>
      </c>
      <c r="AU221" s="32">
        <f t="shared" si="443"/>
        <v>1.0509995304067534E-2</v>
      </c>
      <c r="AV221" s="32">
        <f t="shared" si="443"/>
        <v>7.3004145926996236E-3</v>
      </c>
      <c r="AW221" s="32">
        <f t="shared" ref="AW221:CB221" si="444">AW220/$O220</f>
        <v>5.0709873490309932E-3</v>
      </c>
      <c r="AX221" s="32">
        <f t="shared" si="444"/>
        <v>7.0080626013345991E-3</v>
      </c>
      <c r="AY221" s="32">
        <f t="shared" si="444"/>
        <v>4.8679148754267442E-3</v>
      </c>
      <c r="AZ221" s="32">
        <f t="shared" si="444"/>
        <v>3.3813332703232788E-3</v>
      </c>
      <c r="BA221" s="32">
        <f t="shared" si="444"/>
        <v>2.0850147267040656E-2</v>
      </c>
      <c r="BB221" s="32">
        <f t="shared" si="444"/>
        <v>1.4482853223476729E-2</v>
      </c>
      <c r="BC221" s="32">
        <f t="shared" si="444"/>
        <v>1.0060026665823226E-2</v>
      </c>
      <c r="BD221" s="32">
        <f t="shared" si="444"/>
        <v>1.3902873699469305E-2</v>
      </c>
      <c r="BE221" s="32">
        <f t="shared" si="444"/>
        <v>9.6571634048955909E-3</v>
      </c>
      <c r="BF221" s="32">
        <f t="shared" si="444"/>
        <v>6.7080236104291539E-3</v>
      </c>
      <c r="BG221" s="32">
        <f t="shared" si="444"/>
        <v>9.2704331834117405E-3</v>
      </c>
      <c r="BH221" s="32">
        <f t="shared" si="444"/>
        <v>6.4393944749559905E-3</v>
      </c>
      <c r="BI221" s="32">
        <f t="shared" si="444"/>
        <v>4.4729086962507327E-3</v>
      </c>
      <c r="BJ221" s="32">
        <f t="shared" si="444"/>
        <v>3.0276932136107101E-2</v>
      </c>
      <c r="BK221" s="32">
        <f t="shared" si="444"/>
        <v>2.1030852135877621E-2</v>
      </c>
      <c r="BL221" s="32">
        <f t="shared" si="444"/>
        <v>1.4608373780171808E-2</v>
      </c>
      <c r="BM221" s="32">
        <f t="shared" si="444"/>
        <v>2.0188651816436091E-2</v>
      </c>
      <c r="BN221" s="32">
        <f t="shared" si="444"/>
        <v>1.4023367667024672E-2</v>
      </c>
      <c r="BO221" s="32">
        <f t="shared" si="444"/>
        <v>9.7408604850201686E-3</v>
      </c>
      <c r="BP221" s="32">
        <f t="shared" si="444"/>
        <v>1.3461788675716659E-2</v>
      </c>
      <c r="BQ221" s="32">
        <f t="shared" si="444"/>
        <v>9.3507785349823905E-3</v>
      </c>
      <c r="BR221" s="32">
        <f t="shared" si="444"/>
        <v>6.4952036699263216E-3</v>
      </c>
      <c r="BS221" s="32">
        <f t="shared" si="444"/>
        <v>9.5872306287869344E-3</v>
      </c>
      <c r="BT221" s="32">
        <f t="shared" si="444"/>
        <v>6.6594471606362549E-3</v>
      </c>
      <c r="BU221" s="32">
        <f t="shared" si="444"/>
        <v>4.6257608899221434E-3</v>
      </c>
      <c r="BV221" s="32">
        <f t="shared" si="444"/>
        <v>6.3927633149339766E-3</v>
      </c>
      <c r="BW221" s="32">
        <f t="shared" si="444"/>
        <v>4.4405179300086705E-3</v>
      </c>
      <c r="BX221" s="32">
        <f t="shared" si="444"/>
        <v>3.084456363442283E-3</v>
      </c>
      <c r="BY221" s="32">
        <f t="shared" si="444"/>
        <v>4.2626931992285422E-3</v>
      </c>
      <c r="BZ221" s="32">
        <f t="shared" si="444"/>
        <v>2.9609363977361417E-3</v>
      </c>
      <c r="CA221" s="32">
        <f t="shared" si="444"/>
        <v>2.0567148377052674E-3</v>
      </c>
      <c r="CB221" s="32">
        <f t="shared" si="444"/>
        <v>1.2682218469509976E-2</v>
      </c>
      <c r="CC221" s="32">
        <f t="shared" ref="CC221:CS221" si="445">CC220/$O220</f>
        <v>8.8092763225862993E-3</v>
      </c>
      <c r="CD221" s="32">
        <f t="shared" si="445"/>
        <v>6.1190673788067973E-3</v>
      </c>
      <c r="CE221" s="32">
        <f t="shared" si="445"/>
        <v>8.4565005394180021E-3</v>
      </c>
      <c r="CF221" s="32">
        <f t="shared" si="445"/>
        <v>5.874023551394607E-3</v>
      </c>
      <c r="CG221" s="32">
        <f t="shared" si="445"/>
        <v>4.0801928080658727E-3</v>
      </c>
      <c r="CH221" s="32">
        <f t="shared" si="445"/>
        <v>5.6387927352855418E-3</v>
      </c>
      <c r="CI221" s="32">
        <f t="shared" si="445"/>
        <v>3.9167976368129753E-3</v>
      </c>
      <c r="CJ221" s="32">
        <f t="shared" si="445"/>
        <v>2.7206716841609263E-3</v>
      </c>
      <c r="CK221" s="32">
        <f t="shared" si="445"/>
        <v>1.8416112990416168E-2</v>
      </c>
      <c r="CL221" s="32">
        <f t="shared" si="445"/>
        <v>1.2792133214750995E-2</v>
      </c>
      <c r="CM221" s="32">
        <f t="shared" si="445"/>
        <v>8.8856249019048685E-3</v>
      </c>
      <c r="CN221" s="32">
        <f t="shared" si="445"/>
        <v>1.2279860168932623E-2</v>
      </c>
      <c r="CO221" s="32">
        <f t="shared" si="445"/>
        <v>8.5297916678317987E-3</v>
      </c>
      <c r="CP221" s="32">
        <f t="shared" si="445"/>
        <v>5.92493276761285E-3</v>
      </c>
      <c r="CQ221" s="32">
        <f t="shared" si="445"/>
        <v>8.1882081113974683E-3</v>
      </c>
      <c r="CR221" s="32">
        <f t="shared" si="445"/>
        <v>5.6876632439000928E-3</v>
      </c>
      <c r="CS221" s="32">
        <f t="shared" si="445"/>
        <v>3.9507438912041882E-3</v>
      </c>
    </row>
    <row r="222" spans="2:111" ht="13.15" thickTop="1" x14ac:dyDescent="0.35">
      <c r="H222" s="34">
        <f t="shared" si="441"/>
        <v>2.6077032089233398E-4</v>
      </c>
      <c r="I222" s="34">
        <f t="shared" ref="I222:J222" si="446">I217</f>
        <v>-0.364501830365698</v>
      </c>
      <c r="J222" s="34">
        <f t="shared" si="446"/>
        <v>0.40737897188269179</v>
      </c>
      <c r="K222" s="34">
        <f t="shared" si="437"/>
        <v>-0.36439559802047539</v>
      </c>
      <c r="L222" s="34">
        <f>$CE$6-$CE$7*SUMPRODUCT($B$6:$CD$6,Q221:CS221)</f>
        <v>-0.34468418064557227</v>
      </c>
    </row>
    <row r="223" spans="2:111" ht="13.5" thickBot="1" x14ac:dyDescent="0.4">
      <c r="B223" s="39" t="s">
        <v>367</v>
      </c>
      <c r="D223" s="39" t="s">
        <v>368</v>
      </c>
      <c r="E223" s="39" t="s">
        <v>369</v>
      </c>
      <c r="F223" s="39" t="s">
        <v>370</v>
      </c>
      <c r="H223" s="39" t="s">
        <v>347</v>
      </c>
      <c r="I223" s="39" t="s">
        <v>371</v>
      </c>
      <c r="J223" s="39" t="s">
        <v>372</v>
      </c>
      <c r="K223" s="39" t="s">
        <v>349</v>
      </c>
      <c r="L223" s="39" t="s">
        <v>373</v>
      </c>
      <c r="M223" s="39" t="s">
        <v>374</v>
      </c>
      <c r="O223" s="45" t="s">
        <v>336</v>
      </c>
    </row>
    <row r="224" spans="2:111" ht="13.9" thickTop="1" thickBot="1" x14ac:dyDescent="0.4">
      <c r="B224" s="32">
        <f>1+B219</f>
        <v>3</v>
      </c>
      <c r="D224" s="32">
        <f>IF(F219,IF(M224&lt;0,D219,H224),E219)</f>
        <v>2.6077032089233398E-4</v>
      </c>
      <c r="E224" s="32">
        <f>IF(F219,IF(M224&lt;0,H224,E219),H224)</f>
        <v>5.2154064178466797E-4</v>
      </c>
      <c r="F224" s="32" t="b">
        <f>OR(F219,M224*M219&lt;=0)</f>
        <v>0</v>
      </c>
      <c r="H224" s="32">
        <f>IF(F219,(D219+E219)/2,2*H219)</f>
        <v>5.2154064178466797E-4</v>
      </c>
      <c r="I224" s="32">
        <f>I219</f>
        <v>-0.49721617075338898</v>
      </c>
      <c r="J224" s="32">
        <f>J219</f>
        <v>0.21494484052454521</v>
      </c>
      <c r="K224" s="32">
        <f>I224+J224*H224</f>
        <v>-0.49710406828331349</v>
      </c>
      <c r="L224" s="32">
        <f>$CE$3-$CE$7*SUMPRODUCT($B$3:$CD$3,Q226:CS226)</f>
        <v>1.8973086624612279E-2</v>
      </c>
      <c r="M224" s="32">
        <f>SUMPRODUCT(L224:L227,J224:J227)</f>
        <v>0.61424197930198909</v>
      </c>
      <c r="O224" s="46">
        <f>SUM(Q224:CS224)</f>
        <v>-1.2599655258283828</v>
      </c>
      <c r="P224" s="39" t="s">
        <v>363</v>
      </c>
      <c r="Q224" s="32">
        <f t="shared" ref="Q224:AV224" si="447">SUMPRODUCT(B$3:B$6,$K224:$K227)</f>
        <v>0.94024259566802926</v>
      </c>
      <c r="R224" s="32">
        <f t="shared" si="447"/>
        <v>0.57595322999277654</v>
      </c>
      <c r="S224" s="32">
        <f t="shared" si="447"/>
        <v>0.21166386431752382</v>
      </c>
      <c r="T224" s="32">
        <f t="shared" si="447"/>
        <v>0.53473570504009749</v>
      </c>
      <c r="U224" s="32">
        <f t="shared" si="447"/>
        <v>0.17044633936484477</v>
      </c>
      <c r="V224" s="32">
        <f t="shared" si="447"/>
        <v>-0.19384302631040795</v>
      </c>
      <c r="W224" s="32">
        <f t="shared" si="447"/>
        <v>0.12922881441216572</v>
      </c>
      <c r="X224" s="32">
        <f t="shared" si="447"/>
        <v>-0.235060551263087</v>
      </c>
      <c r="Y224" s="32">
        <f t="shared" si="447"/>
        <v>-0.59934991693833972</v>
      </c>
      <c r="Z224" s="32">
        <f t="shared" si="447"/>
        <v>1.2202349347410024</v>
      </c>
      <c r="AA224" s="32">
        <f t="shared" si="447"/>
        <v>0.85594556906574981</v>
      </c>
      <c r="AB224" s="32">
        <f t="shared" si="447"/>
        <v>0.49165620339049709</v>
      </c>
      <c r="AC224" s="32">
        <f t="shared" si="447"/>
        <v>0.81472804411307065</v>
      </c>
      <c r="AD224" s="32">
        <f t="shared" si="447"/>
        <v>0.45043867843781799</v>
      </c>
      <c r="AE224" s="32">
        <f t="shared" si="447"/>
        <v>8.6149312762565267E-2</v>
      </c>
      <c r="AF224" s="32">
        <f t="shared" si="447"/>
        <v>0.40922115348513893</v>
      </c>
      <c r="AG224" s="32">
        <f t="shared" si="447"/>
        <v>4.4931787809886214E-2</v>
      </c>
      <c r="AH224" s="32">
        <f t="shared" si="447"/>
        <v>-0.3193575778653665</v>
      </c>
      <c r="AI224" s="32">
        <f t="shared" si="447"/>
        <v>1.5935580535049665</v>
      </c>
      <c r="AJ224" s="32">
        <f t="shared" si="447"/>
        <v>1.2292686878297139</v>
      </c>
      <c r="AK224" s="32">
        <f t="shared" si="447"/>
        <v>0.86497932215446116</v>
      </c>
      <c r="AL224" s="32">
        <f t="shared" si="447"/>
        <v>1.1880511628770349</v>
      </c>
      <c r="AM224" s="32">
        <f t="shared" si="447"/>
        <v>0.82376179720178222</v>
      </c>
      <c r="AN224" s="32">
        <f t="shared" si="447"/>
        <v>0.4594724315265295</v>
      </c>
      <c r="AO224" s="32">
        <f t="shared" si="447"/>
        <v>0.78254427224910317</v>
      </c>
      <c r="AP224" s="32">
        <f t="shared" si="447"/>
        <v>0.41825490657385045</v>
      </c>
      <c r="AQ224" s="32">
        <f t="shared" si="447"/>
        <v>5.396554089859773E-2</v>
      </c>
      <c r="AR224" s="32">
        <f t="shared" si="447"/>
        <v>0.44313852738471576</v>
      </c>
      <c r="AS224" s="32">
        <f t="shared" si="447"/>
        <v>7.8849161709463045E-2</v>
      </c>
      <c r="AT224" s="32">
        <f t="shared" si="447"/>
        <v>-0.28544020396578967</v>
      </c>
      <c r="AU224" s="32">
        <f t="shared" si="447"/>
        <v>3.7631636756783993E-2</v>
      </c>
      <c r="AV224" s="32">
        <f t="shared" si="447"/>
        <v>-0.32665772891846873</v>
      </c>
      <c r="AW224" s="32">
        <f t="shared" ref="AW224:CB224" si="448">SUMPRODUCT(AH$3:AH$6,$K224:$K227)</f>
        <v>-0.6909470945937215</v>
      </c>
      <c r="AX224" s="32">
        <f t="shared" si="448"/>
        <v>-0.36787525387114772</v>
      </c>
      <c r="AY224" s="32">
        <f t="shared" si="448"/>
        <v>-0.73216461954640044</v>
      </c>
      <c r="AZ224" s="32">
        <f t="shared" si="448"/>
        <v>-1.096453985221653</v>
      </c>
      <c r="BA224" s="32">
        <f t="shared" si="448"/>
        <v>0.72313086645768898</v>
      </c>
      <c r="BB224" s="32">
        <f t="shared" si="448"/>
        <v>0.35884150078243626</v>
      </c>
      <c r="BC224" s="32">
        <f t="shared" si="448"/>
        <v>-5.4478648928164564E-3</v>
      </c>
      <c r="BD224" s="32">
        <f t="shared" si="448"/>
        <v>0.31762397582975721</v>
      </c>
      <c r="BE224" s="32">
        <f t="shared" si="448"/>
        <v>-4.6665389845495529E-2</v>
      </c>
      <c r="BF224" s="32">
        <f t="shared" si="448"/>
        <v>-0.41095475552074823</v>
      </c>
      <c r="BG224" s="32">
        <f t="shared" si="448"/>
        <v>-8.7882914798174561E-2</v>
      </c>
      <c r="BH224" s="32">
        <f t="shared" si="448"/>
        <v>-0.45217228047342728</v>
      </c>
      <c r="BI224" s="32">
        <f t="shared" si="448"/>
        <v>-0.81646164614868</v>
      </c>
      <c r="BJ224" s="32">
        <f t="shared" si="448"/>
        <v>1.096453985221653</v>
      </c>
      <c r="BK224" s="32">
        <f t="shared" si="448"/>
        <v>0.73216461954640044</v>
      </c>
      <c r="BL224" s="32">
        <f t="shared" si="448"/>
        <v>0.36787525387114772</v>
      </c>
      <c r="BM224" s="32">
        <f t="shared" si="448"/>
        <v>0.6909470945937215</v>
      </c>
      <c r="BN224" s="32">
        <f t="shared" si="448"/>
        <v>0.32665772891846873</v>
      </c>
      <c r="BO224" s="32">
        <f t="shared" si="448"/>
        <v>-3.7631636756783993E-2</v>
      </c>
      <c r="BP224" s="32">
        <f t="shared" si="448"/>
        <v>0.28544020396578967</v>
      </c>
      <c r="BQ224" s="32">
        <f t="shared" si="448"/>
        <v>-7.8849161709463045E-2</v>
      </c>
      <c r="BR224" s="32">
        <f t="shared" si="448"/>
        <v>-0.44313852738471576</v>
      </c>
      <c r="BS224" s="32">
        <f t="shared" si="448"/>
        <v>-5.396554089859773E-2</v>
      </c>
      <c r="BT224" s="32">
        <f t="shared" si="448"/>
        <v>-0.41825490657385045</v>
      </c>
      <c r="BU224" s="32">
        <f t="shared" si="448"/>
        <v>-0.78254427224910317</v>
      </c>
      <c r="BV224" s="32">
        <f t="shared" si="448"/>
        <v>-0.4594724315265295</v>
      </c>
      <c r="BW224" s="32">
        <f t="shared" si="448"/>
        <v>-0.82376179720178222</v>
      </c>
      <c r="BX224" s="32">
        <f t="shared" si="448"/>
        <v>-1.1880511628770349</v>
      </c>
      <c r="BY224" s="32">
        <f t="shared" si="448"/>
        <v>-0.86497932215446116</v>
      </c>
      <c r="BZ224" s="32">
        <f t="shared" si="448"/>
        <v>-1.2292686878297139</v>
      </c>
      <c r="CA224" s="32">
        <f t="shared" si="448"/>
        <v>-1.5935580535049665</v>
      </c>
      <c r="CB224" s="32">
        <f t="shared" si="448"/>
        <v>0.22602679817437543</v>
      </c>
      <c r="CC224" s="32">
        <f t="shared" ref="CC224:CS224" si="449">SUMPRODUCT(BN$3:BN$6,$K224:$K227)</f>
        <v>-0.13826256750087729</v>
      </c>
      <c r="CD224" s="32">
        <f t="shared" si="449"/>
        <v>-0.50255193317613001</v>
      </c>
      <c r="CE224" s="32">
        <f t="shared" si="449"/>
        <v>-0.17948009245355634</v>
      </c>
      <c r="CF224" s="32">
        <f t="shared" si="449"/>
        <v>-0.54376945812880906</v>
      </c>
      <c r="CG224" s="32">
        <f t="shared" si="449"/>
        <v>-0.90805882380406178</v>
      </c>
      <c r="CH224" s="32">
        <f t="shared" si="449"/>
        <v>-0.58498698308148811</v>
      </c>
      <c r="CI224" s="32">
        <f t="shared" si="449"/>
        <v>-0.94927634875674083</v>
      </c>
      <c r="CJ224" s="32">
        <f t="shared" si="449"/>
        <v>-1.3135657144319937</v>
      </c>
      <c r="CK224" s="32">
        <f t="shared" si="449"/>
        <v>0.59934991693833972</v>
      </c>
      <c r="CL224" s="32">
        <f t="shared" si="449"/>
        <v>0.235060551263087</v>
      </c>
      <c r="CM224" s="32">
        <f t="shared" si="449"/>
        <v>-0.12922881441216572</v>
      </c>
      <c r="CN224" s="32">
        <f t="shared" si="449"/>
        <v>0.19384302631040795</v>
      </c>
      <c r="CO224" s="32">
        <f t="shared" si="449"/>
        <v>-0.17044633936484477</v>
      </c>
      <c r="CP224" s="32">
        <f t="shared" si="449"/>
        <v>-0.53473570504009749</v>
      </c>
      <c r="CQ224" s="32">
        <f t="shared" si="449"/>
        <v>-0.21166386431752382</v>
      </c>
      <c r="CR224" s="32">
        <f t="shared" si="449"/>
        <v>-0.57595322999277654</v>
      </c>
      <c r="CS224" s="32">
        <f t="shared" si="449"/>
        <v>-0.94024259566802926</v>
      </c>
    </row>
    <row r="225" spans="2:97" ht="13.9" thickTop="1" thickBot="1" x14ac:dyDescent="0.4">
      <c r="H225" s="33">
        <f>H224</f>
        <v>5.2154064178466797E-4</v>
      </c>
      <c r="I225" s="33">
        <f t="shared" ref="I225:J225" si="450">I220</f>
        <v>0.32613618827668406</v>
      </c>
      <c r="J225" s="33">
        <f t="shared" si="450"/>
        <v>1</v>
      </c>
      <c r="K225" s="33">
        <f t="shared" ref="K225:K227" si="451">I225+J225*H225</f>
        <v>0.32665772891846873</v>
      </c>
      <c r="L225" s="33">
        <f>$CE$4-$CE$7*SUMPRODUCT($B$4:$CD$4,Q226:CS226)</f>
        <v>0.78919947727715112</v>
      </c>
      <c r="M225" s="39" t="s">
        <v>375</v>
      </c>
      <c r="O225" s="47">
        <f t="shared" ref="O225:O226" si="452">SUM(Q225:CS225)</f>
        <v>98.839033720875904</v>
      </c>
      <c r="P225" s="39" t="s">
        <v>365</v>
      </c>
      <c r="Q225" s="33">
        <f>EXP(Q224)</f>
        <v>2.5606025340685412</v>
      </c>
      <c r="R225" s="33">
        <f>EXP(R224)</f>
        <v>1.7788253486825096</v>
      </c>
      <c r="S225" s="33">
        <f t="shared" ref="S225:CD225" si="453">EXP(S224)</f>
        <v>1.2357324414921296</v>
      </c>
      <c r="T225" s="33">
        <f t="shared" si="453"/>
        <v>1.7069970319184247</v>
      </c>
      <c r="U225" s="33">
        <f t="shared" si="453"/>
        <v>1.1858340176199413</v>
      </c>
      <c r="V225" s="33">
        <f t="shared" si="453"/>
        <v>0.82378720703707231</v>
      </c>
      <c r="W225" s="33">
        <f t="shared" si="453"/>
        <v>1.1379504738474631</v>
      </c>
      <c r="X225" s="33">
        <f t="shared" si="453"/>
        <v>0.79052298101449792</v>
      </c>
      <c r="Y225" s="33">
        <f t="shared" si="453"/>
        <v>0.5491685252339169</v>
      </c>
      <c r="Z225" s="33">
        <f t="shared" si="453"/>
        <v>3.3879835951783632</v>
      </c>
      <c r="AA225" s="33">
        <f t="shared" si="453"/>
        <v>2.3535988189654962</v>
      </c>
      <c r="AB225" s="33">
        <f t="shared" si="453"/>
        <v>1.6350219075792634</v>
      </c>
      <c r="AC225" s="33">
        <f t="shared" si="453"/>
        <v>2.258561359762747</v>
      </c>
      <c r="AD225" s="33">
        <f t="shared" si="453"/>
        <v>1.5690003211538142</v>
      </c>
      <c r="AE225" s="33">
        <f t="shared" si="453"/>
        <v>1.0899690624475089</v>
      </c>
      <c r="AF225" s="33">
        <f t="shared" si="453"/>
        <v>1.5056446622330226</v>
      </c>
      <c r="AG225" s="33">
        <f t="shared" si="453"/>
        <v>1.0459565104909503</v>
      </c>
      <c r="AH225" s="33">
        <f t="shared" si="453"/>
        <v>0.72661568116334707</v>
      </c>
      <c r="AI225" s="33">
        <f t="shared" si="453"/>
        <v>4.9212278063402799</v>
      </c>
      <c r="AJ225" s="33">
        <f t="shared" si="453"/>
        <v>3.418728464136163</v>
      </c>
      <c r="AK225" s="33">
        <f t="shared" si="453"/>
        <v>2.3749569764758536</v>
      </c>
      <c r="AL225" s="33">
        <f t="shared" si="453"/>
        <v>3.2806814595585405</v>
      </c>
      <c r="AM225" s="33">
        <f t="shared" si="453"/>
        <v>2.2790570826871077</v>
      </c>
      <c r="AN225" s="33">
        <f t="shared" si="453"/>
        <v>1.5832384979080556</v>
      </c>
      <c r="AO225" s="33">
        <f t="shared" si="453"/>
        <v>2.1870295915228253</v>
      </c>
      <c r="AP225" s="33">
        <f t="shared" si="453"/>
        <v>1.5193079066192245</v>
      </c>
      <c r="AQ225" s="33">
        <f t="shared" si="453"/>
        <v>1.0554482317307956</v>
      </c>
      <c r="AR225" s="33">
        <f t="shared" si="453"/>
        <v>1.5575880880018345</v>
      </c>
      <c r="AS225" s="33">
        <f t="shared" si="453"/>
        <v>1.0820410965310021</v>
      </c>
      <c r="AT225" s="33">
        <f t="shared" si="453"/>
        <v>0.75168328751409552</v>
      </c>
      <c r="AU225" s="33">
        <f t="shared" si="453"/>
        <v>1.0383486729375611</v>
      </c>
      <c r="AV225" s="33">
        <f t="shared" si="453"/>
        <v>0.72133059138132416</v>
      </c>
      <c r="AW225" s="33">
        <f t="shared" si="453"/>
        <v>0.50110125396560223</v>
      </c>
      <c r="AX225" s="33">
        <f t="shared" si="453"/>
        <v>0.69220352601330637</v>
      </c>
      <c r="AY225" s="33">
        <f t="shared" si="453"/>
        <v>0.48086696866750939</v>
      </c>
      <c r="AZ225" s="33">
        <f t="shared" si="453"/>
        <v>0.33405354475330201</v>
      </c>
      <c r="BA225" s="33">
        <f t="shared" si="453"/>
        <v>2.0608754463000127</v>
      </c>
      <c r="BB225" s="33">
        <f t="shared" si="453"/>
        <v>1.4316698650340844</v>
      </c>
      <c r="BC225" s="33">
        <f t="shared" si="453"/>
        <v>0.99456694781171695</v>
      </c>
      <c r="BD225" s="33">
        <f t="shared" si="453"/>
        <v>1.3738595596865542</v>
      </c>
      <c r="BE225" s="33">
        <f t="shared" si="453"/>
        <v>0.95440669833954694</v>
      </c>
      <c r="BF225" s="33">
        <f t="shared" si="453"/>
        <v>0.66301692877779661</v>
      </c>
      <c r="BG225" s="33">
        <f t="shared" si="453"/>
        <v>0.91586810504770311</v>
      </c>
      <c r="BH225" s="33">
        <f t="shared" si="453"/>
        <v>0.63624454777059158</v>
      </c>
      <c r="BI225" s="33">
        <f t="shared" si="453"/>
        <v>0.44199281789239753</v>
      </c>
      <c r="BJ225" s="33">
        <f t="shared" si="453"/>
        <v>2.9935320720470076</v>
      </c>
      <c r="BK225" s="33">
        <f t="shared" si="453"/>
        <v>2.0795772327032922</v>
      </c>
      <c r="BL225" s="33">
        <f t="shared" si="453"/>
        <v>1.4446618117642711</v>
      </c>
      <c r="BM225" s="33">
        <f t="shared" si="453"/>
        <v>1.9956046648980132</v>
      </c>
      <c r="BN225" s="33">
        <f t="shared" si="453"/>
        <v>1.3863268963611166</v>
      </c>
      <c r="BO225" s="33">
        <f t="shared" si="453"/>
        <v>0.96306763427638431</v>
      </c>
      <c r="BP225" s="33">
        <f t="shared" si="453"/>
        <v>1.3303475234990483</v>
      </c>
      <c r="BQ225" s="33">
        <f t="shared" si="453"/>
        <v>0.92417931556017252</v>
      </c>
      <c r="BR225" s="33">
        <f t="shared" si="453"/>
        <v>0.64201826381637184</v>
      </c>
      <c r="BS225" s="33">
        <f t="shared" si="453"/>
        <v>0.94746475472333902</v>
      </c>
      <c r="BT225" s="33">
        <f t="shared" si="453"/>
        <v>0.65819442895232971</v>
      </c>
      <c r="BU225" s="33">
        <f t="shared" si="453"/>
        <v>0.4572411840590147</v>
      </c>
      <c r="BV225" s="33">
        <f t="shared" si="453"/>
        <v>0.63161677872367761</v>
      </c>
      <c r="BW225" s="33">
        <f t="shared" si="453"/>
        <v>0.43877795233674283</v>
      </c>
      <c r="BX225" s="33">
        <f t="shared" si="453"/>
        <v>0.3048147198462125</v>
      </c>
      <c r="BY225" s="33">
        <f t="shared" si="453"/>
        <v>0.42106025915630613</v>
      </c>
      <c r="BZ225" s="33">
        <f t="shared" si="453"/>
        <v>0.29250641298085012</v>
      </c>
      <c r="CA225" s="33">
        <f t="shared" si="453"/>
        <v>0.20320132279014738</v>
      </c>
      <c r="CB225" s="33">
        <f t="shared" si="453"/>
        <v>1.2536092592675847</v>
      </c>
      <c r="CC225" s="33">
        <f t="shared" si="453"/>
        <v>0.87086999956417033</v>
      </c>
      <c r="CD225" s="33">
        <f t="shared" si="453"/>
        <v>0.60498480729473725</v>
      </c>
      <c r="CE225" s="33">
        <f t="shared" ref="CE225:CS225" si="454">EXP(CE224)</f>
        <v>0.83570458760545052</v>
      </c>
      <c r="CF225" s="33">
        <f t="shared" si="454"/>
        <v>0.58055574212090755</v>
      </c>
      <c r="CG225" s="33">
        <f t="shared" si="454"/>
        <v>0.40330635335543003</v>
      </c>
      <c r="CH225" s="33">
        <f t="shared" si="454"/>
        <v>0.55711311366097782</v>
      </c>
      <c r="CI225" s="33">
        <f t="shared" si="454"/>
        <v>0.3870209903639269</v>
      </c>
      <c r="CJ225" s="33">
        <f t="shared" si="454"/>
        <v>0.26885966836785707</v>
      </c>
      <c r="CK225" s="33">
        <f t="shared" si="454"/>
        <v>1.8209346567596032</v>
      </c>
      <c r="CL225" s="33">
        <f t="shared" si="454"/>
        <v>1.2649853628754411</v>
      </c>
      <c r="CM225" s="33">
        <f t="shared" si="454"/>
        <v>0.87877286664238896</v>
      </c>
      <c r="CN225" s="33">
        <f t="shared" si="454"/>
        <v>1.2139057167405098</v>
      </c>
      <c r="CO225" s="33">
        <f t="shared" si="454"/>
        <v>0.84328833980245888</v>
      </c>
      <c r="CP225" s="33">
        <f t="shared" si="454"/>
        <v>0.58582410004318552</v>
      </c>
      <c r="CQ225" s="33">
        <f t="shared" si="454"/>
        <v>0.80923666517366333</v>
      </c>
      <c r="CR225" s="33">
        <f t="shared" si="454"/>
        <v>0.56216873721787908</v>
      </c>
      <c r="CS225" s="33">
        <f t="shared" si="454"/>
        <v>0.39053308223166522</v>
      </c>
    </row>
    <row r="226" spans="2:97" ht="13.9" thickTop="1" thickBot="1" x14ac:dyDescent="0.4">
      <c r="H226" s="32">
        <f t="shared" ref="H226:H227" si="455">H225</f>
        <v>5.2154064178466797E-4</v>
      </c>
      <c r="I226" s="32">
        <f t="shared" ref="I226:J226" si="456">I221</f>
        <v>-0.40502401267125288</v>
      </c>
      <c r="J226" s="32">
        <f t="shared" si="456"/>
        <v>-0.92586831781031487</v>
      </c>
      <c r="K226" s="32">
        <f t="shared" si="451"/>
        <v>-0.40550689062793177</v>
      </c>
      <c r="L226" s="32">
        <f>$CE$5-$CE$7*SUMPRODUCT($B$5:$CD$5,Q226:CS226)</f>
        <v>1.9527670700625777E-2</v>
      </c>
      <c r="M226" s="32">
        <f>SUMPRODUCT($B$7:$CD$7, LN(Q226:CS226))</f>
        <v>-3180.5986216523065</v>
      </c>
      <c r="O226" s="48">
        <f t="shared" si="452"/>
        <v>1.0000000000000002</v>
      </c>
      <c r="P226" s="39" t="s">
        <v>366</v>
      </c>
      <c r="Q226" s="32">
        <f t="shared" ref="Q226:AV226" si="457">Q225/$O225</f>
        <v>2.5906794488701212E-2</v>
      </c>
      <c r="R226" s="32">
        <f t="shared" si="457"/>
        <v>1.7997194850224461E-2</v>
      </c>
      <c r="S226" s="32">
        <f t="shared" si="457"/>
        <v>1.2502473921202744E-2</v>
      </c>
      <c r="T226" s="32">
        <f t="shared" si="457"/>
        <v>1.7270474706774556E-2</v>
      </c>
      <c r="U226" s="32">
        <f t="shared" si="457"/>
        <v>1.1997628598522813E-2</v>
      </c>
      <c r="V226" s="32">
        <f t="shared" si="457"/>
        <v>8.3346343648347428E-3</v>
      </c>
      <c r="W226" s="32">
        <f t="shared" si="457"/>
        <v>1.1513168745265822E-2</v>
      </c>
      <c r="X226" s="32">
        <f t="shared" si="457"/>
        <v>7.9980848785607926E-3</v>
      </c>
      <c r="Y226" s="32">
        <f t="shared" si="457"/>
        <v>5.5561907533898365E-3</v>
      </c>
      <c r="Z226" s="32">
        <f t="shared" si="457"/>
        <v>3.4277789529449675E-2</v>
      </c>
      <c r="AA226" s="32">
        <f t="shared" si="457"/>
        <v>2.3812442618693773E-2</v>
      </c>
      <c r="AB226" s="32">
        <f t="shared" si="457"/>
        <v>1.6542269243511723E-2</v>
      </c>
      <c r="AC226" s="32">
        <f t="shared" si="457"/>
        <v>2.2850904897967591E-2</v>
      </c>
      <c r="AD226" s="32">
        <f t="shared" si="457"/>
        <v>1.5874298463749791E-2</v>
      </c>
      <c r="AE226" s="32">
        <f t="shared" si="457"/>
        <v>1.1027718720172953E-2</v>
      </c>
      <c r="AF226" s="32">
        <f t="shared" si="457"/>
        <v>1.523330009968535E-2</v>
      </c>
      <c r="AG226" s="32">
        <f t="shared" si="457"/>
        <v>1.0582423472944502E-2</v>
      </c>
      <c r="AH226" s="32">
        <f t="shared" si="457"/>
        <v>7.3515053092822556E-3</v>
      </c>
      <c r="AI226" s="32">
        <f t="shared" si="457"/>
        <v>4.9790326969787663E-2</v>
      </c>
      <c r="AJ226" s="32">
        <f t="shared" si="457"/>
        <v>3.4588849520633159E-2</v>
      </c>
      <c r="AK226" s="32">
        <f t="shared" si="457"/>
        <v>2.4028532929437536E-2</v>
      </c>
      <c r="AL226" s="32">
        <f t="shared" si="457"/>
        <v>3.319216443195179E-2</v>
      </c>
      <c r="AM226" s="32">
        <f t="shared" si="457"/>
        <v>2.3058269561024101E-2</v>
      </c>
      <c r="AN226" s="32">
        <f t="shared" si="457"/>
        <v>1.6018352651839596E-2</v>
      </c>
      <c r="AO226" s="32">
        <f t="shared" si="457"/>
        <v>2.2127185072438646E-2</v>
      </c>
      <c r="AP226" s="32">
        <f t="shared" si="457"/>
        <v>1.537153743236494E-2</v>
      </c>
      <c r="AQ226" s="32">
        <f t="shared" si="457"/>
        <v>1.0678455585790224E-2</v>
      </c>
      <c r="AR226" s="32">
        <f t="shared" si="457"/>
        <v>1.5758835647872733E-2</v>
      </c>
      <c r="AS226" s="32">
        <f t="shared" si="457"/>
        <v>1.0947507839733797E-2</v>
      </c>
      <c r="AT226" s="32">
        <f t="shared" si="457"/>
        <v>7.6051258214125143E-3</v>
      </c>
      <c r="AU226" s="32">
        <f t="shared" si="457"/>
        <v>1.0505451478510865E-2</v>
      </c>
      <c r="AV226" s="32">
        <f t="shared" si="457"/>
        <v>7.2980336232179406E-3</v>
      </c>
      <c r="AW226" s="32">
        <f t="shared" ref="AW226:CB226" si="458">AW225/$O225</f>
        <v>5.0698720444872589E-3</v>
      </c>
      <c r="AX226" s="32">
        <f t="shared" si="458"/>
        <v>7.0033416956311791E-3</v>
      </c>
      <c r="AY226" s="32">
        <f t="shared" si="458"/>
        <v>4.865152466236069E-3</v>
      </c>
      <c r="AZ226" s="32">
        <f t="shared" si="458"/>
        <v>3.3797734779224798E-3</v>
      </c>
      <c r="BA226" s="32">
        <f t="shared" si="458"/>
        <v>2.0850825516161769E-2</v>
      </c>
      <c r="BB226" s="32">
        <f t="shared" si="458"/>
        <v>1.4484863025645908E-2</v>
      </c>
      <c r="BC226" s="32">
        <f t="shared" si="458"/>
        <v>1.0062491612578901E-2</v>
      </c>
      <c r="BD226" s="32">
        <f t="shared" si="458"/>
        <v>1.3899969556221792E-2</v>
      </c>
      <c r="BE226" s="32">
        <f t="shared" si="458"/>
        <v>9.6561718828091468E-3</v>
      </c>
      <c r="BF226" s="32">
        <f t="shared" si="458"/>
        <v>6.7080474567383398E-3</v>
      </c>
      <c r="BG226" s="32">
        <f t="shared" si="458"/>
        <v>9.2662591950680058E-3</v>
      </c>
      <c r="BH226" s="32">
        <f t="shared" si="458"/>
        <v>6.437178954696819E-3</v>
      </c>
      <c r="BI226" s="32">
        <f t="shared" si="458"/>
        <v>4.4718447889787868E-3</v>
      </c>
      <c r="BJ226" s="32">
        <f t="shared" si="458"/>
        <v>3.0286941902941129E-2</v>
      </c>
      <c r="BK226" s="32">
        <f t="shared" si="458"/>
        <v>2.1040040097681189E-2</v>
      </c>
      <c r="BL226" s="32">
        <f t="shared" si="458"/>
        <v>1.4616308530939658E-2</v>
      </c>
      <c r="BM226" s="32">
        <f t="shared" si="458"/>
        <v>2.0190450976419444E-2</v>
      </c>
      <c r="BN226" s="32">
        <f t="shared" si="458"/>
        <v>1.4026107340103518E-2</v>
      </c>
      <c r="BO226" s="32">
        <f t="shared" si="458"/>
        <v>9.7437985583318561E-3</v>
      </c>
      <c r="BP226" s="32">
        <f t="shared" si="458"/>
        <v>1.3459738257417465E-2</v>
      </c>
      <c r="BQ226" s="32">
        <f t="shared" si="458"/>
        <v>9.3503475374929288E-3</v>
      </c>
      <c r="BR226" s="32">
        <f t="shared" si="458"/>
        <v>6.495594297587416E-3</v>
      </c>
      <c r="BS226" s="32">
        <f t="shared" si="458"/>
        <v>9.5859370438505613E-3</v>
      </c>
      <c r="BT226" s="32">
        <f t="shared" si="458"/>
        <v>6.6592560061957762E-3</v>
      </c>
      <c r="BU226" s="32">
        <f t="shared" si="458"/>
        <v>4.6261195283462215E-3</v>
      </c>
      <c r="BV226" s="32">
        <f t="shared" si="458"/>
        <v>6.3903576850759224E-3</v>
      </c>
      <c r="BW226" s="32">
        <f t="shared" si="458"/>
        <v>4.4393185143418498E-3</v>
      </c>
      <c r="BX226" s="32">
        <f t="shared" si="458"/>
        <v>3.0839508276357445E-3</v>
      </c>
      <c r="BY226" s="32">
        <f t="shared" si="458"/>
        <v>4.2600604569384163E-3</v>
      </c>
      <c r="BZ226" s="32">
        <f t="shared" si="458"/>
        <v>2.959422021535501E-3</v>
      </c>
      <c r="CA226" s="32">
        <f t="shared" si="458"/>
        <v>2.0558813167274926E-3</v>
      </c>
      <c r="CB226" s="32">
        <f t="shared" si="458"/>
        <v>1.2683341915379414E-2</v>
      </c>
      <c r="CC226" s="32">
        <f t="shared" ref="CC226:CS226" si="459">CC225/$O225</f>
        <v>8.810992649154489E-3</v>
      </c>
      <c r="CD226" s="32">
        <f t="shared" si="459"/>
        <v>6.1209097713685731E-3</v>
      </c>
      <c r="CE226" s="32">
        <f t="shared" si="459"/>
        <v>8.4552079896440795E-3</v>
      </c>
      <c r="CF226" s="32">
        <f t="shared" si="459"/>
        <v>5.8737496742472476E-3</v>
      </c>
      <c r="CG226" s="32">
        <f t="shared" si="459"/>
        <v>4.0804360197852401E-3</v>
      </c>
      <c r="CH226" s="32">
        <f t="shared" si="459"/>
        <v>5.6365698114196486E-3</v>
      </c>
      <c r="CI226" s="32">
        <f t="shared" si="459"/>
        <v>3.9156695062082924E-3</v>
      </c>
      <c r="CJ226" s="32">
        <f t="shared" si="459"/>
        <v>2.7201770216322028E-3</v>
      </c>
      <c r="CK226" s="32">
        <f t="shared" si="459"/>
        <v>1.8423234103056609E-2</v>
      </c>
      <c r="CL226" s="32">
        <f t="shared" si="459"/>
        <v>1.2798439192028058E-2</v>
      </c>
      <c r="CM226" s="32">
        <f t="shared" si="459"/>
        <v>8.8909495930936285E-3</v>
      </c>
      <c r="CN226" s="32">
        <f t="shared" si="459"/>
        <v>1.2281642899996496E-2</v>
      </c>
      <c r="CO226" s="32">
        <f t="shared" si="459"/>
        <v>8.5319363014406627E-3</v>
      </c>
      <c r="CP226" s="32">
        <f t="shared" si="459"/>
        <v>5.9270520763848077E-3</v>
      </c>
      <c r="CQ226" s="32">
        <f t="shared" si="459"/>
        <v>8.1874198351530782E-3</v>
      </c>
      <c r="CR226" s="32">
        <f t="shared" si="459"/>
        <v>5.6877198820605504E-3</v>
      </c>
      <c r="CS226" s="32">
        <f t="shared" si="459"/>
        <v>3.9512029562585689E-3</v>
      </c>
    </row>
    <row r="227" spans="2:97" ht="13.15" thickTop="1" x14ac:dyDescent="0.35">
      <c r="H227" s="34">
        <f t="shared" si="455"/>
        <v>5.2154064178466797E-4</v>
      </c>
      <c r="I227" s="34">
        <f t="shared" ref="I227:J227" si="460">I222</f>
        <v>-0.364501830365698</v>
      </c>
      <c r="J227" s="34">
        <f t="shared" si="460"/>
        <v>0.40737897188269179</v>
      </c>
      <c r="K227" s="34">
        <f t="shared" si="451"/>
        <v>-0.36428936567525272</v>
      </c>
      <c r="L227" s="34">
        <f>$CE$6-$CE$7*SUMPRODUCT($B$6:$CD$6,Q226:CS226)</f>
        <v>-0.39510044587660786</v>
      </c>
    </row>
    <row r="228" spans="2:97" ht="13.5" thickBot="1" x14ac:dyDescent="0.4">
      <c r="B228" s="39" t="s">
        <v>367</v>
      </c>
      <c r="D228" s="39" t="s">
        <v>368</v>
      </c>
      <c r="E228" s="39" t="s">
        <v>369</v>
      </c>
      <c r="F228" s="39" t="s">
        <v>370</v>
      </c>
      <c r="H228" s="39" t="s">
        <v>347</v>
      </c>
      <c r="I228" s="39" t="s">
        <v>371</v>
      </c>
      <c r="J228" s="39" t="s">
        <v>372</v>
      </c>
      <c r="K228" s="39" t="s">
        <v>349</v>
      </c>
      <c r="L228" s="39" t="s">
        <v>373</v>
      </c>
      <c r="M228" s="39" t="s">
        <v>374</v>
      </c>
      <c r="O228" s="45" t="s">
        <v>336</v>
      </c>
    </row>
    <row r="229" spans="2:97" ht="13.9" thickTop="1" thickBot="1" x14ac:dyDescent="0.4">
      <c r="B229" s="32">
        <f>1+B224</f>
        <v>4</v>
      </c>
      <c r="D229" s="32">
        <f>IF(F224,IF(M229&lt;0,D224,H229),E224)</f>
        <v>5.2154064178466797E-4</v>
      </c>
      <c r="E229" s="32">
        <f>IF(F224,IF(M229&lt;0,H229,E224),H229)</f>
        <v>1.0430812835693359E-3</v>
      </c>
      <c r="F229" s="32" t="b">
        <f>OR(F224,M229*M224&lt;=0)</f>
        <v>0</v>
      </c>
      <c r="H229" s="32">
        <f>IF(F224,(D224+E224)/2,2*H224)</f>
        <v>1.0430812835693359E-3</v>
      </c>
      <c r="I229" s="32">
        <f>I224</f>
        <v>-0.49721617075338898</v>
      </c>
      <c r="J229" s="32">
        <f>J224</f>
        <v>0.21494484052454521</v>
      </c>
      <c r="K229" s="32">
        <f>I229+J229*H229</f>
        <v>-0.49699196581323801</v>
      </c>
      <c r="L229" s="32">
        <f>$CE$3-$CE$7*SUMPRODUCT($B$3:$CD$3,Q231:CS231)</f>
        <v>-3.1389736330112328E-2</v>
      </c>
      <c r="M229" s="32">
        <f>SUMPRODUCT(L229:L232,J229:J232)</f>
        <v>8.9888656263905131E-2</v>
      </c>
      <c r="O229" s="46">
        <f>SUM(Q229:CS229)</f>
        <v>-1.2619771825895467</v>
      </c>
      <c r="P229" s="39" t="s">
        <v>363</v>
      </c>
      <c r="Q229" s="32">
        <f t="shared" ref="Q229:AV229" si="461">SUMPRODUCT(B$3:B$6,$K229:$K232)</f>
        <v>0.93987936582240272</v>
      </c>
      <c r="R229" s="32">
        <f t="shared" si="461"/>
        <v>0.57580246483759523</v>
      </c>
      <c r="S229" s="32">
        <f t="shared" si="461"/>
        <v>0.21172556385278779</v>
      </c>
      <c r="T229" s="32">
        <f t="shared" si="461"/>
        <v>0.53388959723779206</v>
      </c>
      <c r="U229" s="32">
        <f t="shared" si="461"/>
        <v>0.16981269625298462</v>
      </c>
      <c r="V229" s="32">
        <f t="shared" si="461"/>
        <v>-0.19426420473182282</v>
      </c>
      <c r="W229" s="32">
        <f t="shared" si="461"/>
        <v>0.12789982865318139</v>
      </c>
      <c r="X229" s="32">
        <f t="shared" si="461"/>
        <v>-0.23617707233162605</v>
      </c>
      <c r="Y229" s="32">
        <f t="shared" si="461"/>
        <v>-0.60025397331643349</v>
      </c>
      <c r="Z229" s="32">
        <f t="shared" si="461"/>
        <v>1.2203187397311914</v>
      </c>
      <c r="AA229" s="32">
        <f t="shared" si="461"/>
        <v>0.85624183874638393</v>
      </c>
      <c r="AB229" s="32">
        <f t="shared" si="461"/>
        <v>0.49216493776157649</v>
      </c>
      <c r="AC229" s="32">
        <f t="shared" si="461"/>
        <v>0.81432897114658065</v>
      </c>
      <c r="AD229" s="32">
        <f t="shared" si="461"/>
        <v>0.45025207016177327</v>
      </c>
      <c r="AE229" s="32">
        <f t="shared" si="461"/>
        <v>8.6175169176965827E-2</v>
      </c>
      <c r="AF229" s="32">
        <f t="shared" si="461"/>
        <v>0.40833920256197004</v>
      </c>
      <c r="AG229" s="32">
        <f t="shared" si="461"/>
        <v>4.4262301577162599E-2</v>
      </c>
      <c r="AH229" s="32">
        <f t="shared" si="461"/>
        <v>-0.31981459940764484</v>
      </c>
      <c r="AI229" s="32">
        <f t="shared" si="461"/>
        <v>1.5942379049429096</v>
      </c>
      <c r="AJ229" s="32">
        <f t="shared" si="461"/>
        <v>1.2301610039581021</v>
      </c>
      <c r="AK229" s="32">
        <f t="shared" si="461"/>
        <v>0.86608410297329463</v>
      </c>
      <c r="AL229" s="32">
        <f t="shared" si="461"/>
        <v>1.1882481363582988</v>
      </c>
      <c r="AM229" s="32">
        <f t="shared" si="461"/>
        <v>0.82417123537349135</v>
      </c>
      <c r="AN229" s="32">
        <f t="shared" si="461"/>
        <v>0.46009433438868391</v>
      </c>
      <c r="AO229" s="32">
        <f t="shared" si="461"/>
        <v>0.78225836777368807</v>
      </c>
      <c r="AP229" s="32">
        <f t="shared" si="461"/>
        <v>0.41818146678888068</v>
      </c>
      <c r="AQ229" s="32">
        <f t="shared" si="461"/>
        <v>5.4104565804073246E-2</v>
      </c>
      <c r="AR229" s="32">
        <f t="shared" si="461"/>
        <v>0.44288740000916471</v>
      </c>
      <c r="AS229" s="32">
        <f t="shared" si="461"/>
        <v>7.8810499024357272E-2</v>
      </c>
      <c r="AT229" s="32">
        <f t="shared" si="461"/>
        <v>-0.28526640196045017</v>
      </c>
      <c r="AU229" s="32">
        <f t="shared" si="461"/>
        <v>3.6897631424554045E-2</v>
      </c>
      <c r="AV229" s="32">
        <f t="shared" si="461"/>
        <v>-0.32717926956025339</v>
      </c>
      <c r="AW229" s="32">
        <f t="shared" ref="AW229:CB229" si="462">SUMPRODUCT(AH$3:AH$6,$K229:$K232)</f>
        <v>-0.69125617054506083</v>
      </c>
      <c r="AX229" s="32">
        <f t="shared" si="462"/>
        <v>-0.36909213716005668</v>
      </c>
      <c r="AY229" s="32">
        <f t="shared" si="462"/>
        <v>-0.73316903814486412</v>
      </c>
      <c r="AZ229" s="32">
        <f t="shared" si="462"/>
        <v>-1.0972459391296716</v>
      </c>
      <c r="BA229" s="32">
        <f t="shared" si="462"/>
        <v>0.72332677391795341</v>
      </c>
      <c r="BB229" s="32">
        <f t="shared" si="462"/>
        <v>0.35924987293314592</v>
      </c>
      <c r="BC229" s="32">
        <f t="shared" si="462"/>
        <v>-4.8270280516615194E-3</v>
      </c>
      <c r="BD229" s="32">
        <f t="shared" si="462"/>
        <v>0.31733700533334269</v>
      </c>
      <c r="BE229" s="32">
        <f t="shared" si="462"/>
        <v>-4.6739895651464768E-2</v>
      </c>
      <c r="BF229" s="32">
        <f t="shared" si="462"/>
        <v>-0.41081679663627219</v>
      </c>
      <c r="BG229" s="32">
        <f t="shared" si="462"/>
        <v>-8.8652763251267974E-2</v>
      </c>
      <c r="BH229" s="32">
        <f t="shared" si="462"/>
        <v>-0.45272966423607541</v>
      </c>
      <c r="BI229" s="32">
        <f t="shared" si="462"/>
        <v>-0.81680656522088291</v>
      </c>
      <c r="BJ229" s="32">
        <f t="shared" si="462"/>
        <v>1.0972459391296716</v>
      </c>
      <c r="BK229" s="32">
        <f t="shared" si="462"/>
        <v>0.73316903814486412</v>
      </c>
      <c r="BL229" s="32">
        <f t="shared" si="462"/>
        <v>0.36909213716005668</v>
      </c>
      <c r="BM229" s="32">
        <f t="shared" si="462"/>
        <v>0.69125617054506083</v>
      </c>
      <c r="BN229" s="32">
        <f t="shared" si="462"/>
        <v>0.32717926956025339</v>
      </c>
      <c r="BO229" s="32">
        <f t="shared" si="462"/>
        <v>-3.6897631424554045E-2</v>
      </c>
      <c r="BP229" s="32">
        <f t="shared" si="462"/>
        <v>0.28526640196045017</v>
      </c>
      <c r="BQ229" s="32">
        <f t="shared" si="462"/>
        <v>-7.8810499024357272E-2</v>
      </c>
      <c r="BR229" s="32">
        <f t="shared" si="462"/>
        <v>-0.44288740000916471</v>
      </c>
      <c r="BS229" s="32">
        <f t="shared" si="462"/>
        <v>-5.4104565804073246E-2</v>
      </c>
      <c r="BT229" s="32">
        <f t="shared" si="462"/>
        <v>-0.41818146678888068</v>
      </c>
      <c r="BU229" s="32">
        <f t="shared" si="462"/>
        <v>-0.78225836777368807</v>
      </c>
      <c r="BV229" s="32">
        <f t="shared" si="462"/>
        <v>-0.46009433438868391</v>
      </c>
      <c r="BW229" s="32">
        <f t="shared" si="462"/>
        <v>-0.82417123537349135</v>
      </c>
      <c r="BX229" s="32">
        <f t="shared" si="462"/>
        <v>-1.1882481363582988</v>
      </c>
      <c r="BY229" s="32">
        <f t="shared" si="462"/>
        <v>-0.86608410297329463</v>
      </c>
      <c r="BZ229" s="32">
        <f t="shared" si="462"/>
        <v>-1.2301610039581021</v>
      </c>
      <c r="CA229" s="32">
        <f t="shared" si="462"/>
        <v>-1.5942379049429096</v>
      </c>
      <c r="CB229" s="32">
        <f t="shared" si="462"/>
        <v>0.22633480810471535</v>
      </c>
      <c r="CC229" s="32">
        <f t="shared" ref="CC229:CS229" si="463">SUMPRODUCT(BN$3:BN$6,$K229:$K232)</f>
        <v>-0.13774209288009209</v>
      </c>
      <c r="CD229" s="32">
        <f t="shared" si="463"/>
        <v>-0.50181899386489959</v>
      </c>
      <c r="CE229" s="32">
        <f t="shared" si="463"/>
        <v>-0.17965496047989532</v>
      </c>
      <c r="CF229" s="32">
        <f t="shared" si="463"/>
        <v>-0.54373186146470276</v>
      </c>
      <c r="CG229" s="32">
        <f t="shared" si="463"/>
        <v>-0.90780876244951014</v>
      </c>
      <c r="CH229" s="32">
        <f t="shared" si="463"/>
        <v>-0.58564472906450593</v>
      </c>
      <c r="CI229" s="32">
        <f t="shared" si="463"/>
        <v>-0.94972163004931343</v>
      </c>
      <c r="CJ229" s="32">
        <f t="shared" si="463"/>
        <v>-1.3137985310341209</v>
      </c>
      <c r="CK229" s="32">
        <f t="shared" si="463"/>
        <v>0.60025397331643349</v>
      </c>
      <c r="CL229" s="32">
        <f t="shared" si="463"/>
        <v>0.23617707233162605</v>
      </c>
      <c r="CM229" s="32">
        <f t="shared" si="463"/>
        <v>-0.12789982865318139</v>
      </c>
      <c r="CN229" s="32">
        <f t="shared" si="463"/>
        <v>0.19426420473182282</v>
      </c>
      <c r="CO229" s="32">
        <f t="shared" si="463"/>
        <v>-0.16981269625298462</v>
      </c>
      <c r="CP229" s="32">
        <f t="shared" si="463"/>
        <v>-0.53388959723779206</v>
      </c>
      <c r="CQ229" s="32">
        <f t="shared" si="463"/>
        <v>-0.21172556385278779</v>
      </c>
      <c r="CR229" s="32">
        <f t="shared" si="463"/>
        <v>-0.57580246483759523</v>
      </c>
      <c r="CS229" s="32">
        <f t="shared" si="463"/>
        <v>-0.93987936582240272</v>
      </c>
    </row>
    <row r="230" spans="2:97" ht="13.9" thickTop="1" thickBot="1" x14ac:dyDescent="0.4">
      <c r="H230" s="33">
        <f>H229</f>
        <v>1.0430812835693359E-3</v>
      </c>
      <c r="I230" s="33">
        <f t="shared" ref="I230:J230" si="464">I225</f>
        <v>0.32613618827668406</v>
      </c>
      <c r="J230" s="33">
        <f t="shared" si="464"/>
        <v>1</v>
      </c>
      <c r="K230" s="33">
        <f t="shared" ref="K230:K232" si="465">I230+J230*H230</f>
        <v>0.32717926956025339</v>
      </c>
      <c r="L230" s="33">
        <f>$CE$4-$CE$7*SUMPRODUCT($B$4:$CD$4,Q231:CS231)</f>
        <v>0.52567932285793972</v>
      </c>
      <c r="M230" s="39" t="s">
        <v>375</v>
      </c>
      <c r="O230" s="47">
        <f t="shared" ref="O230:O231" si="466">SUM(Q230:CS230)</f>
        <v>98.851994245246871</v>
      </c>
      <c r="P230" s="39" t="s">
        <v>365</v>
      </c>
      <c r="Q230" s="33">
        <f>EXP(Q229)</f>
        <v>2.5596726157026568</v>
      </c>
      <c r="R230" s="33">
        <f>EXP(R229)</f>
        <v>1.7785571840182266</v>
      </c>
      <c r="S230" s="33">
        <f t="shared" ref="S230:CD230" si="467">EXP(S229)</f>
        <v>1.2358086879616419</v>
      </c>
      <c r="T230" s="33">
        <f t="shared" si="467"/>
        <v>1.7055533392571467</v>
      </c>
      <c r="U230" s="33">
        <f t="shared" si="467"/>
        <v>1.1850828600709031</v>
      </c>
      <c r="V230" s="33">
        <f t="shared" si="467"/>
        <v>0.82344031869770018</v>
      </c>
      <c r="W230" s="33">
        <f t="shared" si="467"/>
        <v>1.1364391583541151</v>
      </c>
      <c r="X230" s="33">
        <f t="shared" si="467"/>
        <v>0.78964083800829821</v>
      </c>
      <c r="Y230" s="33">
        <f t="shared" si="467"/>
        <v>0.54867227028105836</v>
      </c>
      <c r="Z230" s="33">
        <f t="shared" si="467"/>
        <v>3.3882675370080229</v>
      </c>
      <c r="AA230" s="33">
        <f t="shared" si="467"/>
        <v>2.3542962222405537</v>
      </c>
      <c r="AB230" s="33">
        <f t="shared" si="467"/>
        <v>1.6358539110375505</v>
      </c>
      <c r="AC230" s="33">
        <f t="shared" si="467"/>
        <v>2.2576602088053592</v>
      </c>
      <c r="AD230" s="33">
        <f t="shared" si="467"/>
        <v>1.5687075600254443</v>
      </c>
      <c r="AE230" s="33">
        <f t="shared" si="467"/>
        <v>1.0899972455036262</v>
      </c>
      <c r="AF230" s="33">
        <f t="shared" si="467"/>
        <v>1.5043173429344787</v>
      </c>
      <c r="AG230" s="33">
        <f t="shared" si="467"/>
        <v>1.0452564913598807</v>
      </c>
      <c r="AH230" s="33">
        <f t="shared" si="467"/>
        <v>0.72628367801617211</v>
      </c>
      <c r="AI230" s="33">
        <f t="shared" si="467"/>
        <v>4.9245746476894086</v>
      </c>
      <c r="AJ230" s="33">
        <f t="shared" si="467"/>
        <v>3.4217804121319975</v>
      </c>
      <c r="AK230" s="33">
        <f t="shared" si="467"/>
        <v>2.3775822332886851</v>
      </c>
      <c r="AL230" s="33">
        <f t="shared" si="467"/>
        <v>3.281327730453572</v>
      </c>
      <c r="AM230" s="33">
        <f t="shared" si="467"/>
        <v>2.2799904067084662</v>
      </c>
      <c r="AN230" s="33">
        <f t="shared" si="467"/>
        <v>1.5842234246940268</v>
      </c>
      <c r="AO230" s="33">
        <f t="shared" si="467"/>
        <v>2.1864043993516225</v>
      </c>
      <c r="AP230" s="33">
        <f t="shared" si="467"/>
        <v>1.5191963330702785</v>
      </c>
      <c r="AQ230" s="33">
        <f t="shared" si="467"/>
        <v>1.0555949755217306</v>
      </c>
      <c r="AR230" s="33">
        <f t="shared" si="467"/>
        <v>1.5571969841036082</v>
      </c>
      <c r="AS230" s="33">
        <f t="shared" si="467"/>
        <v>1.0819992627255242</v>
      </c>
      <c r="AT230" s="33">
        <f t="shared" si="467"/>
        <v>0.75181394293060344</v>
      </c>
      <c r="AU230" s="33">
        <f t="shared" si="467"/>
        <v>1.0375867991188394</v>
      </c>
      <c r="AV230" s="33">
        <f t="shared" si="467"/>
        <v>0.72095448624733793</v>
      </c>
      <c r="AW230" s="33">
        <f t="shared" si="467"/>
        <v>0.50094639955093601</v>
      </c>
      <c r="AX230" s="33">
        <f t="shared" si="467"/>
        <v>0.69136170741135217</v>
      </c>
      <c r="AY230" s="33">
        <f t="shared" si="467"/>
        <v>0.48038421942253834</v>
      </c>
      <c r="AZ230" s="33">
        <f t="shared" si="467"/>
        <v>0.33378909447308536</v>
      </c>
      <c r="BA230" s="33">
        <f t="shared" si="467"/>
        <v>2.0612792267251261</v>
      </c>
      <c r="BB230" s="33">
        <f t="shared" si="467"/>
        <v>1.4322546385304531</v>
      </c>
      <c r="BC230" s="33">
        <f t="shared" si="467"/>
        <v>0.99518460332572356</v>
      </c>
      <c r="BD230" s="33">
        <f t="shared" si="467"/>
        <v>1.3734653590913826</v>
      </c>
      <c r="BE230" s="33">
        <f t="shared" si="467"/>
        <v>0.95433559214820962</v>
      </c>
      <c r="BF230" s="33">
        <f t="shared" si="467"/>
        <v>0.66310840416345551</v>
      </c>
      <c r="BG230" s="33">
        <f t="shared" si="467"/>
        <v>0.91516329673639829</v>
      </c>
      <c r="BH230" s="33">
        <f t="shared" si="467"/>
        <v>0.63589001420539593</v>
      </c>
      <c r="BI230" s="33">
        <f t="shared" si="467"/>
        <v>0.44184039242846568</v>
      </c>
      <c r="BJ230" s="33">
        <f t="shared" si="467"/>
        <v>2.9959037504762867</v>
      </c>
      <c r="BK230" s="33">
        <f t="shared" si="467"/>
        <v>2.081667048101794</v>
      </c>
      <c r="BL230" s="33">
        <f t="shared" si="467"/>
        <v>1.446420866646309</v>
      </c>
      <c r="BM230" s="33">
        <f t="shared" si="467"/>
        <v>1.9962215536361398</v>
      </c>
      <c r="BN230" s="33">
        <f t="shared" si="467"/>
        <v>1.3870501107568252</v>
      </c>
      <c r="BO230" s="33">
        <f t="shared" si="467"/>
        <v>0.96377479055173054</v>
      </c>
      <c r="BP230" s="33">
        <f t="shared" si="467"/>
        <v>1.3301163265234965</v>
      </c>
      <c r="BQ230" s="33">
        <f t="shared" si="467"/>
        <v>0.92421504750477323</v>
      </c>
      <c r="BR230" s="33">
        <f t="shared" si="467"/>
        <v>0.64217951242414228</v>
      </c>
      <c r="BS230" s="33">
        <f t="shared" si="467"/>
        <v>0.94733304268121143</v>
      </c>
      <c r="BT230" s="33">
        <f t="shared" si="467"/>
        <v>0.65824276838465734</v>
      </c>
      <c r="BU230" s="33">
        <f t="shared" si="467"/>
        <v>0.45737193004942256</v>
      </c>
      <c r="BV230" s="33">
        <f t="shared" si="467"/>
        <v>0.63122409655894185</v>
      </c>
      <c r="BW230" s="33">
        <f t="shared" si="467"/>
        <v>0.43859833666741666</v>
      </c>
      <c r="BX230" s="33">
        <f t="shared" si="467"/>
        <v>0.30475468534250061</v>
      </c>
      <c r="BY230" s="33">
        <f t="shared" si="467"/>
        <v>0.42059533672439775</v>
      </c>
      <c r="BZ230" s="33">
        <f t="shared" si="467"/>
        <v>0.29224552120716984</v>
      </c>
      <c r="CA230" s="33">
        <f t="shared" si="467"/>
        <v>0.20306322302763671</v>
      </c>
      <c r="CB230" s="33">
        <f t="shared" si="467"/>
        <v>1.2539954428393396</v>
      </c>
      <c r="CC230" s="33">
        <f t="shared" si="467"/>
        <v>0.871323383274069</v>
      </c>
      <c r="CD230" s="33">
        <f t="shared" si="467"/>
        <v>0.60542838698133816</v>
      </c>
      <c r="CE230" s="33">
        <f t="shared" ref="CE230:CS230" si="468">EXP(CE229)</f>
        <v>0.83555846237030162</v>
      </c>
      <c r="CF230" s="33">
        <f t="shared" si="468"/>
        <v>0.58057756949045469</v>
      </c>
      <c r="CG230" s="33">
        <f t="shared" si="468"/>
        <v>0.40340721729901097</v>
      </c>
      <c r="CH230" s="33">
        <f t="shared" si="468"/>
        <v>0.55674679523382453</v>
      </c>
      <c r="CI230" s="33">
        <f t="shared" si="468"/>
        <v>0.38684869551976719</v>
      </c>
      <c r="CJ230" s="33">
        <f t="shared" si="468"/>
        <v>0.26879708065943009</v>
      </c>
      <c r="CK230" s="33">
        <f t="shared" si="468"/>
        <v>1.8225816287157146</v>
      </c>
      <c r="CL230" s="33">
        <f t="shared" si="468"/>
        <v>1.266398534455599</v>
      </c>
      <c r="CM230" s="33">
        <f t="shared" si="468"/>
        <v>0.87994151965713885</v>
      </c>
      <c r="CN230" s="33">
        <f t="shared" si="468"/>
        <v>1.2144170953172844</v>
      </c>
      <c r="CO230" s="33">
        <f t="shared" si="468"/>
        <v>0.84382285297769843</v>
      </c>
      <c r="CP230" s="33">
        <f t="shared" si="468"/>
        <v>0.58631998013943654</v>
      </c>
      <c r="CQ230" s="33">
        <f t="shared" si="468"/>
        <v>0.80918673718778622</v>
      </c>
      <c r="CR230" s="33">
        <f t="shared" si="468"/>
        <v>0.56225349906418975</v>
      </c>
      <c r="CS230" s="33">
        <f t="shared" si="468"/>
        <v>0.39067496126862672</v>
      </c>
    </row>
    <row r="231" spans="2:97" ht="13.9" thickTop="1" thickBot="1" x14ac:dyDescent="0.4">
      <c r="H231" s="32">
        <f t="shared" ref="H231:H232" si="469">H230</f>
        <v>1.0430812835693359E-3</v>
      </c>
      <c r="I231" s="32">
        <f t="shared" ref="I231:J231" si="470">I226</f>
        <v>-0.40502401267125288</v>
      </c>
      <c r="J231" s="32">
        <f t="shared" si="470"/>
        <v>-0.92586831781031487</v>
      </c>
      <c r="K231" s="32">
        <f t="shared" si="465"/>
        <v>-0.40598976858461067</v>
      </c>
      <c r="L231" s="32">
        <f>$CE$5-$CE$7*SUMPRODUCT($B$5:$CD$5,Q231:CS231)</f>
        <v>0.24518456704103642</v>
      </c>
      <c r="M231" s="32">
        <f>SUMPRODUCT($B$7:$CD$7, LN(Q231:CS231))</f>
        <v>-3180.5984380386903</v>
      </c>
      <c r="O231" s="48">
        <f t="shared" si="466"/>
        <v>1.0000000000000007</v>
      </c>
      <c r="P231" s="39" t="s">
        <v>366</v>
      </c>
      <c r="Q231" s="32">
        <f t="shared" ref="Q231:AV231" si="471">Q230/$O230</f>
        <v>2.5893990659937891E-2</v>
      </c>
      <c r="R231" s="32">
        <f t="shared" si="471"/>
        <v>1.7992122441209582E-2</v>
      </c>
      <c r="S231" s="32">
        <f t="shared" si="471"/>
        <v>1.2501606036350284E-2</v>
      </c>
      <c r="T231" s="32">
        <f t="shared" si="471"/>
        <v>1.7253605779826292E-2</v>
      </c>
      <c r="U231" s="32">
        <f t="shared" si="471"/>
        <v>1.1988456774385063E-2</v>
      </c>
      <c r="V231" s="32">
        <f t="shared" si="471"/>
        <v>8.3300324387466148E-3</v>
      </c>
      <c r="W231" s="32">
        <f t="shared" si="471"/>
        <v>1.1496370579380182E-2</v>
      </c>
      <c r="X231" s="32">
        <f t="shared" si="471"/>
        <v>7.9881123697842522E-3</v>
      </c>
      <c r="Y231" s="32">
        <f t="shared" si="471"/>
        <v>5.5504420975041715E-3</v>
      </c>
      <c r="Z231" s="32">
        <f t="shared" si="471"/>
        <v>3.4276167748340011E-2</v>
      </c>
      <c r="AA231" s="32">
        <f t="shared" si="471"/>
        <v>2.3816375584691414E-2</v>
      </c>
      <c r="AB231" s="32">
        <f t="shared" si="471"/>
        <v>1.654851703830151E-2</v>
      </c>
      <c r="AC231" s="32">
        <f t="shared" si="471"/>
        <v>2.2838792743060062E-2</v>
      </c>
      <c r="AD231" s="32">
        <f t="shared" si="471"/>
        <v>1.586925556740473E-2</v>
      </c>
      <c r="AE231" s="32">
        <f t="shared" si="471"/>
        <v>1.1026557975142083E-2</v>
      </c>
      <c r="AF231" s="32">
        <f t="shared" si="471"/>
        <v>1.5217875516019863E-2</v>
      </c>
      <c r="AG231" s="32">
        <f t="shared" si="471"/>
        <v>1.0573954519993309E-2</v>
      </c>
      <c r="AH231" s="32">
        <f t="shared" si="471"/>
        <v>7.3471828622323843E-3</v>
      </c>
      <c r="AI231" s="32">
        <f t="shared" si="471"/>
        <v>4.9817656035059693E-2</v>
      </c>
      <c r="AJ231" s="32">
        <f t="shared" si="471"/>
        <v>3.4615188477055213E-2</v>
      </c>
      <c r="AK231" s="32">
        <f t="shared" si="471"/>
        <v>2.4051939988079776E-2</v>
      </c>
      <c r="AL231" s="32">
        <f t="shared" si="471"/>
        <v>3.3194350356885685E-2</v>
      </c>
      <c r="AM231" s="32">
        <f t="shared" si="471"/>
        <v>2.3064688012787316E-2</v>
      </c>
      <c r="AN231" s="32">
        <f t="shared" si="471"/>
        <v>1.6026216130386278E-2</v>
      </c>
      <c r="AO231" s="32">
        <f t="shared" si="471"/>
        <v>2.2117959440729765E-2</v>
      </c>
      <c r="AP231" s="32">
        <f t="shared" si="471"/>
        <v>1.5368393371015136E-2</v>
      </c>
      <c r="AQ231" s="32">
        <f t="shared" si="471"/>
        <v>1.0678540009044755E-2</v>
      </c>
      <c r="AR231" s="32">
        <f t="shared" si="471"/>
        <v>1.5752813041285542E-2</v>
      </c>
      <c r="AS231" s="32">
        <f t="shared" si="471"/>
        <v>1.0945649311243413E-2</v>
      </c>
      <c r="AT231" s="32">
        <f t="shared" si="471"/>
        <v>7.6054504380092779E-3</v>
      </c>
      <c r="AU231" s="32">
        <f t="shared" si="471"/>
        <v>1.0496366887092216E-2</v>
      </c>
      <c r="AV231" s="32">
        <f t="shared" si="471"/>
        <v>7.2932720452627978E-3</v>
      </c>
      <c r="AW231" s="32">
        <f t="shared" ref="AW231:CB231" si="472">AW230/$O230</f>
        <v>5.0676408035644979E-3</v>
      </c>
      <c r="AX231" s="32">
        <f t="shared" si="472"/>
        <v>6.9939075350985659E-3</v>
      </c>
      <c r="AY231" s="32">
        <f t="shared" si="472"/>
        <v>4.8596310382037315E-3</v>
      </c>
      <c r="AZ231" s="32">
        <f t="shared" si="472"/>
        <v>3.3766551400568738E-3</v>
      </c>
      <c r="BA231" s="32">
        <f t="shared" si="472"/>
        <v>2.0852176452922082E-2</v>
      </c>
      <c r="BB231" s="32">
        <f t="shared" si="472"/>
        <v>1.4488879556411384E-2</v>
      </c>
      <c r="BC231" s="32">
        <f t="shared" si="472"/>
        <v>1.0067420601113217E-2</v>
      </c>
      <c r="BD231" s="32">
        <f t="shared" si="472"/>
        <v>1.3894159339708246E-2</v>
      </c>
      <c r="BE231" s="32">
        <f t="shared" si="472"/>
        <v>9.6541865385188948E-3</v>
      </c>
      <c r="BF231" s="32">
        <f t="shared" si="472"/>
        <v>6.7080933392028152E-3</v>
      </c>
      <c r="BG231" s="32">
        <f t="shared" si="472"/>
        <v>9.2579143569519063E-3</v>
      </c>
      <c r="BH231" s="32">
        <f t="shared" si="472"/>
        <v>6.4327484646165504E-3</v>
      </c>
      <c r="BI231" s="32">
        <f t="shared" si="472"/>
        <v>4.4697165272385066E-3</v>
      </c>
      <c r="BJ231" s="32">
        <f t="shared" si="472"/>
        <v>3.030696318623172E-2</v>
      </c>
      <c r="BK231" s="32">
        <f t="shared" si="472"/>
        <v>2.1058422381821471E-2</v>
      </c>
      <c r="BL231" s="32">
        <f t="shared" si="472"/>
        <v>1.4632187015446657E-2</v>
      </c>
      <c r="BM231" s="32">
        <f t="shared" si="472"/>
        <v>2.0194044327356851E-2</v>
      </c>
      <c r="BN231" s="32">
        <f t="shared" si="472"/>
        <v>1.4031584505170659E-2</v>
      </c>
      <c r="BO231" s="32">
        <f t="shared" si="472"/>
        <v>9.7496747325163044E-3</v>
      </c>
      <c r="BP231" s="32">
        <f t="shared" si="472"/>
        <v>1.3455634726230653E-2</v>
      </c>
      <c r="BQ231" s="32">
        <f t="shared" si="472"/>
        <v>9.3494830788323977E-3</v>
      </c>
      <c r="BR231" s="32">
        <f t="shared" si="472"/>
        <v>6.496373870120687E-3</v>
      </c>
      <c r="BS231" s="32">
        <f t="shared" si="472"/>
        <v>9.5833478111824969E-3</v>
      </c>
      <c r="BT231" s="32">
        <f t="shared" si="472"/>
        <v>6.6588719166513714E-3</v>
      </c>
      <c r="BU231" s="32">
        <f t="shared" si="472"/>
        <v>4.6268356399032842E-3</v>
      </c>
      <c r="BV231" s="32">
        <f t="shared" si="472"/>
        <v>6.3855474174138189E-3</v>
      </c>
      <c r="BW231" s="32">
        <f t="shared" si="472"/>
        <v>4.4369194573786342E-3</v>
      </c>
      <c r="BX231" s="32">
        <f t="shared" si="472"/>
        <v>3.0829391725413187E-3</v>
      </c>
      <c r="BY231" s="32">
        <f t="shared" si="472"/>
        <v>4.2547987011867629E-3</v>
      </c>
      <c r="BZ231" s="32">
        <f t="shared" si="472"/>
        <v>2.9563947944451505E-3</v>
      </c>
      <c r="CA231" s="32">
        <f t="shared" si="472"/>
        <v>2.054214733633466E-3</v>
      </c>
      <c r="CB231" s="32">
        <f t="shared" si="472"/>
        <v>1.268558568204744E-2</v>
      </c>
      <c r="CC231" s="32">
        <f t="shared" ref="CC231:CS231" si="473">CC230/$O230</f>
        <v>8.8144239266671649E-3</v>
      </c>
      <c r="CD231" s="32">
        <f t="shared" si="473"/>
        <v>6.1245945679082661E-3</v>
      </c>
      <c r="CE231" s="32">
        <f t="shared" si="473"/>
        <v>8.4526212015239941E-3</v>
      </c>
      <c r="CF231" s="32">
        <f t="shared" si="473"/>
        <v>5.8732003731767988E-3</v>
      </c>
      <c r="CG231" s="32">
        <f t="shared" si="473"/>
        <v>4.0809213853407727E-3</v>
      </c>
      <c r="CH231" s="32">
        <f t="shared" si="473"/>
        <v>5.632125072282947E-3</v>
      </c>
      <c r="CI231" s="32">
        <f t="shared" si="473"/>
        <v>3.9134131635221734E-3</v>
      </c>
      <c r="CJ231" s="32">
        <f t="shared" si="473"/>
        <v>2.719187232505982E-3</v>
      </c>
      <c r="CK231" s="32">
        <f t="shared" si="473"/>
        <v>1.8437479614159129E-2</v>
      </c>
      <c r="CL231" s="32">
        <f t="shared" si="473"/>
        <v>1.2811057016348375E-2</v>
      </c>
      <c r="CM231" s="32">
        <f t="shared" si="473"/>
        <v>8.9016061474091034E-3</v>
      </c>
      <c r="CN231" s="32">
        <f t="shared" si="473"/>
        <v>1.2285205823004198E-2</v>
      </c>
      <c r="CO231" s="32">
        <f t="shared" si="473"/>
        <v>8.5362248826686901E-3</v>
      </c>
      <c r="CP231" s="32">
        <f t="shared" si="473"/>
        <v>5.9312913676258863E-3</v>
      </c>
      <c r="CQ231" s="32">
        <f t="shared" si="473"/>
        <v>8.1858413010893263E-3</v>
      </c>
      <c r="CR231" s="32">
        <f t="shared" si="473"/>
        <v>5.6878316250177701E-3</v>
      </c>
      <c r="CS231" s="32">
        <f t="shared" si="473"/>
        <v>3.9521201797849586E-3</v>
      </c>
    </row>
    <row r="232" spans="2:97" ht="13.15" thickTop="1" x14ac:dyDescent="0.35">
      <c r="H232" s="34">
        <f t="shared" si="469"/>
        <v>1.0430812835693359E-3</v>
      </c>
      <c r="I232" s="34">
        <f t="shared" ref="I232:J232" si="474">I227</f>
        <v>-0.364501830365698</v>
      </c>
      <c r="J232" s="34">
        <f t="shared" si="474"/>
        <v>0.40737897188269179</v>
      </c>
      <c r="K232" s="34">
        <f t="shared" si="465"/>
        <v>-0.36407690098480744</v>
      </c>
      <c r="L232" s="34">
        <f>$CE$6-$CE$7*SUMPRODUCT($B$6:$CD$6,Q231:CS231)</f>
        <v>-0.49593866161382039</v>
      </c>
    </row>
    <row r="233" spans="2:97" ht="13.5" thickBot="1" x14ac:dyDescent="0.4">
      <c r="B233" s="39" t="s">
        <v>367</v>
      </c>
      <c r="D233" s="39" t="s">
        <v>368</v>
      </c>
      <c r="E233" s="39" t="s">
        <v>369</v>
      </c>
      <c r="F233" s="39" t="s">
        <v>370</v>
      </c>
      <c r="H233" s="39" t="s">
        <v>347</v>
      </c>
      <c r="I233" s="39" t="s">
        <v>371</v>
      </c>
      <c r="J233" s="39" t="s">
        <v>372</v>
      </c>
      <c r="K233" s="39" t="s">
        <v>349</v>
      </c>
      <c r="L233" s="39" t="s">
        <v>373</v>
      </c>
      <c r="M233" s="39" t="s">
        <v>374</v>
      </c>
      <c r="O233" s="45" t="s">
        <v>336</v>
      </c>
    </row>
    <row r="234" spans="2:97" ht="13.9" thickTop="1" thickBot="1" x14ac:dyDescent="0.4">
      <c r="B234" s="32">
        <f>1+B229</f>
        <v>5</v>
      </c>
      <c r="D234" s="32">
        <f>IF(F229,IF(M234&lt;0,D229,H234),E229)</f>
        <v>1.0430812835693359E-3</v>
      </c>
      <c r="E234" s="32">
        <f>IF(F229,IF(M234&lt;0,H234,E229),H234)</f>
        <v>2.0861625671386719E-3</v>
      </c>
      <c r="F234" s="32" t="b">
        <f>OR(F229,M234*M229&lt;=0)</f>
        <v>1</v>
      </c>
      <c r="H234" s="32">
        <f>IF(F229,(D229+E229)/2,2*H229)</f>
        <v>2.0861625671386719E-3</v>
      </c>
      <c r="I234" s="32">
        <f>I229</f>
        <v>-0.49721617075338898</v>
      </c>
      <c r="J234" s="32">
        <f>J229</f>
        <v>0.21494484052454521</v>
      </c>
      <c r="K234" s="32">
        <f>I234+J234*H234</f>
        <v>-0.49676776087308705</v>
      </c>
      <c r="L234" s="32">
        <f>$CE$3-$CE$7*SUMPRODUCT($B$3:$CD$3,Q236:CS236)</f>
        <v>-0.13212336210577291</v>
      </c>
      <c r="M234" s="32">
        <f>SUMPRODUCT(L234:L237,J234:J237)</f>
        <v>-0.95862748223656369</v>
      </c>
      <c r="O234" s="46">
        <f>SUM(Q234:CS234)</f>
        <v>-1.2660004961118845</v>
      </c>
      <c r="P234" s="39" t="s">
        <v>363</v>
      </c>
      <c r="Q234" s="32">
        <f t="shared" ref="Q234:AV234" si="475">SUMPRODUCT(B$3:B$6,$K234:$K237)</f>
        <v>0.93915290613114966</v>
      </c>
      <c r="R234" s="32">
        <f t="shared" si="475"/>
        <v>0.57550093452723272</v>
      </c>
      <c r="S234" s="32">
        <f t="shared" si="475"/>
        <v>0.21184896292331584</v>
      </c>
      <c r="T234" s="32">
        <f t="shared" si="475"/>
        <v>0.5321973816331812</v>
      </c>
      <c r="U234" s="32">
        <f t="shared" si="475"/>
        <v>0.16854541002926432</v>
      </c>
      <c r="V234" s="32">
        <f t="shared" si="475"/>
        <v>-0.19510656157465256</v>
      </c>
      <c r="W234" s="32">
        <f t="shared" si="475"/>
        <v>0.1252418571352128</v>
      </c>
      <c r="X234" s="32">
        <f t="shared" si="475"/>
        <v>-0.23841011446870408</v>
      </c>
      <c r="Y234" s="32">
        <f t="shared" si="475"/>
        <v>-0.60206208607262091</v>
      </c>
      <c r="Z234" s="32">
        <f t="shared" si="475"/>
        <v>1.220486349711569</v>
      </c>
      <c r="AA234" s="32">
        <f t="shared" si="475"/>
        <v>0.85683437810765217</v>
      </c>
      <c r="AB234" s="32">
        <f t="shared" si="475"/>
        <v>0.49318240650373529</v>
      </c>
      <c r="AC234" s="32">
        <f t="shared" si="475"/>
        <v>0.81353082521360065</v>
      </c>
      <c r="AD234" s="32">
        <f t="shared" si="475"/>
        <v>0.44987885360968383</v>
      </c>
      <c r="AE234" s="32">
        <f t="shared" si="475"/>
        <v>8.6226882005766947E-2</v>
      </c>
      <c r="AF234" s="32">
        <f t="shared" si="475"/>
        <v>0.4065753007156323</v>
      </c>
      <c r="AG234" s="32">
        <f t="shared" si="475"/>
        <v>4.2923329111715425E-2</v>
      </c>
      <c r="AH234" s="32">
        <f t="shared" si="475"/>
        <v>-0.32072864249220145</v>
      </c>
      <c r="AI234" s="32">
        <f t="shared" si="475"/>
        <v>1.595597607818795</v>
      </c>
      <c r="AJ234" s="32">
        <f t="shared" si="475"/>
        <v>1.2319456362148782</v>
      </c>
      <c r="AK234" s="32">
        <f t="shared" si="475"/>
        <v>0.86829366461096136</v>
      </c>
      <c r="AL234" s="32">
        <f t="shared" si="475"/>
        <v>1.1886420833208267</v>
      </c>
      <c r="AM234" s="32">
        <f t="shared" si="475"/>
        <v>0.82499011171690984</v>
      </c>
      <c r="AN234" s="32">
        <f t="shared" si="475"/>
        <v>0.46133814011299296</v>
      </c>
      <c r="AO234" s="32">
        <f t="shared" si="475"/>
        <v>0.78168655882285831</v>
      </c>
      <c r="AP234" s="32">
        <f t="shared" si="475"/>
        <v>0.41803458721894143</v>
      </c>
      <c r="AQ234" s="32">
        <f t="shared" si="475"/>
        <v>5.4382615615024554E-2</v>
      </c>
      <c r="AR234" s="32">
        <f t="shared" si="475"/>
        <v>0.44238514525806255</v>
      </c>
      <c r="AS234" s="32">
        <f t="shared" si="475"/>
        <v>7.8733173654145672E-2</v>
      </c>
      <c r="AT234" s="32">
        <f t="shared" si="475"/>
        <v>-0.28491879794977121</v>
      </c>
      <c r="AU234" s="32">
        <f t="shared" si="475"/>
        <v>3.5429620760094149E-2</v>
      </c>
      <c r="AV234" s="32">
        <f t="shared" si="475"/>
        <v>-0.32822235084382273</v>
      </c>
      <c r="AW234" s="32">
        <f t="shared" ref="AW234:CB234" si="476">SUMPRODUCT(AH$3:AH$6,$K234:$K237)</f>
        <v>-0.69187432244773961</v>
      </c>
      <c r="AX234" s="32">
        <f t="shared" si="476"/>
        <v>-0.37152590373787425</v>
      </c>
      <c r="AY234" s="32">
        <f t="shared" si="476"/>
        <v>-0.73517787534179113</v>
      </c>
      <c r="AZ234" s="32">
        <f t="shared" si="476"/>
        <v>-1.0988298469457081</v>
      </c>
      <c r="BA234" s="32">
        <f t="shared" si="476"/>
        <v>0.72371858883848206</v>
      </c>
      <c r="BB234" s="32">
        <f t="shared" si="476"/>
        <v>0.36006661723456518</v>
      </c>
      <c r="BC234" s="32">
        <f t="shared" si="476"/>
        <v>-3.5853543693517009E-3</v>
      </c>
      <c r="BD234" s="32">
        <f t="shared" si="476"/>
        <v>0.31676306434051366</v>
      </c>
      <c r="BE234" s="32">
        <f t="shared" si="476"/>
        <v>-4.6888907263403244E-2</v>
      </c>
      <c r="BF234" s="32">
        <f t="shared" si="476"/>
        <v>-0.4105408788673201</v>
      </c>
      <c r="BG234" s="32">
        <f t="shared" si="476"/>
        <v>-9.0192460157454746E-2</v>
      </c>
      <c r="BH234" s="32">
        <f t="shared" si="476"/>
        <v>-0.45384443176137163</v>
      </c>
      <c r="BI234" s="32">
        <f t="shared" si="476"/>
        <v>-0.8174964033652885</v>
      </c>
      <c r="BJ234" s="32">
        <f t="shared" si="476"/>
        <v>1.0988298469457081</v>
      </c>
      <c r="BK234" s="32">
        <f t="shared" si="476"/>
        <v>0.73517787534179113</v>
      </c>
      <c r="BL234" s="32">
        <f t="shared" si="476"/>
        <v>0.37152590373787425</v>
      </c>
      <c r="BM234" s="32">
        <f t="shared" si="476"/>
        <v>0.69187432244773961</v>
      </c>
      <c r="BN234" s="32">
        <f t="shared" si="476"/>
        <v>0.32822235084382273</v>
      </c>
      <c r="BO234" s="32">
        <f t="shared" si="476"/>
        <v>-3.5429620760094149E-2</v>
      </c>
      <c r="BP234" s="32">
        <f t="shared" si="476"/>
        <v>0.28491879794977121</v>
      </c>
      <c r="BQ234" s="32">
        <f t="shared" si="476"/>
        <v>-7.8733173654145672E-2</v>
      </c>
      <c r="BR234" s="32">
        <f t="shared" si="476"/>
        <v>-0.44238514525806255</v>
      </c>
      <c r="BS234" s="32">
        <f t="shared" si="476"/>
        <v>-5.4382615615024554E-2</v>
      </c>
      <c r="BT234" s="32">
        <f t="shared" si="476"/>
        <v>-0.41803458721894143</v>
      </c>
      <c r="BU234" s="32">
        <f t="shared" si="476"/>
        <v>-0.78168655882285831</v>
      </c>
      <c r="BV234" s="32">
        <f t="shared" si="476"/>
        <v>-0.46133814011299296</v>
      </c>
      <c r="BW234" s="32">
        <f t="shared" si="476"/>
        <v>-0.82499011171690984</v>
      </c>
      <c r="BX234" s="32">
        <f t="shared" si="476"/>
        <v>-1.1886420833208267</v>
      </c>
      <c r="BY234" s="32">
        <f t="shared" si="476"/>
        <v>-0.86829366461096136</v>
      </c>
      <c r="BZ234" s="32">
        <f t="shared" si="476"/>
        <v>-1.2319456362148782</v>
      </c>
      <c r="CA234" s="32">
        <f t="shared" si="476"/>
        <v>-1.595597607818795</v>
      </c>
      <c r="CB234" s="32">
        <f t="shared" si="476"/>
        <v>0.22695082796539501</v>
      </c>
      <c r="CC234" s="32">
        <f t="shared" ref="CC234:CS234" si="477">SUMPRODUCT(BN$3:BN$6,$K234:$K237)</f>
        <v>-0.13670114363852187</v>
      </c>
      <c r="CD234" s="32">
        <f t="shared" si="477"/>
        <v>-0.50035311524243875</v>
      </c>
      <c r="CE234" s="32">
        <f t="shared" si="477"/>
        <v>-0.18000469653257339</v>
      </c>
      <c r="CF234" s="32">
        <f t="shared" si="477"/>
        <v>-0.54365666813649027</v>
      </c>
      <c r="CG234" s="32">
        <f t="shared" si="477"/>
        <v>-0.9073086397404071</v>
      </c>
      <c r="CH234" s="32">
        <f t="shared" si="477"/>
        <v>-0.5869602210305418</v>
      </c>
      <c r="CI234" s="32">
        <f t="shared" si="477"/>
        <v>-0.95061219263445862</v>
      </c>
      <c r="CJ234" s="32">
        <f t="shared" si="477"/>
        <v>-1.3142641642383754</v>
      </c>
      <c r="CK234" s="32">
        <f t="shared" si="477"/>
        <v>0.60206208607262091</v>
      </c>
      <c r="CL234" s="32">
        <f t="shared" si="477"/>
        <v>0.23841011446870408</v>
      </c>
      <c r="CM234" s="32">
        <f t="shared" si="477"/>
        <v>-0.1252418571352128</v>
      </c>
      <c r="CN234" s="32">
        <f t="shared" si="477"/>
        <v>0.19510656157465256</v>
      </c>
      <c r="CO234" s="32">
        <f t="shared" si="477"/>
        <v>-0.16854541002926432</v>
      </c>
      <c r="CP234" s="32">
        <f t="shared" si="477"/>
        <v>-0.5321973816331812</v>
      </c>
      <c r="CQ234" s="32">
        <f t="shared" si="477"/>
        <v>-0.21184896292331584</v>
      </c>
      <c r="CR234" s="32">
        <f t="shared" si="477"/>
        <v>-0.57550093452723272</v>
      </c>
      <c r="CS234" s="32">
        <f t="shared" si="477"/>
        <v>-0.93915290613114966</v>
      </c>
    </row>
    <row r="235" spans="2:97" ht="13.9" thickTop="1" thickBot="1" x14ac:dyDescent="0.4">
      <c r="H235" s="33">
        <f>H234</f>
        <v>2.0861625671386719E-3</v>
      </c>
      <c r="I235" s="33">
        <f t="shared" ref="I235:J235" si="478">I230</f>
        <v>0.32613618827668406</v>
      </c>
      <c r="J235" s="33">
        <f t="shared" si="478"/>
        <v>1</v>
      </c>
      <c r="K235" s="33">
        <f t="shared" ref="K235:K237" si="479">I235+J235*H235</f>
        <v>0.32822235084382273</v>
      </c>
      <c r="L235" s="33">
        <f>$CE$4-$CE$7*SUMPRODUCT($B$4:$CD$4,Q236:CS236)</f>
        <v>-1.2780665527998281E-3</v>
      </c>
      <c r="M235" s="39" t="s">
        <v>375</v>
      </c>
      <c r="O235" s="47">
        <f t="shared" ref="O235:O236" si="480">SUM(Q235:CS235)</f>
        <v>98.878027119974732</v>
      </c>
      <c r="P235" s="39" t="s">
        <v>365</v>
      </c>
      <c r="Q235" s="33">
        <f>EXP(Q234)</f>
        <v>2.5578137919865447</v>
      </c>
      <c r="R235" s="33">
        <f>EXP(R234)</f>
        <v>1.7780209759640855</v>
      </c>
      <c r="S235" s="33">
        <f t="shared" ref="S235:CD235" si="481">EXP(S234)</f>
        <v>1.2359611950145075</v>
      </c>
      <c r="T235" s="33">
        <f t="shared" si="481"/>
        <v>1.7026696159109336</v>
      </c>
      <c r="U235" s="33">
        <f t="shared" si="481"/>
        <v>1.1835819721165528</v>
      </c>
      <c r="V235" s="33">
        <f t="shared" si="481"/>
        <v>0.82274698017080694</v>
      </c>
      <c r="W235" s="33">
        <f t="shared" si="481"/>
        <v>1.1334225462498158</v>
      </c>
      <c r="X235" s="33">
        <f t="shared" si="481"/>
        <v>0.78787950404225415</v>
      </c>
      <c r="Y235" s="33">
        <f t="shared" si="481"/>
        <v>0.54768110528926173</v>
      </c>
      <c r="Z235" s="33">
        <f t="shared" si="481"/>
        <v>3.3888354920595525</v>
      </c>
      <c r="AA235" s="33">
        <f t="shared" si="481"/>
        <v>2.3556916488020696</v>
      </c>
      <c r="AB235" s="33">
        <f t="shared" si="481"/>
        <v>1.6375191882988858</v>
      </c>
      <c r="AC235" s="33">
        <f t="shared" si="481"/>
        <v>2.255858985406836</v>
      </c>
      <c r="AD235" s="33">
        <f t="shared" si="481"/>
        <v>1.5681222016381691</v>
      </c>
      <c r="AE235" s="33">
        <f t="shared" si="481"/>
        <v>1.090053613802046</v>
      </c>
      <c r="AF235" s="33">
        <f t="shared" si="481"/>
        <v>1.5016662136491019</v>
      </c>
      <c r="AG235" s="33">
        <f t="shared" si="481"/>
        <v>1.0438578582731775</v>
      </c>
      <c r="AH235" s="33">
        <f t="shared" si="481"/>
        <v>0.72562012674627818</v>
      </c>
      <c r="AI235" s="33">
        <f t="shared" si="481"/>
        <v>4.9312751603212108</v>
      </c>
      <c r="AJ235" s="33">
        <f t="shared" si="481"/>
        <v>3.4278924841092953</v>
      </c>
      <c r="AK235" s="33">
        <f t="shared" si="481"/>
        <v>2.3828414559303557</v>
      </c>
      <c r="AL235" s="33">
        <f t="shared" si="481"/>
        <v>3.282620654201013</v>
      </c>
      <c r="AM235" s="33">
        <f t="shared" si="481"/>
        <v>2.2818582015578768</v>
      </c>
      <c r="AN235" s="33">
        <f t="shared" si="481"/>
        <v>1.5861951168050203</v>
      </c>
      <c r="AO235" s="33">
        <f t="shared" si="481"/>
        <v>2.1851545511171984</v>
      </c>
      <c r="AP235" s="33">
        <f t="shared" si="481"/>
        <v>1.5189732105526945</v>
      </c>
      <c r="AQ235" s="33">
        <f t="shared" si="481"/>
        <v>1.0558885243138174</v>
      </c>
      <c r="AR235" s="33">
        <f t="shared" si="481"/>
        <v>1.556415070896189</v>
      </c>
      <c r="AS235" s="33">
        <f t="shared" si="481"/>
        <v>1.0819155999666339</v>
      </c>
      <c r="AT235" s="33">
        <f t="shared" si="481"/>
        <v>0.75207532189800741</v>
      </c>
      <c r="AU235" s="33">
        <f t="shared" si="481"/>
        <v>1.0360647281140094</v>
      </c>
      <c r="AV235" s="33">
        <f t="shared" si="481"/>
        <v>0.72020286418602841</v>
      </c>
      <c r="AW235" s="33">
        <f t="shared" si="481"/>
        <v>0.50063683426995464</v>
      </c>
      <c r="AX235" s="33">
        <f t="shared" si="481"/>
        <v>0.68968114027826233</v>
      </c>
      <c r="AY235" s="33">
        <f t="shared" si="481"/>
        <v>0.47942017436272782</v>
      </c>
      <c r="AZ235" s="33">
        <f t="shared" si="481"/>
        <v>0.33326082179549588</v>
      </c>
      <c r="BA235" s="33">
        <f t="shared" si="481"/>
        <v>2.0620870249248919</v>
      </c>
      <c r="BB235" s="33">
        <f t="shared" si="481"/>
        <v>1.4334249021826846</v>
      </c>
      <c r="BC235" s="33">
        <f t="shared" si="481"/>
        <v>0.99642106533902364</v>
      </c>
      <c r="BD235" s="33">
        <f t="shared" si="481"/>
        <v>1.3726772971917167</v>
      </c>
      <c r="BE235" s="33">
        <f t="shared" si="481"/>
        <v>0.95419339565802064</v>
      </c>
      <c r="BF235" s="33">
        <f t="shared" si="481"/>
        <v>0.66329139279865279</v>
      </c>
      <c r="BG235" s="33">
        <f t="shared" si="481"/>
        <v>0.91375530685674466</v>
      </c>
      <c r="BH235" s="33">
        <f t="shared" si="481"/>
        <v>0.63518153963349111</v>
      </c>
      <c r="BI235" s="33">
        <f t="shared" si="481"/>
        <v>0.44153569917862545</v>
      </c>
      <c r="BJ235" s="33">
        <f t="shared" si="481"/>
        <v>3.0006527458353505</v>
      </c>
      <c r="BK235" s="33">
        <f t="shared" si="481"/>
        <v>2.085852981321147</v>
      </c>
      <c r="BL235" s="33">
        <f t="shared" si="481"/>
        <v>1.4499454046206552</v>
      </c>
      <c r="BM235" s="33">
        <f t="shared" si="481"/>
        <v>1.9974559032561665</v>
      </c>
      <c r="BN235" s="33">
        <f t="shared" si="481"/>
        <v>1.3884976715972903</v>
      </c>
      <c r="BO235" s="33">
        <f t="shared" si="481"/>
        <v>0.9651906612247485</v>
      </c>
      <c r="BP235" s="33">
        <f t="shared" si="481"/>
        <v>1.3296540531024297</v>
      </c>
      <c r="BQ235" s="33">
        <f t="shared" si="481"/>
        <v>0.92428651553858721</v>
      </c>
      <c r="BR235" s="33">
        <f t="shared" si="481"/>
        <v>0.642502131146929</v>
      </c>
      <c r="BS235" s="33">
        <f t="shared" si="481"/>
        <v>0.94706967352435489</v>
      </c>
      <c r="BT235" s="33">
        <f t="shared" si="481"/>
        <v>0.65833945790007664</v>
      </c>
      <c r="BU235" s="33">
        <f t="shared" si="481"/>
        <v>0.45763353419955244</v>
      </c>
      <c r="BV235" s="33">
        <f t="shared" si="481"/>
        <v>0.63043946448041099</v>
      </c>
      <c r="BW235" s="33">
        <f t="shared" si="481"/>
        <v>0.43823932587803971</v>
      </c>
      <c r="BX235" s="33">
        <f t="shared" si="481"/>
        <v>0.30463465180486998</v>
      </c>
      <c r="BY235" s="33">
        <f t="shared" si="481"/>
        <v>0.41966703135503419</v>
      </c>
      <c r="BZ235" s="33">
        <f t="shared" si="481"/>
        <v>0.29172443553457611</v>
      </c>
      <c r="CA235" s="33">
        <f t="shared" si="481"/>
        <v>0.20278730500507347</v>
      </c>
      <c r="CB235" s="33">
        <f t="shared" si="481"/>
        <v>1.2547681669195843</v>
      </c>
      <c r="CC235" s="33">
        <f t="shared" si="481"/>
        <v>0.87223085892515273</v>
      </c>
      <c r="CD235" s="33">
        <f t="shared" si="481"/>
        <v>0.60631652230149946</v>
      </c>
      <c r="CE235" s="33">
        <f t="shared" ref="CE235:CS235" si="482">EXP(CE234)</f>
        <v>0.83526628854672846</v>
      </c>
      <c r="CF235" s="33">
        <f t="shared" si="482"/>
        <v>0.58062122669153471</v>
      </c>
      <c r="CG235" s="33">
        <f t="shared" si="482"/>
        <v>0.4036090208684659</v>
      </c>
      <c r="CH235" s="33">
        <f t="shared" si="482"/>
        <v>0.5560148808168951</v>
      </c>
      <c r="CI235" s="33">
        <f t="shared" si="482"/>
        <v>0.38650433590507871</v>
      </c>
      <c r="CJ235" s="33">
        <f t="shared" si="482"/>
        <v>0.26867194894846902</v>
      </c>
      <c r="CK235" s="33">
        <f t="shared" si="482"/>
        <v>1.8258800428615167</v>
      </c>
      <c r="CL235" s="33">
        <f t="shared" si="482"/>
        <v>1.2692296155306126</v>
      </c>
      <c r="CM235" s="33">
        <f t="shared" si="482"/>
        <v>0.88228349022059394</v>
      </c>
      <c r="CN235" s="33">
        <f t="shared" si="482"/>
        <v>1.2154404988425414</v>
      </c>
      <c r="CO235" s="33">
        <f t="shared" si="482"/>
        <v>0.84489289593667904</v>
      </c>
      <c r="CP235" s="33">
        <f t="shared" si="482"/>
        <v>0.58731299992394403</v>
      </c>
      <c r="CQ235" s="33">
        <f t="shared" si="482"/>
        <v>0.8090868904571572</v>
      </c>
      <c r="CR235" s="33">
        <f t="shared" si="482"/>
        <v>0.56242306109902673</v>
      </c>
      <c r="CS235" s="33">
        <f t="shared" si="482"/>
        <v>0.39095887399345935</v>
      </c>
    </row>
    <row r="236" spans="2:97" ht="13.9" thickTop="1" thickBot="1" x14ac:dyDescent="0.4">
      <c r="H236" s="32">
        <f t="shared" ref="H236:H237" si="483">H235</f>
        <v>2.0861625671386719E-3</v>
      </c>
      <c r="I236" s="32">
        <f t="shared" ref="I236:J236" si="484">I231</f>
        <v>-0.40502401267125288</v>
      </c>
      <c r="J236" s="32">
        <f t="shared" si="484"/>
        <v>-0.92586831781031487</v>
      </c>
      <c r="K236" s="32">
        <f t="shared" si="479"/>
        <v>-0.4069555244979684</v>
      </c>
      <c r="L236" s="32">
        <f>$CE$5-$CE$7*SUMPRODUCT($B$5:$CD$5,Q236:CS236)</f>
        <v>0.69637030426289925</v>
      </c>
      <c r="M236" s="32">
        <f>SUMPRODUCT($B$7:$CD$7, LN(Q236:CS236))</f>
        <v>-3180.5988911434019</v>
      </c>
      <c r="O236" s="48">
        <f t="shared" si="480"/>
        <v>1.0000000000000002</v>
      </c>
      <c r="P236" s="39" t="s">
        <v>366</v>
      </c>
      <c r="Q236" s="32">
        <f t="shared" ref="Q236:AV236" si="485">Q235/$O235</f>
        <v>2.586837406133714E-2</v>
      </c>
      <c r="R236" s="32">
        <f t="shared" si="485"/>
        <v>1.7981962502211988E-2</v>
      </c>
      <c r="S236" s="32">
        <f t="shared" si="485"/>
        <v>1.2499856955224648E-2</v>
      </c>
      <c r="T236" s="32">
        <f t="shared" si="485"/>
        <v>1.7219898753086778E-2</v>
      </c>
      <c r="U236" s="32">
        <f t="shared" si="485"/>
        <v>1.1970121235129831E-2</v>
      </c>
      <c r="V236" s="32">
        <f t="shared" si="485"/>
        <v>8.3208272265841016E-3</v>
      </c>
      <c r="W236" s="32">
        <f t="shared" si="485"/>
        <v>1.1462835366593279E-2</v>
      </c>
      <c r="X236" s="32">
        <f t="shared" si="485"/>
        <v>7.9681960390074521E-3</v>
      </c>
      <c r="Y236" s="32">
        <f t="shared" si="485"/>
        <v>5.5389566442777712E-3</v>
      </c>
      <c r="Z236" s="32">
        <f t="shared" si="485"/>
        <v>3.4272887422679581E-2</v>
      </c>
      <c r="AA236" s="32">
        <f t="shared" si="485"/>
        <v>2.3824217750054475E-2</v>
      </c>
      <c r="AB236" s="32">
        <f t="shared" si="485"/>
        <v>1.6561001832206705E-2</v>
      </c>
      <c r="AC236" s="32">
        <f t="shared" si="485"/>
        <v>2.281456306434659E-2</v>
      </c>
      <c r="AD236" s="32">
        <f t="shared" si="485"/>
        <v>1.5859157462107035E-2</v>
      </c>
      <c r="AE236" s="32">
        <f t="shared" si="485"/>
        <v>1.1024224952217316E-2</v>
      </c>
      <c r="AF236" s="32">
        <f t="shared" si="485"/>
        <v>1.5187056795005011E-2</v>
      </c>
      <c r="AG236" s="32">
        <f t="shared" si="485"/>
        <v>1.0557025546298584E-2</v>
      </c>
      <c r="AH236" s="32">
        <f t="shared" si="485"/>
        <v>7.3385376699096061E-3</v>
      </c>
      <c r="AI236" s="32">
        <f t="shared" si="485"/>
        <v>4.9872305343813081E-2</v>
      </c>
      <c r="AJ236" s="32">
        <f t="shared" si="485"/>
        <v>3.4667889155494826E-2</v>
      </c>
      <c r="AK236" s="32">
        <f t="shared" si="485"/>
        <v>2.4098796520678038E-2</v>
      </c>
      <c r="AL236" s="32">
        <f t="shared" si="485"/>
        <v>3.3198686804480931E-2</v>
      </c>
      <c r="AM236" s="32">
        <f t="shared" si="485"/>
        <v>2.3077505367184958E-2</v>
      </c>
      <c r="AN236" s="32">
        <f t="shared" si="485"/>
        <v>1.6041937354599453E-2</v>
      </c>
      <c r="AO236" s="32">
        <f t="shared" si="485"/>
        <v>2.2099495861358735E-2</v>
      </c>
      <c r="AP236" s="32">
        <f t="shared" si="485"/>
        <v>1.5362090595816924E-2</v>
      </c>
      <c r="AQ236" s="32">
        <f t="shared" si="485"/>
        <v>1.0678697331133474E-2</v>
      </c>
      <c r="AR236" s="32">
        <f t="shared" si="485"/>
        <v>1.5740757741936898E-2</v>
      </c>
      <c r="AS236" s="32">
        <f t="shared" si="485"/>
        <v>1.0941921390218271E-2</v>
      </c>
      <c r="AT236" s="32">
        <f t="shared" si="485"/>
        <v>7.6060915028722063E-3</v>
      </c>
      <c r="AU236" s="32">
        <f t="shared" si="485"/>
        <v>1.0478209955148973E-2</v>
      </c>
      <c r="AV236" s="32">
        <f t="shared" si="485"/>
        <v>7.2837503453842423E-3</v>
      </c>
      <c r="AW236" s="32">
        <f t="shared" ref="AW236:CB236" si="486">AW235/$O235</f>
        <v>5.0631758020667373E-3</v>
      </c>
      <c r="AX236" s="32">
        <f t="shared" si="486"/>
        <v>6.9750697942367948E-3</v>
      </c>
      <c r="AY236" s="32">
        <f t="shared" si="486"/>
        <v>4.8486017402128998E-3</v>
      </c>
      <c r="AZ236" s="32">
        <f t="shared" si="486"/>
        <v>3.3704234550627739E-3</v>
      </c>
      <c r="BA236" s="32">
        <f t="shared" si="486"/>
        <v>2.0854856078619328E-2</v>
      </c>
      <c r="BB236" s="32">
        <f t="shared" si="486"/>
        <v>1.4496900311769196E-2</v>
      </c>
      <c r="BC236" s="32">
        <f t="shared" si="486"/>
        <v>1.0077274945322335E-2</v>
      </c>
      <c r="BD236" s="32">
        <f t="shared" si="486"/>
        <v>1.3882531207122122E-2</v>
      </c>
      <c r="BE236" s="32">
        <f t="shared" si="486"/>
        <v>9.6502066581510542E-3</v>
      </c>
      <c r="BF236" s="32">
        <f t="shared" si="486"/>
        <v>6.7081778643686019E-3</v>
      </c>
      <c r="BG236" s="32">
        <f t="shared" si="486"/>
        <v>9.2412372442264613E-3</v>
      </c>
      <c r="BH236" s="32">
        <f t="shared" si="486"/>
        <v>6.4238896965731996E-3</v>
      </c>
      <c r="BI236" s="32">
        <f t="shared" si="486"/>
        <v>4.4654582220060206E-3</v>
      </c>
      <c r="BJ236" s="32">
        <f t="shared" si="486"/>
        <v>3.0347012710867257E-2</v>
      </c>
      <c r="BK236" s="32">
        <f t="shared" si="486"/>
        <v>2.109521237504319E-2</v>
      </c>
      <c r="BL236" s="32">
        <f t="shared" si="486"/>
        <v>1.466397992408716E-2</v>
      </c>
      <c r="BM236" s="32">
        <f t="shared" si="486"/>
        <v>2.0201211143023028E-2</v>
      </c>
      <c r="BN236" s="32">
        <f t="shared" si="486"/>
        <v>1.4042530095311687E-2</v>
      </c>
      <c r="BO236" s="32">
        <f t="shared" si="486"/>
        <v>9.76142717788679E-3</v>
      </c>
      <c r="BP236" s="32">
        <f t="shared" si="486"/>
        <v>1.3447416901725592E-2</v>
      </c>
      <c r="BQ236" s="32">
        <f t="shared" si="486"/>
        <v>9.3477443114544957E-3</v>
      </c>
      <c r="BR236" s="32">
        <f t="shared" si="486"/>
        <v>6.4979262821186958E-3</v>
      </c>
      <c r="BS236" s="32">
        <f t="shared" si="486"/>
        <v>9.5781611052495781E-3</v>
      </c>
      <c r="BT236" s="32">
        <f t="shared" si="486"/>
        <v>6.6580966173735781E-3</v>
      </c>
      <c r="BU236" s="32">
        <f t="shared" si="486"/>
        <v>4.628263199914758E-3</v>
      </c>
      <c r="BV236" s="32">
        <f t="shared" si="486"/>
        <v>6.3759308599013655E-3</v>
      </c>
      <c r="BW236" s="32">
        <f t="shared" si="486"/>
        <v>4.432120448219474E-3</v>
      </c>
      <c r="BX236" s="32">
        <f t="shared" si="486"/>
        <v>3.0809135323385671E-3</v>
      </c>
      <c r="BY236" s="32">
        <f t="shared" si="486"/>
        <v>4.2442900973926863E-3</v>
      </c>
      <c r="BZ236" s="32">
        <f t="shared" si="486"/>
        <v>2.9503464422951024E-3</v>
      </c>
      <c r="CA236" s="32">
        <f t="shared" si="486"/>
        <v>2.0508834056632147E-3</v>
      </c>
      <c r="CB236" s="32">
        <f t="shared" si="486"/>
        <v>1.2690060708807405E-2</v>
      </c>
      <c r="CC236" s="32">
        <f t="shared" ref="CC236:CS236" si="487">CC235/$O235</f>
        <v>8.821280969399015E-3</v>
      </c>
      <c r="CD236" s="32">
        <f t="shared" si="487"/>
        <v>6.1319641983331513E-3</v>
      </c>
      <c r="CE236" s="32">
        <f t="shared" si="487"/>
        <v>8.4474408812106362E-3</v>
      </c>
      <c r="CF236" s="32">
        <f t="shared" si="487"/>
        <v>5.8720955868894068E-3</v>
      </c>
      <c r="CG236" s="32">
        <f t="shared" si="487"/>
        <v>4.0818878837331823E-3</v>
      </c>
      <c r="CH236" s="32">
        <f t="shared" si="487"/>
        <v>5.6232400363555833E-3</v>
      </c>
      <c r="CI236" s="32">
        <f t="shared" si="487"/>
        <v>3.9089001587391042E-3</v>
      </c>
      <c r="CJ236" s="32">
        <f t="shared" si="487"/>
        <v>2.717205801673945E-3</v>
      </c>
      <c r="CK236" s="32">
        <f t="shared" si="487"/>
        <v>1.8465983758414448E-2</v>
      </c>
      <c r="CL236" s="32">
        <f t="shared" si="487"/>
        <v>1.283631614120475E-2</v>
      </c>
      <c r="CM236" s="32">
        <f t="shared" si="487"/>
        <v>8.9229479583979327E-3</v>
      </c>
      <c r="CN236" s="32">
        <f t="shared" si="487"/>
        <v>1.2292321502003406E-2</v>
      </c>
      <c r="CO236" s="32">
        <f t="shared" si="487"/>
        <v>8.5447992900537853E-3</v>
      </c>
      <c r="CP236" s="32">
        <f t="shared" si="487"/>
        <v>5.939772637365847E-3</v>
      </c>
      <c r="CQ236" s="32">
        <f t="shared" si="487"/>
        <v>8.1826763136712138E-3</v>
      </c>
      <c r="CR236" s="32">
        <f t="shared" si="487"/>
        <v>5.6880489779251421E-3</v>
      </c>
      <c r="CS236" s="32">
        <f t="shared" si="487"/>
        <v>3.9539509978196181E-3</v>
      </c>
    </row>
    <row r="237" spans="2:97" ht="13.15" thickTop="1" x14ac:dyDescent="0.35">
      <c r="H237" s="34">
        <f t="shared" si="483"/>
        <v>2.0861625671386719E-3</v>
      </c>
      <c r="I237" s="34">
        <f t="shared" ref="I237:J237" si="488">I232</f>
        <v>-0.364501830365698</v>
      </c>
      <c r="J237" s="34">
        <f t="shared" si="488"/>
        <v>0.40737897188269179</v>
      </c>
      <c r="K237" s="34">
        <f t="shared" si="479"/>
        <v>-0.36365197160391688</v>
      </c>
      <c r="L237" s="34">
        <f>$CE$6-$CE$7*SUMPRODUCT($B$6:$CD$6,Q236:CS236)</f>
        <v>-0.69763782158904064</v>
      </c>
    </row>
    <row r="238" spans="2:97" ht="13.5" thickBot="1" x14ac:dyDescent="0.4">
      <c r="B238" s="39" t="s">
        <v>367</v>
      </c>
      <c r="D238" s="39" t="s">
        <v>368</v>
      </c>
      <c r="E238" s="39" t="s">
        <v>369</v>
      </c>
      <c r="F238" s="39" t="s">
        <v>370</v>
      </c>
      <c r="H238" s="39" t="s">
        <v>347</v>
      </c>
      <c r="I238" s="39" t="s">
        <v>371</v>
      </c>
      <c r="J238" s="39" t="s">
        <v>372</v>
      </c>
      <c r="K238" s="39" t="s">
        <v>349</v>
      </c>
      <c r="L238" s="39" t="s">
        <v>373</v>
      </c>
      <c r="M238" s="39" t="s">
        <v>374</v>
      </c>
      <c r="O238" s="45" t="s">
        <v>336</v>
      </c>
    </row>
    <row r="239" spans="2:97" ht="13.9" thickTop="1" thickBot="1" x14ac:dyDescent="0.4">
      <c r="B239" s="32">
        <f>1+B234</f>
        <v>6</v>
      </c>
      <c r="D239" s="32">
        <f>IF(F234,IF(M239&lt;0,D234,H239),E234)</f>
        <v>1.0430812835693359E-3</v>
      </c>
      <c r="E239" s="32">
        <f>IF(F234,IF(M239&lt;0,H239,E234),H239)</f>
        <v>1.5646219253540039E-3</v>
      </c>
      <c r="F239" s="32" t="b">
        <f>OR(F234,M239*M234&lt;=0)</f>
        <v>1</v>
      </c>
      <c r="H239" s="32">
        <f>IF(F234,(D234+E234)/2,2*H234)</f>
        <v>1.5646219253540039E-3</v>
      </c>
      <c r="I239" s="32">
        <f>I234</f>
        <v>-0.49721617075338898</v>
      </c>
      <c r="J239" s="32">
        <f>J234</f>
        <v>0.21494484052454521</v>
      </c>
      <c r="K239" s="32">
        <f>I239+J239*H239</f>
        <v>-0.49687986334316253</v>
      </c>
      <c r="L239" s="32">
        <f>$CE$3-$CE$7*SUMPRODUCT($B$3:$CD$3,Q241:CS241)</f>
        <v>-8.1755219372837473E-2</v>
      </c>
      <c r="M239" s="32">
        <f>SUMPRODUCT(L239:L242,J239:J242)</f>
        <v>-0.43440120072881894</v>
      </c>
      <c r="O239" s="46">
        <f>SUM(Q239:CS239)</f>
        <v>-1.2639888393507164</v>
      </c>
      <c r="P239" s="39" t="s">
        <v>363</v>
      </c>
      <c r="Q239" s="32">
        <f t="shared" ref="Q239:AV239" si="489">SUMPRODUCT(B$3:B$6,$K239:$K242)</f>
        <v>0.93951613597677608</v>
      </c>
      <c r="R239" s="32">
        <f t="shared" si="489"/>
        <v>0.57565169968241392</v>
      </c>
      <c r="S239" s="32">
        <f t="shared" si="489"/>
        <v>0.21178726338805176</v>
      </c>
      <c r="T239" s="32">
        <f t="shared" si="489"/>
        <v>0.53304348943548663</v>
      </c>
      <c r="U239" s="32">
        <f t="shared" si="489"/>
        <v>0.16917905314112447</v>
      </c>
      <c r="V239" s="32">
        <f t="shared" si="489"/>
        <v>-0.19468538315323769</v>
      </c>
      <c r="W239" s="32">
        <f t="shared" si="489"/>
        <v>0.12657084289419712</v>
      </c>
      <c r="X239" s="32">
        <f t="shared" si="489"/>
        <v>-0.23729359340016504</v>
      </c>
      <c r="Y239" s="32">
        <f t="shared" si="489"/>
        <v>-0.60115802969452714</v>
      </c>
      <c r="Z239" s="32">
        <f t="shared" si="489"/>
        <v>1.2204025447213802</v>
      </c>
      <c r="AA239" s="32">
        <f t="shared" si="489"/>
        <v>0.85653810842701805</v>
      </c>
      <c r="AB239" s="32">
        <f t="shared" si="489"/>
        <v>0.49267367213265589</v>
      </c>
      <c r="AC239" s="32">
        <f t="shared" si="489"/>
        <v>0.81392989818009065</v>
      </c>
      <c r="AD239" s="32">
        <f t="shared" si="489"/>
        <v>0.45006546188572855</v>
      </c>
      <c r="AE239" s="32">
        <f t="shared" si="489"/>
        <v>8.6201025591366387E-2</v>
      </c>
      <c r="AF239" s="32">
        <f t="shared" si="489"/>
        <v>0.4074572516388012</v>
      </c>
      <c r="AG239" s="32">
        <f t="shared" si="489"/>
        <v>4.359281534443904E-2</v>
      </c>
      <c r="AH239" s="32">
        <f t="shared" si="489"/>
        <v>-0.32027162094992312</v>
      </c>
      <c r="AI239" s="32">
        <f t="shared" si="489"/>
        <v>1.5949177563808523</v>
      </c>
      <c r="AJ239" s="32">
        <f t="shared" si="489"/>
        <v>1.2310533200864902</v>
      </c>
      <c r="AK239" s="32">
        <f t="shared" si="489"/>
        <v>0.867188883792128</v>
      </c>
      <c r="AL239" s="32">
        <f t="shared" si="489"/>
        <v>1.1884451098395628</v>
      </c>
      <c r="AM239" s="32">
        <f t="shared" si="489"/>
        <v>0.82458067354520059</v>
      </c>
      <c r="AN239" s="32">
        <f t="shared" si="489"/>
        <v>0.46071623725083843</v>
      </c>
      <c r="AO239" s="32">
        <f t="shared" si="489"/>
        <v>0.78197246329827319</v>
      </c>
      <c r="AP239" s="32">
        <f t="shared" si="489"/>
        <v>0.41810802700391109</v>
      </c>
      <c r="AQ239" s="32">
        <f t="shared" si="489"/>
        <v>5.4243590709548928E-2</v>
      </c>
      <c r="AR239" s="32">
        <f t="shared" si="489"/>
        <v>0.4426362726336136</v>
      </c>
      <c r="AS239" s="32">
        <f t="shared" si="489"/>
        <v>7.8771836339251444E-2</v>
      </c>
      <c r="AT239" s="32">
        <f t="shared" si="489"/>
        <v>-0.28509259995511071</v>
      </c>
      <c r="AU239" s="32">
        <f t="shared" si="489"/>
        <v>3.6163626092324097E-2</v>
      </c>
      <c r="AV239" s="32">
        <f t="shared" si="489"/>
        <v>-0.32770081020203806</v>
      </c>
      <c r="AW239" s="32">
        <f t="shared" ref="AW239:CB239" si="490">SUMPRODUCT(AH$3:AH$6,$K239:$K242)</f>
        <v>-0.69156524649640017</v>
      </c>
      <c r="AX239" s="32">
        <f t="shared" si="490"/>
        <v>-0.37030902044896541</v>
      </c>
      <c r="AY239" s="32">
        <f t="shared" si="490"/>
        <v>-0.73417345674332757</v>
      </c>
      <c r="AZ239" s="32">
        <f t="shared" si="490"/>
        <v>-1.0980378930376897</v>
      </c>
      <c r="BA239" s="32">
        <f t="shared" si="490"/>
        <v>0.72352268137821762</v>
      </c>
      <c r="BB239" s="32">
        <f t="shared" si="490"/>
        <v>0.35965824508385552</v>
      </c>
      <c r="BC239" s="32">
        <f t="shared" si="490"/>
        <v>-4.2061912105066379E-3</v>
      </c>
      <c r="BD239" s="32">
        <f t="shared" si="490"/>
        <v>0.31705003483692817</v>
      </c>
      <c r="BE239" s="32">
        <f t="shared" si="490"/>
        <v>-4.6814401457434006E-2</v>
      </c>
      <c r="BF239" s="32">
        <f t="shared" si="490"/>
        <v>-0.41067883775179614</v>
      </c>
      <c r="BG239" s="32">
        <f t="shared" si="490"/>
        <v>-8.9422611704361332E-2</v>
      </c>
      <c r="BH239" s="32">
        <f t="shared" si="490"/>
        <v>-0.45328704799872349</v>
      </c>
      <c r="BI239" s="32">
        <f t="shared" si="490"/>
        <v>-0.81715148429308559</v>
      </c>
      <c r="BJ239" s="32">
        <f t="shared" si="490"/>
        <v>1.0980378930376897</v>
      </c>
      <c r="BK239" s="32">
        <f t="shared" si="490"/>
        <v>0.73417345674332757</v>
      </c>
      <c r="BL239" s="32">
        <f t="shared" si="490"/>
        <v>0.37030902044896541</v>
      </c>
      <c r="BM239" s="32">
        <f t="shared" si="490"/>
        <v>0.69156524649640017</v>
      </c>
      <c r="BN239" s="32">
        <f t="shared" si="490"/>
        <v>0.32770081020203806</v>
      </c>
      <c r="BO239" s="32">
        <f t="shared" si="490"/>
        <v>-3.6163626092324097E-2</v>
      </c>
      <c r="BP239" s="32">
        <f t="shared" si="490"/>
        <v>0.28509259995511071</v>
      </c>
      <c r="BQ239" s="32">
        <f t="shared" si="490"/>
        <v>-7.8771836339251444E-2</v>
      </c>
      <c r="BR239" s="32">
        <f t="shared" si="490"/>
        <v>-0.4426362726336136</v>
      </c>
      <c r="BS239" s="32">
        <f t="shared" si="490"/>
        <v>-5.4243590709548928E-2</v>
      </c>
      <c r="BT239" s="32">
        <f t="shared" si="490"/>
        <v>-0.41810802700391109</v>
      </c>
      <c r="BU239" s="32">
        <f t="shared" si="490"/>
        <v>-0.78197246329827319</v>
      </c>
      <c r="BV239" s="32">
        <f t="shared" si="490"/>
        <v>-0.46071623725083843</v>
      </c>
      <c r="BW239" s="32">
        <f t="shared" si="490"/>
        <v>-0.82458067354520059</v>
      </c>
      <c r="BX239" s="32">
        <f t="shared" si="490"/>
        <v>-1.1884451098395628</v>
      </c>
      <c r="BY239" s="32">
        <f t="shared" si="490"/>
        <v>-0.867188883792128</v>
      </c>
      <c r="BZ239" s="32">
        <f t="shared" si="490"/>
        <v>-1.2310533200864902</v>
      </c>
      <c r="CA239" s="32">
        <f t="shared" si="490"/>
        <v>-1.5949177563808523</v>
      </c>
      <c r="CB239" s="32">
        <f t="shared" si="490"/>
        <v>0.22664281803505509</v>
      </c>
      <c r="CC239" s="32">
        <f t="shared" ref="CC239:CS239" si="491">SUMPRODUCT(BN$3:BN$6,$K239:$K242)</f>
        <v>-0.13722161825930707</v>
      </c>
      <c r="CD239" s="32">
        <f t="shared" si="491"/>
        <v>-0.50108605455366928</v>
      </c>
      <c r="CE239" s="32">
        <f t="shared" si="491"/>
        <v>-0.17982982850623441</v>
      </c>
      <c r="CF239" s="32">
        <f t="shared" si="491"/>
        <v>-0.54369426480059657</v>
      </c>
      <c r="CG239" s="32">
        <f t="shared" si="491"/>
        <v>-0.90755870109495873</v>
      </c>
      <c r="CH239" s="32">
        <f t="shared" si="491"/>
        <v>-0.58630247504752386</v>
      </c>
      <c r="CI239" s="32">
        <f t="shared" si="491"/>
        <v>-0.95016691134188602</v>
      </c>
      <c r="CJ239" s="32">
        <f t="shared" si="491"/>
        <v>-1.3140313476362482</v>
      </c>
      <c r="CK239" s="32">
        <f t="shared" si="491"/>
        <v>0.60115802969452714</v>
      </c>
      <c r="CL239" s="32">
        <f t="shared" si="491"/>
        <v>0.23729359340016504</v>
      </c>
      <c r="CM239" s="32">
        <f t="shared" si="491"/>
        <v>-0.12657084289419712</v>
      </c>
      <c r="CN239" s="32">
        <f t="shared" si="491"/>
        <v>0.19468538315323769</v>
      </c>
      <c r="CO239" s="32">
        <f t="shared" si="491"/>
        <v>-0.16917905314112447</v>
      </c>
      <c r="CP239" s="32">
        <f t="shared" si="491"/>
        <v>-0.53304348943548663</v>
      </c>
      <c r="CQ239" s="32">
        <f t="shared" si="491"/>
        <v>-0.21178726338805176</v>
      </c>
      <c r="CR239" s="32">
        <f t="shared" si="491"/>
        <v>-0.57565169968241392</v>
      </c>
      <c r="CS239" s="32">
        <f t="shared" si="491"/>
        <v>-0.93951613597677608</v>
      </c>
    </row>
    <row r="240" spans="2:97" ht="13.9" thickTop="1" thickBot="1" x14ac:dyDescent="0.4">
      <c r="H240" s="33">
        <f>H239</f>
        <v>1.5646219253540039E-3</v>
      </c>
      <c r="I240" s="33">
        <f t="shared" ref="I240:J240" si="492">I235</f>
        <v>0.32613618827668406</v>
      </c>
      <c r="J240" s="33">
        <f t="shared" si="492"/>
        <v>1</v>
      </c>
      <c r="K240" s="33">
        <f t="shared" ref="K240:K242" si="493">I240+J240*H240</f>
        <v>0.32770081020203806</v>
      </c>
      <c r="L240" s="33">
        <f>$CE$4-$CE$7*SUMPRODUCT($B$4:$CD$4,Q241:CS241)</f>
        <v>0.26218678434688059</v>
      </c>
      <c r="M240" s="39" t="s">
        <v>375</v>
      </c>
      <c r="O240" s="47">
        <f t="shared" ref="O240:O241" si="494">SUM(Q240:CS240)</f>
        <v>98.864992041631595</v>
      </c>
      <c r="P240" s="39" t="s">
        <v>365</v>
      </c>
      <c r="Q240" s="33">
        <f>EXP(Q239)</f>
        <v>2.5587430350495395</v>
      </c>
      <c r="R240" s="33">
        <f>EXP(R239)</f>
        <v>1.7782890597807834</v>
      </c>
      <c r="S240" s="33">
        <f t="shared" ref="S240:CD240" si="495">EXP(S239)</f>
        <v>1.2358849391356712</v>
      </c>
      <c r="T240" s="33">
        <f t="shared" si="495"/>
        <v>1.7041108675988708</v>
      </c>
      <c r="U240" s="33">
        <f t="shared" si="495"/>
        <v>1.1843321783369074</v>
      </c>
      <c r="V240" s="33">
        <f t="shared" si="495"/>
        <v>0.82309357642944814</v>
      </c>
      <c r="W240" s="33">
        <f t="shared" si="495"/>
        <v>1.1349298500434812</v>
      </c>
      <c r="X240" s="33">
        <f t="shared" si="495"/>
        <v>0.78875967938370684</v>
      </c>
      <c r="Y240" s="33">
        <f t="shared" si="495"/>
        <v>0.54817646376791718</v>
      </c>
      <c r="Z240" s="33">
        <f t="shared" si="495"/>
        <v>3.3885515026344208</v>
      </c>
      <c r="AA240" s="33">
        <f t="shared" si="495"/>
        <v>2.3549938321656669</v>
      </c>
      <c r="AB240" s="33">
        <f t="shared" si="495"/>
        <v>1.6366863378722776</v>
      </c>
      <c r="AC240" s="33">
        <f t="shared" si="495"/>
        <v>2.2567594174012089</v>
      </c>
      <c r="AD240" s="33">
        <f t="shared" si="495"/>
        <v>1.5684148535236269</v>
      </c>
      <c r="AE240" s="33">
        <f t="shared" si="495"/>
        <v>1.0900254292884655</v>
      </c>
      <c r="AF240" s="33">
        <f t="shared" si="495"/>
        <v>1.502991193750348</v>
      </c>
      <c r="AG240" s="33">
        <f t="shared" si="495"/>
        <v>1.0445569407251387</v>
      </c>
      <c r="AH240" s="33">
        <f t="shared" si="495"/>
        <v>0.72595182656692026</v>
      </c>
      <c r="AI240" s="33">
        <f t="shared" si="495"/>
        <v>4.9279237651670673</v>
      </c>
      <c r="AJ240" s="33">
        <f t="shared" si="495"/>
        <v>3.4248350846456361</v>
      </c>
      <c r="AK240" s="33">
        <f t="shared" si="495"/>
        <v>2.3802103920375939</v>
      </c>
      <c r="AL240" s="33">
        <f t="shared" si="495"/>
        <v>3.2819741286593698</v>
      </c>
      <c r="AM240" s="33">
        <f t="shared" si="495"/>
        <v>2.280924112946547</v>
      </c>
      <c r="AN240" s="33">
        <f t="shared" si="495"/>
        <v>1.5852089641992917</v>
      </c>
      <c r="AO240" s="33">
        <f t="shared" si="495"/>
        <v>2.1857793859001098</v>
      </c>
      <c r="AP240" s="33">
        <f t="shared" si="495"/>
        <v>1.519084767714969</v>
      </c>
      <c r="AQ240" s="33">
        <f t="shared" si="495"/>
        <v>1.0557417397151259</v>
      </c>
      <c r="AR240" s="33">
        <f t="shared" si="495"/>
        <v>1.5568059784099459</v>
      </c>
      <c r="AS240" s="33">
        <f t="shared" si="495"/>
        <v>1.0819574305374222</v>
      </c>
      <c r="AT240" s="33">
        <f t="shared" si="495"/>
        <v>0.75194462105725823</v>
      </c>
      <c r="AU240" s="33">
        <f t="shared" si="495"/>
        <v>1.0368254843143785</v>
      </c>
      <c r="AV240" s="33">
        <f t="shared" si="495"/>
        <v>0.72057857721632235</v>
      </c>
      <c r="AW240" s="33">
        <f t="shared" si="495"/>
        <v>0.50079159299064968</v>
      </c>
      <c r="AX240" s="33">
        <f t="shared" si="495"/>
        <v>0.69052091258135539</v>
      </c>
      <c r="AY240" s="33">
        <f t="shared" si="495"/>
        <v>0.47990195481645653</v>
      </c>
      <c r="AZ240" s="33">
        <f t="shared" si="495"/>
        <v>0.33352485354239325</v>
      </c>
      <c r="BA240" s="33">
        <f t="shared" si="495"/>
        <v>2.0616830862615858</v>
      </c>
      <c r="BB240" s="33">
        <f t="shared" si="495"/>
        <v>1.4328396508807992</v>
      </c>
      <c r="BC240" s="33">
        <f t="shared" si="495"/>
        <v>0.99580264242208705</v>
      </c>
      <c r="BD240" s="33">
        <f t="shared" si="495"/>
        <v>1.3730712716039213</v>
      </c>
      <c r="BE240" s="33">
        <f t="shared" si="495"/>
        <v>0.95426449125449908</v>
      </c>
      <c r="BF240" s="33">
        <f t="shared" si="495"/>
        <v>0.66319989216982711</v>
      </c>
      <c r="BG240" s="33">
        <f t="shared" si="495"/>
        <v>0.91445903081187718</v>
      </c>
      <c r="BH240" s="33">
        <f t="shared" si="495"/>
        <v>0.63553567819639045</v>
      </c>
      <c r="BI240" s="33">
        <f t="shared" si="495"/>
        <v>0.4416880195299176</v>
      </c>
      <c r="BJ240" s="33">
        <f t="shared" si="495"/>
        <v>2.9982773079095089</v>
      </c>
      <c r="BK240" s="33">
        <f t="shared" si="495"/>
        <v>2.0837589636042644</v>
      </c>
      <c r="BL240" s="33">
        <f t="shared" si="495"/>
        <v>1.4481820633957738</v>
      </c>
      <c r="BM240" s="33">
        <f t="shared" si="495"/>
        <v>1.9968386330692081</v>
      </c>
      <c r="BN240" s="33">
        <f t="shared" si="495"/>
        <v>1.3877737024366095</v>
      </c>
      <c r="BO240" s="33">
        <f t="shared" si="495"/>
        <v>0.96448246607409527</v>
      </c>
      <c r="BP240" s="33">
        <f t="shared" si="495"/>
        <v>1.3298851697269514</v>
      </c>
      <c r="BQ240" s="33">
        <f t="shared" si="495"/>
        <v>0.92425078083089374</v>
      </c>
      <c r="BR240" s="33">
        <f t="shared" si="495"/>
        <v>0.64234080153093742</v>
      </c>
      <c r="BS240" s="33">
        <f t="shared" si="495"/>
        <v>0.94720134894906516</v>
      </c>
      <c r="BT240" s="33">
        <f t="shared" si="495"/>
        <v>0.65829111136715268</v>
      </c>
      <c r="BU240" s="33">
        <f t="shared" si="495"/>
        <v>0.45750271342603832</v>
      </c>
      <c r="BV240" s="33">
        <f t="shared" si="495"/>
        <v>0.63083165852844658</v>
      </c>
      <c r="BW240" s="33">
        <f t="shared" si="495"/>
        <v>0.43841879452454841</v>
      </c>
      <c r="BX240" s="33">
        <f t="shared" si="495"/>
        <v>0.30469466266282935</v>
      </c>
      <c r="BY240" s="33">
        <f t="shared" si="495"/>
        <v>0.42013092764625054</v>
      </c>
      <c r="BZ240" s="33">
        <f t="shared" si="495"/>
        <v>0.29198486212759317</v>
      </c>
      <c r="CA240" s="33">
        <f t="shared" si="495"/>
        <v>0.20292521712054082</v>
      </c>
      <c r="CB240" s="33">
        <f t="shared" si="495"/>
        <v>1.2543817453777897</v>
      </c>
      <c r="CC240" s="33">
        <f t="shared" si="495"/>
        <v>0.87177700302010219</v>
      </c>
      <c r="CD240" s="33">
        <f t="shared" si="495"/>
        <v>0.60587229190410352</v>
      </c>
      <c r="CE240" s="33">
        <f t="shared" ref="CE240:CS240" si="496">EXP(CE239)</f>
        <v>0.83541236268555008</v>
      </c>
      <c r="CF240" s="33">
        <f t="shared" si="496"/>
        <v>0.58059939768065338</v>
      </c>
      <c r="CG240" s="33">
        <f t="shared" si="496"/>
        <v>0.40350810646791996</v>
      </c>
      <c r="CH240" s="33">
        <f t="shared" si="496"/>
        <v>0.55638071767192221</v>
      </c>
      <c r="CI240" s="33">
        <f t="shared" si="496"/>
        <v>0.38667647737819999</v>
      </c>
      <c r="CJ240" s="33">
        <f t="shared" si="496"/>
        <v>0.26873450752076466</v>
      </c>
      <c r="CK240" s="33">
        <f t="shared" si="496"/>
        <v>1.8242300903005797</v>
      </c>
      <c r="CL240" s="33">
        <f t="shared" si="496"/>
        <v>1.2678132847527712</v>
      </c>
      <c r="CM240" s="33">
        <f t="shared" si="496"/>
        <v>0.8811117268275992</v>
      </c>
      <c r="CN240" s="33">
        <f t="shared" si="496"/>
        <v>1.214928689321044</v>
      </c>
      <c r="CO240" s="33">
        <f t="shared" si="496"/>
        <v>0.84435770495085682</v>
      </c>
      <c r="CP240" s="33">
        <f t="shared" si="496"/>
        <v>0.58681627998125596</v>
      </c>
      <c r="CQ240" s="33">
        <f t="shared" si="496"/>
        <v>0.80913681228234757</v>
      </c>
      <c r="CR240" s="33">
        <f t="shared" si="496"/>
        <v>0.56233827369059664</v>
      </c>
      <c r="CS240" s="33">
        <f t="shared" si="496"/>
        <v>0.39081689184964957</v>
      </c>
    </row>
    <row r="241" spans="2:97" ht="13.9" thickTop="1" thickBot="1" x14ac:dyDescent="0.4">
      <c r="H241" s="32">
        <f t="shared" ref="H241:H242" si="497">H240</f>
        <v>1.5646219253540039E-3</v>
      </c>
      <c r="I241" s="32">
        <f t="shared" ref="I241:J241" si="498">I236</f>
        <v>-0.40502401267125288</v>
      </c>
      <c r="J241" s="32">
        <f t="shared" si="498"/>
        <v>-0.92586831781031487</v>
      </c>
      <c r="K241" s="32">
        <f t="shared" si="493"/>
        <v>-0.40647264654128951</v>
      </c>
      <c r="L241" s="32">
        <f>$CE$5-$CE$7*SUMPRODUCT($B$5:$CD$5,Q241:CS241)</f>
        <v>0.4707987912555609</v>
      </c>
      <c r="M241" s="32">
        <f>SUMPRODUCT($B$7:$CD$7, LN(Q241:CS241))</f>
        <v>-3180.5985278800977</v>
      </c>
      <c r="O241" s="48">
        <f t="shared" si="494"/>
        <v>1</v>
      </c>
      <c r="P241" s="39" t="s">
        <v>366</v>
      </c>
      <c r="Q241" s="32">
        <f t="shared" ref="Q241:AV241" si="499">Q240/$O240</f>
        <v>2.5881183846877411E-2</v>
      </c>
      <c r="R241" s="32">
        <f t="shared" si="499"/>
        <v>1.7987044989918717E-2</v>
      </c>
      <c r="S241" s="32">
        <f t="shared" si="499"/>
        <v>1.2500733713863505E-2</v>
      </c>
      <c r="T241" s="32">
        <f t="shared" si="499"/>
        <v>1.723674712765139E-2</v>
      </c>
      <c r="U241" s="32">
        <f t="shared" si="499"/>
        <v>1.197928765157024E-2</v>
      </c>
      <c r="V241" s="32">
        <f t="shared" si="499"/>
        <v>8.3254300580214192E-3</v>
      </c>
      <c r="W241" s="32">
        <f t="shared" si="499"/>
        <v>1.1479592792214735E-2</v>
      </c>
      <c r="X241" s="32">
        <f t="shared" si="499"/>
        <v>7.9781494247383716E-3</v>
      </c>
      <c r="Y241" s="32">
        <f t="shared" si="499"/>
        <v>5.5446973943727483E-3</v>
      </c>
      <c r="Z241" s="32">
        <f t="shared" si="499"/>
        <v>3.4274533711665271E-2</v>
      </c>
      <c r="AA241" s="32">
        <f t="shared" si="499"/>
        <v>2.3820300629508875E-2</v>
      </c>
      <c r="AB241" s="32">
        <f t="shared" si="499"/>
        <v>1.6554761236243023E-2</v>
      </c>
      <c r="AC241" s="32">
        <f t="shared" si="499"/>
        <v>2.2826678794966148E-2</v>
      </c>
      <c r="AD241" s="32">
        <f t="shared" si="499"/>
        <v>1.5864208564980966E-2</v>
      </c>
      <c r="AE241" s="32">
        <f t="shared" si="499"/>
        <v>1.102539338524865E-2</v>
      </c>
      <c r="AF241" s="32">
        <f t="shared" si="499"/>
        <v>1.5202461080636564E-2</v>
      </c>
      <c r="AG241" s="32">
        <f t="shared" si="499"/>
        <v>1.0565488543055571E-2</v>
      </c>
      <c r="AH241" s="32">
        <f t="shared" si="499"/>
        <v>7.342860314611923E-3</v>
      </c>
      <c r="AI241" s="32">
        <f t="shared" si="499"/>
        <v>4.9844982166103259E-2</v>
      </c>
      <c r="AJ241" s="32">
        <f t="shared" si="499"/>
        <v>3.4641535025901317E-2</v>
      </c>
      <c r="AK241" s="32">
        <f t="shared" si="499"/>
        <v>2.4075361185841176E-2</v>
      </c>
      <c r="AL241" s="32">
        <f t="shared" si="499"/>
        <v>3.319652448135884E-2</v>
      </c>
      <c r="AM241" s="32">
        <f t="shared" si="499"/>
        <v>2.3071099949980883E-2</v>
      </c>
      <c r="AN241" s="32">
        <f t="shared" si="499"/>
        <v>1.6034077699938188E-2</v>
      </c>
      <c r="AO241" s="32">
        <f t="shared" si="499"/>
        <v>2.2108729700597032E-2</v>
      </c>
      <c r="AP241" s="32">
        <f t="shared" si="499"/>
        <v>1.536524442418697E-2</v>
      </c>
      <c r="AQ241" s="32">
        <f t="shared" si="499"/>
        <v>1.0678620590699668E-2</v>
      </c>
      <c r="AR241" s="32">
        <f t="shared" si="499"/>
        <v>1.5746787070537387E-2</v>
      </c>
      <c r="AS241" s="32">
        <f t="shared" si="499"/>
        <v>1.0943787160593863E-2</v>
      </c>
      <c r="AT241" s="32">
        <f t="shared" si="499"/>
        <v>7.6057723318342834E-3</v>
      </c>
      <c r="AU241" s="32">
        <f t="shared" si="499"/>
        <v>1.0487286378152704E-2</v>
      </c>
      <c r="AV241" s="32">
        <f t="shared" si="499"/>
        <v>7.2885109515094084E-3</v>
      </c>
      <c r="AW241" s="32">
        <f t="shared" ref="AW241:CB241" si="500">AW240/$O240</f>
        <v>5.0654087220253722E-3</v>
      </c>
      <c r="AX241" s="32">
        <f t="shared" si="500"/>
        <v>6.9844835701861003E-3</v>
      </c>
      <c r="AY241" s="32">
        <f t="shared" si="500"/>
        <v>4.8541141298466097E-3</v>
      </c>
      <c r="AZ241" s="32">
        <f t="shared" si="500"/>
        <v>3.3735384654858158E-3</v>
      </c>
      <c r="BA241" s="32">
        <f t="shared" si="500"/>
        <v>2.0853519973919793E-2</v>
      </c>
      <c r="BB241" s="32">
        <f t="shared" si="500"/>
        <v>1.4492891986249663E-2</v>
      </c>
      <c r="BC241" s="32">
        <f t="shared" si="500"/>
        <v>1.007234837992764E-2</v>
      </c>
      <c r="BD241" s="32">
        <f t="shared" si="500"/>
        <v>1.3888346554721081E-2</v>
      </c>
      <c r="BE241" s="32">
        <f t="shared" si="500"/>
        <v>9.6521981294719842E-3</v>
      </c>
      <c r="BF241" s="32">
        <f t="shared" si="500"/>
        <v>6.7081368083310687E-3</v>
      </c>
      <c r="BG241" s="32">
        <f t="shared" si="500"/>
        <v>9.2495737057946923E-3</v>
      </c>
      <c r="BH241" s="32">
        <f t="shared" si="500"/>
        <v>6.4283187109221559E-3</v>
      </c>
      <c r="BI241" s="32">
        <f t="shared" si="500"/>
        <v>4.467587670911103E-3</v>
      </c>
      <c r="BJ241" s="32">
        <f t="shared" si="500"/>
        <v>3.0326986792725861E-2</v>
      </c>
      <c r="BK241" s="32">
        <f t="shared" si="500"/>
        <v>2.1076813142581381E-2</v>
      </c>
      <c r="BL241" s="32">
        <f t="shared" si="500"/>
        <v>1.4648077479093418E-2</v>
      </c>
      <c r="BM241" s="32">
        <f t="shared" si="500"/>
        <v>2.0197631050517341E-2</v>
      </c>
      <c r="BN241" s="32">
        <f t="shared" si="500"/>
        <v>1.4037058758394724E-2</v>
      </c>
      <c r="BO241" s="32">
        <f t="shared" si="500"/>
        <v>9.7555509402959956E-3</v>
      </c>
      <c r="BP241" s="32">
        <f t="shared" si="500"/>
        <v>1.3451527606121111E-2</v>
      </c>
      <c r="BQ241" s="32">
        <f t="shared" si="500"/>
        <v>9.3486153363740322E-3</v>
      </c>
      <c r="BR241" s="32">
        <f t="shared" si="500"/>
        <v>6.4971511984793428E-3</v>
      </c>
      <c r="BS241" s="32">
        <f t="shared" si="500"/>
        <v>9.580755830640263E-3</v>
      </c>
      <c r="BT241" s="32">
        <f t="shared" si="500"/>
        <v>6.6584854534752734E-3</v>
      </c>
      <c r="BU241" s="32">
        <f t="shared" si="500"/>
        <v>4.6275501972769693E-3</v>
      </c>
      <c r="BV241" s="32">
        <f t="shared" si="500"/>
        <v>6.3807384747758466E-3</v>
      </c>
      <c r="BW241" s="32">
        <f t="shared" si="500"/>
        <v>4.4345201013108087E-3</v>
      </c>
      <c r="BX241" s="32">
        <f t="shared" si="500"/>
        <v>3.0819267404029508E-3</v>
      </c>
      <c r="BY241" s="32">
        <f t="shared" si="500"/>
        <v>4.2495419153964565E-3</v>
      </c>
      <c r="BZ241" s="32">
        <f t="shared" si="500"/>
        <v>2.9533696012906132E-3</v>
      </c>
      <c r="CA241" s="32">
        <f t="shared" si="500"/>
        <v>2.0525487630150209E-3</v>
      </c>
      <c r="CB241" s="32">
        <f t="shared" si="500"/>
        <v>1.2687825280454939E-2</v>
      </c>
      <c r="CC241" s="32">
        <f t="shared" ref="CC241:CS241" si="501">CC240/$O240</f>
        <v>8.8178533676814622E-3</v>
      </c>
      <c r="CD241" s="32">
        <f t="shared" si="501"/>
        <v>6.1282793776888536E-3</v>
      </c>
      <c r="CE241" s="32">
        <f t="shared" si="501"/>
        <v>8.4500321644062019E-3</v>
      </c>
      <c r="CF241" s="32">
        <f t="shared" si="501"/>
        <v>5.8726490104420949E-3</v>
      </c>
      <c r="CG241" s="32">
        <f t="shared" si="501"/>
        <v>4.0814053401026376E-3</v>
      </c>
      <c r="CH241" s="32">
        <f t="shared" si="501"/>
        <v>5.6276818131703573E-3</v>
      </c>
      <c r="CI241" s="32">
        <f t="shared" si="501"/>
        <v>3.911156713747292E-3</v>
      </c>
      <c r="CJ241" s="32">
        <f t="shared" si="501"/>
        <v>2.7181968255012025E-3</v>
      </c>
      <c r="CK241" s="32">
        <f t="shared" si="501"/>
        <v>1.8451729501302187E-2</v>
      </c>
      <c r="CL241" s="32">
        <f t="shared" si="501"/>
        <v>1.2823682666346656E-2</v>
      </c>
      <c r="CM241" s="32">
        <f t="shared" si="501"/>
        <v>8.9122722677868332E-3</v>
      </c>
      <c r="CN241" s="32">
        <f t="shared" si="501"/>
        <v>1.2288765358009063E-2</v>
      </c>
      <c r="CO241" s="32">
        <f t="shared" si="501"/>
        <v>8.5405125465979059E-3</v>
      </c>
      <c r="CP241" s="32">
        <f t="shared" si="501"/>
        <v>5.9355315553371035E-3</v>
      </c>
      <c r="CQ241" s="32">
        <f t="shared" si="501"/>
        <v>8.1842601265938886E-3</v>
      </c>
      <c r="CR241" s="32">
        <f t="shared" si="501"/>
        <v>5.6879413235961076E-3</v>
      </c>
      <c r="CS241" s="32">
        <f t="shared" si="501"/>
        <v>3.9530361938943806E-3</v>
      </c>
    </row>
    <row r="242" spans="2:97" ht="13.15" thickTop="1" x14ac:dyDescent="0.35">
      <c r="H242" s="34">
        <f t="shared" si="497"/>
        <v>1.5646219253540039E-3</v>
      </c>
      <c r="I242" s="34">
        <f t="shared" ref="I242:J242" si="502">I237</f>
        <v>-0.364501830365698</v>
      </c>
      <c r="J242" s="34">
        <f t="shared" si="502"/>
        <v>0.40737897188269179</v>
      </c>
      <c r="K242" s="34">
        <f t="shared" si="493"/>
        <v>-0.36386443629436216</v>
      </c>
      <c r="L242" s="34">
        <f>$CE$6-$CE$7*SUMPRODUCT($B$6:$CD$6,Q241:CS241)</f>
        <v>-0.5967844547181187</v>
      </c>
    </row>
    <row r="243" spans="2:97" ht="13.5" thickBot="1" x14ac:dyDescent="0.4">
      <c r="B243" s="39" t="s">
        <v>367</v>
      </c>
      <c r="D243" s="39" t="s">
        <v>368</v>
      </c>
      <c r="E243" s="39" t="s">
        <v>369</v>
      </c>
      <c r="F243" s="39" t="s">
        <v>370</v>
      </c>
      <c r="H243" s="39" t="s">
        <v>347</v>
      </c>
      <c r="I243" s="39" t="s">
        <v>371</v>
      </c>
      <c r="J243" s="39" t="s">
        <v>372</v>
      </c>
      <c r="K243" s="39" t="s">
        <v>349</v>
      </c>
      <c r="L243" s="39" t="s">
        <v>373</v>
      </c>
      <c r="M243" s="39" t="s">
        <v>374</v>
      </c>
      <c r="O243" s="45" t="s">
        <v>336</v>
      </c>
    </row>
    <row r="244" spans="2:97" ht="13.9" thickTop="1" thickBot="1" x14ac:dyDescent="0.4">
      <c r="B244" s="32">
        <f>1+B239</f>
        <v>7</v>
      </c>
      <c r="D244" s="32">
        <f>IF(F239,IF(M244&lt;0,D239,H244),E239)</f>
        <v>1.0430812835693359E-3</v>
      </c>
      <c r="E244" s="32">
        <f>IF(F239,IF(M244&lt;0,H244,E239),H244)</f>
        <v>1.3038516044616699E-3</v>
      </c>
      <c r="F244" s="32" t="b">
        <f>OR(F239,M244*M239&lt;=0)</f>
        <v>1</v>
      </c>
      <c r="H244" s="32">
        <f>IF(F239,(D239+E239)/2,2*H239)</f>
        <v>1.3038516044616699E-3</v>
      </c>
      <c r="I244" s="32">
        <f>I239</f>
        <v>-0.49721617075338898</v>
      </c>
      <c r="J244" s="32">
        <f>J239</f>
        <v>0.21494484052454521</v>
      </c>
      <c r="K244" s="32">
        <f>I244+J244*H244</f>
        <v>-0.4969359145782003</v>
      </c>
      <c r="L244" s="32">
        <f>$CE$3-$CE$7*SUMPRODUCT($B$3:$CD$3,Q246:CS246)</f>
        <v>-5.6572145365549886E-2</v>
      </c>
      <c r="M244" s="32">
        <f>SUMPRODUCT(L244:L247,J244:J247)</f>
        <v>-0.17226421232954617</v>
      </c>
      <c r="O244" s="46">
        <f>SUM(Q244:CS244)</f>
        <v>-1.2629830109701323</v>
      </c>
      <c r="P244" s="39" t="s">
        <v>363</v>
      </c>
      <c r="Q244" s="32">
        <f t="shared" ref="Q244:AV244" si="503">SUMPRODUCT(B$3:B$6,$K244:$K247)</f>
        <v>0.93969775089958951</v>
      </c>
      <c r="R244" s="32">
        <f t="shared" si="503"/>
        <v>0.57572708226000469</v>
      </c>
      <c r="S244" s="32">
        <f t="shared" si="503"/>
        <v>0.21175641362041986</v>
      </c>
      <c r="T244" s="32">
        <f t="shared" si="503"/>
        <v>0.53346654333663945</v>
      </c>
      <c r="U244" s="32">
        <f t="shared" si="503"/>
        <v>0.16949587469705457</v>
      </c>
      <c r="V244" s="32">
        <f t="shared" si="503"/>
        <v>-0.19447479394253026</v>
      </c>
      <c r="W244" s="32">
        <f t="shared" si="503"/>
        <v>0.12723533577368934</v>
      </c>
      <c r="X244" s="32">
        <f t="shared" si="503"/>
        <v>-0.23673533286589549</v>
      </c>
      <c r="Y244" s="32">
        <f t="shared" si="503"/>
        <v>-0.60070600150548037</v>
      </c>
      <c r="Z244" s="32">
        <f t="shared" si="503"/>
        <v>1.2203606422262858</v>
      </c>
      <c r="AA244" s="32">
        <f t="shared" si="503"/>
        <v>0.85638997358670099</v>
      </c>
      <c r="AB244" s="32">
        <f t="shared" si="503"/>
        <v>0.49241930494711617</v>
      </c>
      <c r="AC244" s="32">
        <f t="shared" si="503"/>
        <v>0.81412943466333576</v>
      </c>
      <c r="AD244" s="32">
        <f t="shared" si="503"/>
        <v>0.45015876602375093</v>
      </c>
      <c r="AE244" s="32">
        <f t="shared" si="503"/>
        <v>8.6188097384166107E-2</v>
      </c>
      <c r="AF244" s="32">
        <f t="shared" si="503"/>
        <v>0.4078982271003857</v>
      </c>
      <c r="AG244" s="32">
        <f t="shared" si="503"/>
        <v>4.3927558460800875E-2</v>
      </c>
      <c r="AH244" s="32">
        <f t="shared" si="503"/>
        <v>-0.32004311017878395</v>
      </c>
      <c r="AI244" s="32">
        <f t="shared" si="503"/>
        <v>1.5945778306618807</v>
      </c>
      <c r="AJ244" s="32">
        <f t="shared" si="503"/>
        <v>1.230607162022296</v>
      </c>
      <c r="AK244" s="32">
        <f t="shared" si="503"/>
        <v>0.8666364933827112</v>
      </c>
      <c r="AL244" s="32">
        <f t="shared" si="503"/>
        <v>1.1883466230989308</v>
      </c>
      <c r="AM244" s="32">
        <f t="shared" si="503"/>
        <v>0.82437595445934608</v>
      </c>
      <c r="AN244" s="32">
        <f t="shared" si="503"/>
        <v>0.46040528581976126</v>
      </c>
      <c r="AO244" s="32">
        <f t="shared" si="503"/>
        <v>0.78211541553598085</v>
      </c>
      <c r="AP244" s="32">
        <f t="shared" si="503"/>
        <v>0.41814474689639602</v>
      </c>
      <c r="AQ244" s="32">
        <f t="shared" si="503"/>
        <v>5.4174078256811198E-2</v>
      </c>
      <c r="AR244" s="32">
        <f t="shared" si="503"/>
        <v>0.44276183632138916</v>
      </c>
      <c r="AS244" s="32">
        <f t="shared" si="503"/>
        <v>7.8791167681804331E-2</v>
      </c>
      <c r="AT244" s="32">
        <f t="shared" si="503"/>
        <v>-0.2851795009577805</v>
      </c>
      <c r="AU244" s="32">
        <f t="shared" si="503"/>
        <v>3.6530628758439099E-2</v>
      </c>
      <c r="AV244" s="32">
        <f t="shared" si="503"/>
        <v>-0.32744003988114573</v>
      </c>
      <c r="AW244" s="32">
        <f t="shared" ref="AW244:CB244" si="504">SUMPRODUCT(AH$3:AH$6,$K244:$K247)</f>
        <v>-0.69141070852073061</v>
      </c>
      <c r="AX244" s="32">
        <f t="shared" si="504"/>
        <v>-0.36970057880451102</v>
      </c>
      <c r="AY244" s="32">
        <f t="shared" si="504"/>
        <v>-0.73367124744409584</v>
      </c>
      <c r="AZ244" s="32">
        <f t="shared" si="504"/>
        <v>-1.0976419160836808</v>
      </c>
      <c r="BA244" s="32">
        <f t="shared" si="504"/>
        <v>0.72342472764808552</v>
      </c>
      <c r="BB244" s="32">
        <f t="shared" si="504"/>
        <v>0.35945405900850069</v>
      </c>
      <c r="BC244" s="32">
        <f t="shared" si="504"/>
        <v>-4.5166096310841342E-3</v>
      </c>
      <c r="BD244" s="32">
        <f t="shared" si="504"/>
        <v>0.31719352008513546</v>
      </c>
      <c r="BE244" s="32">
        <f t="shared" si="504"/>
        <v>-4.6777148554449387E-2</v>
      </c>
      <c r="BF244" s="32">
        <f t="shared" si="504"/>
        <v>-0.41074781719403419</v>
      </c>
      <c r="BG244" s="32">
        <f t="shared" si="504"/>
        <v>-8.9037687477814598E-2</v>
      </c>
      <c r="BH244" s="32">
        <f t="shared" si="504"/>
        <v>-0.45300835611739942</v>
      </c>
      <c r="BI244" s="32">
        <f t="shared" si="504"/>
        <v>-0.81697902475698425</v>
      </c>
      <c r="BJ244" s="32">
        <f t="shared" si="504"/>
        <v>1.0976419160836808</v>
      </c>
      <c r="BK244" s="32">
        <f t="shared" si="504"/>
        <v>0.73367124744409584</v>
      </c>
      <c r="BL244" s="32">
        <f t="shared" si="504"/>
        <v>0.36970057880451102</v>
      </c>
      <c r="BM244" s="32">
        <f t="shared" si="504"/>
        <v>0.69141070852073061</v>
      </c>
      <c r="BN244" s="32">
        <f t="shared" si="504"/>
        <v>0.32744003988114573</v>
      </c>
      <c r="BO244" s="32">
        <f t="shared" si="504"/>
        <v>-3.6530628758439099E-2</v>
      </c>
      <c r="BP244" s="32">
        <f t="shared" si="504"/>
        <v>0.2851795009577805</v>
      </c>
      <c r="BQ244" s="32">
        <f t="shared" si="504"/>
        <v>-7.8791167681804331E-2</v>
      </c>
      <c r="BR244" s="32">
        <f t="shared" si="504"/>
        <v>-0.44276183632138916</v>
      </c>
      <c r="BS244" s="32">
        <f t="shared" si="504"/>
        <v>-5.4174078256811198E-2</v>
      </c>
      <c r="BT244" s="32">
        <f t="shared" si="504"/>
        <v>-0.41814474689639602</v>
      </c>
      <c r="BU244" s="32">
        <f t="shared" si="504"/>
        <v>-0.78211541553598085</v>
      </c>
      <c r="BV244" s="32">
        <f t="shared" si="504"/>
        <v>-0.46040528581976126</v>
      </c>
      <c r="BW244" s="32">
        <f t="shared" si="504"/>
        <v>-0.82437595445934608</v>
      </c>
      <c r="BX244" s="32">
        <f t="shared" si="504"/>
        <v>-1.1883466230989308</v>
      </c>
      <c r="BY244" s="32">
        <f t="shared" si="504"/>
        <v>-0.8666364933827112</v>
      </c>
      <c r="BZ244" s="32">
        <f t="shared" si="504"/>
        <v>-1.230607162022296</v>
      </c>
      <c r="CA244" s="32">
        <f t="shared" si="504"/>
        <v>-1.5945778306618807</v>
      </c>
      <c r="CB244" s="32">
        <f t="shared" si="504"/>
        <v>0.22648881306988522</v>
      </c>
      <c r="CC244" s="32">
        <f t="shared" ref="CC244:CS244" si="505">SUMPRODUCT(BN$3:BN$6,$K244:$K247)</f>
        <v>-0.13748185556969961</v>
      </c>
      <c r="CD244" s="32">
        <f t="shared" si="505"/>
        <v>-0.50145252420928443</v>
      </c>
      <c r="CE244" s="32">
        <f t="shared" si="505"/>
        <v>-0.17974239449306484</v>
      </c>
      <c r="CF244" s="32">
        <f t="shared" si="505"/>
        <v>-0.54371306313264967</v>
      </c>
      <c r="CG244" s="32">
        <f t="shared" si="505"/>
        <v>-0.90768373177223449</v>
      </c>
      <c r="CH244" s="32">
        <f t="shared" si="505"/>
        <v>-0.5859736020560149</v>
      </c>
      <c r="CI244" s="32">
        <f t="shared" si="505"/>
        <v>-0.94994427069559972</v>
      </c>
      <c r="CJ244" s="32">
        <f t="shared" si="505"/>
        <v>-1.3139149393351846</v>
      </c>
      <c r="CK244" s="32">
        <f t="shared" si="505"/>
        <v>0.60070600150548037</v>
      </c>
      <c r="CL244" s="32">
        <f t="shared" si="505"/>
        <v>0.23673533286589549</v>
      </c>
      <c r="CM244" s="32">
        <f t="shared" si="505"/>
        <v>-0.12723533577368934</v>
      </c>
      <c r="CN244" s="32">
        <f t="shared" si="505"/>
        <v>0.19447479394253026</v>
      </c>
      <c r="CO244" s="32">
        <f t="shared" si="505"/>
        <v>-0.16949587469705457</v>
      </c>
      <c r="CP244" s="32">
        <f t="shared" si="505"/>
        <v>-0.53346654333663945</v>
      </c>
      <c r="CQ244" s="32">
        <f t="shared" si="505"/>
        <v>-0.21175641362041986</v>
      </c>
      <c r="CR244" s="32">
        <f t="shared" si="505"/>
        <v>-0.57572708226000469</v>
      </c>
      <c r="CS244" s="32">
        <f t="shared" si="505"/>
        <v>-0.93969775089958951</v>
      </c>
    </row>
    <row r="245" spans="2:97" ht="13.9" thickTop="1" thickBot="1" x14ac:dyDescent="0.4">
      <c r="H245" s="33">
        <f>H244</f>
        <v>1.3038516044616699E-3</v>
      </c>
      <c r="I245" s="33">
        <f t="shared" ref="I245:J245" si="506">I240</f>
        <v>0.32613618827668406</v>
      </c>
      <c r="J245" s="33">
        <f t="shared" si="506"/>
        <v>1</v>
      </c>
      <c r="K245" s="33">
        <f t="shared" ref="K245:K247" si="507">I245+J245*H245</f>
        <v>0.32744003988114573</v>
      </c>
      <c r="L245" s="33">
        <f>$CE$4-$CE$7*SUMPRODUCT($B$4:$CD$4,Q246:CS246)</f>
        <v>0.39392959713174491</v>
      </c>
      <c r="M245" s="39" t="s">
        <v>375</v>
      </c>
      <c r="O245" s="47">
        <f t="shared" ref="O245:O246" si="508">SUM(Q245:CS245)</f>
        <v>98.858488483816799</v>
      </c>
      <c r="P245" s="39" t="s">
        <v>365</v>
      </c>
      <c r="Q245" s="33">
        <f>EXP(Q244)</f>
        <v>2.5592077831696689</v>
      </c>
      <c r="R245" s="33">
        <f>EXP(R244)</f>
        <v>1.7784231168465312</v>
      </c>
      <c r="S245" s="33">
        <f t="shared" ref="S245:CD245" si="509">EXP(S244)</f>
        <v>1.2358468129605737</v>
      </c>
      <c r="T245" s="33">
        <f t="shared" si="509"/>
        <v>1.7048319508671956</v>
      </c>
      <c r="U245" s="33">
        <f t="shared" si="509"/>
        <v>1.1847074597458671</v>
      </c>
      <c r="V245" s="33">
        <f t="shared" si="509"/>
        <v>0.82326692930852907</v>
      </c>
      <c r="W245" s="33">
        <f t="shared" si="509"/>
        <v>1.1356842534676512</v>
      </c>
      <c r="X245" s="33">
        <f t="shared" si="509"/>
        <v>0.78920013571698466</v>
      </c>
      <c r="Y245" s="33">
        <f t="shared" si="509"/>
        <v>0.54842431099485855</v>
      </c>
      <c r="Z245" s="33">
        <f t="shared" si="509"/>
        <v>3.3884095168465045</v>
      </c>
      <c r="AA245" s="33">
        <f t="shared" si="509"/>
        <v>2.3546450013680267</v>
      </c>
      <c r="AB245" s="33">
        <f t="shared" si="509"/>
        <v>1.6362700715193965</v>
      </c>
      <c r="AC245" s="33">
        <f t="shared" si="509"/>
        <v>2.2572097681680972</v>
      </c>
      <c r="AD245" s="33">
        <f t="shared" si="509"/>
        <v>1.5685611999468538</v>
      </c>
      <c r="AE245" s="33">
        <f t="shared" si="509"/>
        <v>1.0900113373049545</v>
      </c>
      <c r="AF245" s="33">
        <f t="shared" si="509"/>
        <v>1.5036541221426036</v>
      </c>
      <c r="AG245" s="33">
        <f t="shared" si="509"/>
        <v>1.0449066575000705</v>
      </c>
      <c r="AH245" s="33">
        <f t="shared" si="509"/>
        <v>0.7261177333336386</v>
      </c>
      <c r="AI245" s="33">
        <f t="shared" si="509"/>
        <v>4.9262489218154482</v>
      </c>
      <c r="AJ245" s="33">
        <f t="shared" si="509"/>
        <v>3.4233074076721284</v>
      </c>
      <c r="AK245" s="33">
        <f t="shared" si="509"/>
        <v>2.3788959497207265</v>
      </c>
      <c r="AL245" s="33">
        <f t="shared" si="509"/>
        <v>3.2816509136410579</v>
      </c>
      <c r="AM245" s="33">
        <f t="shared" si="509"/>
        <v>2.280457212040635</v>
      </c>
      <c r="AN245" s="33">
        <f t="shared" si="509"/>
        <v>1.5847161178329301</v>
      </c>
      <c r="AO245" s="33">
        <f t="shared" si="509"/>
        <v>2.1860918702890988</v>
      </c>
      <c r="AP245" s="33">
        <f t="shared" si="509"/>
        <v>1.5191405493684569</v>
      </c>
      <c r="AQ245" s="33">
        <f t="shared" si="509"/>
        <v>1.0556683550679435</v>
      </c>
      <c r="AR245" s="33">
        <f t="shared" si="509"/>
        <v>1.5570014689827478</v>
      </c>
      <c r="AS245" s="33">
        <f t="shared" si="509"/>
        <v>1.0819783464293051</v>
      </c>
      <c r="AT245" s="33">
        <f t="shared" si="509"/>
        <v>0.75187927915491581</v>
      </c>
      <c r="AU245" s="33">
        <f t="shared" si="509"/>
        <v>1.037206071865469</v>
      </c>
      <c r="AV245" s="33">
        <f t="shared" si="509"/>
        <v>0.72076650722535063</v>
      </c>
      <c r="AW245" s="33">
        <f t="shared" si="509"/>
        <v>0.50086899028991971</v>
      </c>
      <c r="AX245" s="33">
        <f t="shared" si="509"/>
        <v>0.69094118210271049</v>
      </c>
      <c r="AY245" s="33">
        <f t="shared" si="509"/>
        <v>0.48014302657005625</v>
      </c>
      <c r="AZ245" s="33">
        <f t="shared" si="509"/>
        <v>0.33365694784940991</v>
      </c>
      <c r="BA245" s="33">
        <f t="shared" si="509"/>
        <v>2.061481146603469</v>
      </c>
      <c r="BB245" s="33">
        <f t="shared" si="509"/>
        <v>1.4325471148427822</v>
      </c>
      <c r="BC245" s="33">
        <f t="shared" si="509"/>
        <v>0.99549357491122559</v>
      </c>
      <c r="BD245" s="33">
        <f t="shared" si="509"/>
        <v>1.3732683012112168</v>
      </c>
      <c r="BE245" s="33">
        <f t="shared" si="509"/>
        <v>0.95430004103917576</v>
      </c>
      <c r="BF245" s="33">
        <f t="shared" si="509"/>
        <v>0.66315414658894345</v>
      </c>
      <c r="BG245" s="33">
        <f t="shared" si="509"/>
        <v>0.91481109600188459</v>
      </c>
      <c r="BH245" s="33">
        <f t="shared" si="509"/>
        <v>0.63571282151325115</v>
      </c>
      <c r="BI245" s="33">
        <f t="shared" si="509"/>
        <v>0.44176419940965184</v>
      </c>
      <c r="BJ245" s="33">
        <f t="shared" si="509"/>
        <v>2.9970902942243907</v>
      </c>
      <c r="BK245" s="33">
        <f t="shared" si="509"/>
        <v>2.0827127432081802</v>
      </c>
      <c r="BL245" s="33">
        <f t="shared" si="509"/>
        <v>1.4473011971246881</v>
      </c>
      <c r="BM245" s="33">
        <f t="shared" si="509"/>
        <v>1.9965300695121226</v>
      </c>
      <c r="BN245" s="33">
        <f t="shared" si="509"/>
        <v>1.3874118594239089</v>
      </c>
      <c r="BO245" s="33">
        <f t="shared" si="509"/>
        <v>0.96412856338321273</v>
      </c>
      <c r="BP245" s="33">
        <f t="shared" si="509"/>
        <v>1.3300007431032848</v>
      </c>
      <c r="BQ245" s="33">
        <f t="shared" si="509"/>
        <v>0.92423291399514018</v>
      </c>
      <c r="BR245" s="33">
        <f t="shared" si="509"/>
        <v>0.64226015191452612</v>
      </c>
      <c r="BS245" s="33">
        <f t="shared" si="509"/>
        <v>0.94726719352654953</v>
      </c>
      <c r="BT245" s="33">
        <f t="shared" si="509"/>
        <v>0.65826693943211767</v>
      </c>
      <c r="BU245" s="33">
        <f t="shared" si="509"/>
        <v>0.45743731706378626</v>
      </c>
      <c r="BV245" s="33">
        <f t="shared" si="509"/>
        <v>0.63102784703640258</v>
      </c>
      <c r="BW245" s="33">
        <f t="shared" si="509"/>
        <v>0.43850855640705666</v>
      </c>
      <c r="BX245" s="33">
        <f t="shared" si="509"/>
        <v>0.30472467252480545</v>
      </c>
      <c r="BY245" s="33">
        <f t="shared" si="509"/>
        <v>0.42036306805154561</v>
      </c>
      <c r="BZ245" s="33">
        <f t="shared" si="509"/>
        <v>0.29211516259359444</v>
      </c>
      <c r="CA245" s="33">
        <f t="shared" si="509"/>
        <v>0.20299420834614962</v>
      </c>
      <c r="CB245" s="33">
        <f t="shared" si="509"/>
        <v>1.2541885792354375</v>
      </c>
      <c r="CC245" s="33">
        <f t="shared" si="509"/>
        <v>0.87155016363489013</v>
      </c>
      <c r="CD245" s="33">
        <f t="shared" si="509"/>
        <v>0.60565029877330023</v>
      </c>
      <c r="CE245" s="33">
        <f t="shared" ref="CE245:CS245" si="510">EXP(CE244)</f>
        <v>0.8354854093344054</v>
      </c>
      <c r="CF245" s="33">
        <f t="shared" si="510"/>
        <v>0.58058848348297065</v>
      </c>
      <c r="CG245" s="33">
        <f t="shared" si="510"/>
        <v>0.40345765872990519</v>
      </c>
      <c r="CH245" s="33">
        <f t="shared" si="510"/>
        <v>0.55656372635461793</v>
      </c>
      <c r="CI245" s="33">
        <f t="shared" si="510"/>
        <v>0.38676257686329402</v>
      </c>
      <c r="CJ245" s="33">
        <f t="shared" si="510"/>
        <v>0.2687657922690892</v>
      </c>
      <c r="CK245" s="33">
        <f t="shared" si="510"/>
        <v>1.8234056732203743</v>
      </c>
      <c r="CL245" s="33">
        <f t="shared" si="510"/>
        <v>1.2671057121543761</v>
      </c>
      <c r="CM245" s="33">
        <f t="shared" si="510"/>
        <v>0.88052642884379306</v>
      </c>
      <c r="CN245" s="33">
        <f t="shared" si="510"/>
        <v>1.21467286538512</v>
      </c>
      <c r="CO245" s="33">
        <f t="shared" si="510"/>
        <v>0.84409023660111937</v>
      </c>
      <c r="CP245" s="33">
        <f t="shared" si="510"/>
        <v>0.58656807756995089</v>
      </c>
      <c r="CQ245" s="33">
        <f t="shared" si="510"/>
        <v>0.8091617743500239</v>
      </c>
      <c r="CR245" s="33">
        <f t="shared" si="510"/>
        <v>0.56229588477976067</v>
      </c>
      <c r="CS245" s="33">
        <f t="shared" si="510"/>
        <v>0.39074592011496023</v>
      </c>
    </row>
    <row r="246" spans="2:97" ht="13.9" thickTop="1" thickBot="1" x14ac:dyDescent="0.4">
      <c r="H246" s="32">
        <f t="shared" ref="H246:H247" si="511">H245</f>
        <v>1.3038516044616699E-3</v>
      </c>
      <c r="I246" s="32">
        <f t="shared" ref="I246:J246" si="512">I241</f>
        <v>-0.40502401267125288</v>
      </c>
      <c r="J246" s="32">
        <f t="shared" si="512"/>
        <v>-0.92586831781031487</v>
      </c>
      <c r="K246" s="32">
        <f t="shared" si="507"/>
        <v>-0.40623120756295006</v>
      </c>
      <c r="L246" s="32">
        <f>$CE$5-$CE$7*SUMPRODUCT($B$5:$CD$5,Q246:CS246)</f>
        <v>0.35799701560733865</v>
      </c>
      <c r="M246" s="32">
        <f>SUMPRODUCT($B$7:$CD$7, LN(Q246:CS246))</f>
        <v>-3180.5984487795854</v>
      </c>
      <c r="O246" s="48">
        <f t="shared" si="508"/>
        <v>0.99999999999999989</v>
      </c>
      <c r="P246" s="39" t="s">
        <v>366</v>
      </c>
      <c r="Q246" s="32">
        <f t="shared" ref="Q246:AV246" si="513">Q245/$O245</f>
        <v>2.5887587625706143E-2</v>
      </c>
      <c r="R246" s="32">
        <f t="shared" si="513"/>
        <v>1.7989584345482486E-2</v>
      </c>
      <c r="S246" s="32">
        <f t="shared" si="513"/>
        <v>1.2501170429718664E-2</v>
      </c>
      <c r="T246" s="32">
        <f t="shared" si="513"/>
        <v>1.7245175169214505E-2</v>
      </c>
      <c r="U246" s="32">
        <f t="shared" si="513"/>
        <v>1.1983871874996395E-2</v>
      </c>
      <c r="V246" s="32">
        <f t="shared" si="513"/>
        <v>8.3277313049682968E-3</v>
      </c>
      <c r="W246" s="32">
        <f t="shared" si="513"/>
        <v>1.1487979139530983E-2</v>
      </c>
      <c r="X246" s="32">
        <f t="shared" si="513"/>
        <v>7.9831297020708271E-3</v>
      </c>
      <c r="Y246" s="32">
        <f t="shared" si="513"/>
        <v>5.5475692518264222E-3</v>
      </c>
      <c r="Z246" s="32">
        <f t="shared" si="513"/>
        <v>3.4275352261745225E-2</v>
      </c>
      <c r="AA246" s="32">
        <f t="shared" si="513"/>
        <v>2.3818339097441122E-2</v>
      </c>
      <c r="AB246" s="32">
        <f t="shared" si="513"/>
        <v>1.655163958719898E-2</v>
      </c>
      <c r="AC246" s="32">
        <f t="shared" si="513"/>
        <v>2.283273599249501E-2</v>
      </c>
      <c r="AD246" s="32">
        <f t="shared" si="513"/>
        <v>1.5866732579100967E-2</v>
      </c>
      <c r="AE246" s="32">
        <f t="shared" si="513"/>
        <v>1.1025976160695498E-2</v>
      </c>
      <c r="AF246" s="32">
        <f t="shared" si="513"/>
        <v>1.5210167029700771E-2</v>
      </c>
      <c r="AG246" s="32">
        <f t="shared" si="513"/>
        <v>1.0569721159262135E-2</v>
      </c>
      <c r="AH246" s="32">
        <f t="shared" si="513"/>
        <v>7.345021600775381E-3</v>
      </c>
      <c r="AI246" s="32">
        <f t="shared" si="513"/>
        <v>4.9831319468554069E-2</v>
      </c>
      <c r="AJ246" s="32">
        <f t="shared" si="513"/>
        <v>3.4628360803154762E-2</v>
      </c>
      <c r="AK246" s="32">
        <f t="shared" si="513"/>
        <v>2.4063648819698E-2</v>
      </c>
      <c r="AL246" s="32">
        <f t="shared" si="513"/>
        <v>3.3195438894235839E-2</v>
      </c>
      <c r="AM246" s="32">
        <f t="shared" si="513"/>
        <v>2.3067894796044219E-2</v>
      </c>
      <c r="AN246" s="32">
        <f t="shared" si="513"/>
        <v>1.6030147154155096E-2</v>
      </c>
      <c r="AO246" s="32">
        <f t="shared" si="513"/>
        <v>2.2113345083634002E-2</v>
      </c>
      <c r="AP246" s="32">
        <f t="shared" si="513"/>
        <v>1.5366819508039932E-2</v>
      </c>
      <c r="AQ246" s="32">
        <f t="shared" si="513"/>
        <v>1.0678580780048616E-2</v>
      </c>
      <c r="AR246" s="32">
        <f t="shared" si="513"/>
        <v>1.5749800476037322E-2</v>
      </c>
      <c r="AS246" s="32">
        <f t="shared" si="513"/>
        <v>1.0944718688536552E-2</v>
      </c>
      <c r="AT246" s="32">
        <f t="shared" si="513"/>
        <v>7.6056117252692864E-3</v>
      </c>
      <c r="AU246" s="32">
        <f t="shared" si="513"/>
        <v>1.0491826122096337E-2</v>
      </c>
      <c r="AV246" s="32">
        <f t="shared" si="513"/>
        <v>7.2908914376466575E-3</v>
      </c>
      <c r="AW246" s="32">
        <f t="shared" ref="AW246:CB246" si="514">AW245/$O245</f>
        <v>5.0665248677346742E-3</v>
      </c>
      <c r="AX246" s="32">
        <f t="shared" si="514"/>
        <v>6.9891942786058075E-3</v>
      </c>
      <c r="AY246" s="32">
        <f t="shared" si="514"/>
        <v>4.8568720191251554E-3</v>
      </c>
      <c r="AZ246" s="32">
        <f t="shared" si="514"/>
        <v>3.3750965948061182E-3</v>
      </c>
      <c r="BA246" s="32">
        <f t="shared" si="514"/>
        <v>2.0852849140424949E-2</v>
      </c>
      <c r="BB246" s="32">
        <f t="shared" si="514"/>
        <v>1.4490886284158504E-2</v>
      </c>
      <c r="BC246" s="32">
        <f t="shared" si="514"/>
        <v>1.0069884641966668E-2</v>
      </c>
      <c r="BD246" s="32">
        <f t="shared" si="514"/>
        <v>1.3891253267907508E-2</v>
      </c>
      <c r="BE246" s="32">
        <f t="shared" si="514"/>
        <v>9.6531927169349278E-3</v>
      </c>
      <c r="BF246" s="32">
        <f t="shared" si="514"/>
        <v>6.708115375418695E-3</v>
      </c>
      <c r="BG246" s="32">
        <f t="shared" si="514"/>
        <v>9.2537435078388821E-3</v>
      </c>
      <c r="BH246" s="32">
        <f t="shared" si="514"/>
        <v>6.4305334955360735E-3</v>
      </c>
      <c r="BI246" s="32">
        <f t="shared" si="514"/>
        <v>4.468652173272596E-3</v>
      </c>
      <c r="BJ246" s="32">
        <f t="shared" si="514"/>
        <v>3.0316974699800478E-2</v>
      </c>
      <c r="BK246" s="32">
        <f t="shared" si="514"/>
        <v>2.1067616702931096E-2</v>
      </c>
      <c r="BL246" s="32">
        <f t="shared" si="514"/>
        <v>1.4640130749739435E-2</v>
      </c>
      <c r="BM246" s="32">
        <f t="shared" si="514"/>
        <v>2.0195838517589271E-2</v>
      </c>
      <c r="BN246" s="32">
        <f t="shared" si="514"/>
        <v>1.4034321996042142E-2</v>
      </c>
      <c r="BO246" s="32">
        <f t="shared" si="514"/>
        <v>9.752612832443228E-3</v>
      </c>
      <c r="BP246" s="32">
        <f t="shared" si="514"/>
        <v>1.3453581614501487E-2</v>
      </c>
      <c r="BQ246" s="32">
        <f t="shared" si="514"/>
        <v>9.3490496179944906E-3</v>
      </c>
      <c r="BR246" s="32">
        <f t="shared" si="514"/>
        <v>6.4967628148559498E-3</v>
      </c>
      <c r="BS246" s="32">
        <f t="shared" si="514"/>
        <v>9.5820521642065951E-3</v>
      </c>
      <c r="BT246" s="32">
        <f t="shared" si="514"/>
        <v>6.6586789817232178E-3</v>
      </c>
      <c r="BU246" s="32">
        <f t="shared" si="514"/>
        <v>4.6271931128976252E-3</v>
      </c>
      <c r="BV246" s="32">
        <f t="shared" si="514"/>
        <v>6.3831427802955153E-3</v>
      </c>
      <c r="BW246" s="32">
        <f t="shared" si="514"/>
        <v>4.4357198166027068E-3</v>
      </c>
      <c r="BX246" s="32">
        <f t="shared" si="514"/>
        <v>3.0824330535327684E-3</v>
      </c>
      <c r="BY246" s="32">
        <f t="shared" si="514"/>
        <v>4.2521696871822929E-3</v>
      </c>
      <c r="BZ246" s="32">
        <f t="shared" si="514"/>
        <v>2.9548819436118921E-3</v>
      </c>
      <c r="CA246" s="32">
        <f t="shared" si="514"/>
        <v>2.0533816717153218E-3</v>
      </c>
      <c r="CB246" s="32">
        <f t="shared" si="514"/>
        <v>1.268670600239603E-2</v>
      </c>
      <c r="CC246" s="32">
        <f t="shared" ref="CC246:CS246" si="515">CC245/$O245</f>
        <v>8.8161388769115515E-3</v>
      </c>
      <c r="CD246" s="32">
        <f t="shared" si="515"/>
        <v>6.1264369712920059E-3</v>
      </c>
      <c r="CE246" s="32">
        <f t="shared" si="515"/>
        <v>8.4513269639073518E-3</v>
      </c>
      <c r="CF246" s="32">
        <f t="shared" si="515"/>
        <v>5.8729249494646422E-3</v>
      </c>
      <c r="CG246" s="32">
        <f t="shared" si="515"/>
        <v>4.081163539092058E-3</v>
      </c>
      <c r="CH246" s="32">
        <f t="shared" si="515"/>
        <v>5.6299032575814444E-3</v>
      </c>
      <c r="CI246" s="32">
        <f t="shared" si="515"/>
        <v>3.9122849519048365E-3</v>
      </c>
      <c r="CJ246" s="32">
        <f t="shared" si="515"/>
        <v>2.7186921061724137E-3</v>
      </c>
      <c r="CK246" s="32">
        <f t="shared" si="515"/>
        <v>1.8444604011104895E-2</v>
      </c>
      <c r="CL246" s="32">
        <f t="shared" si="515"/>
        <v>1.281736886318874E-2</v>
      </c>
      <c r="CM246" s="32">
        <f t="shared" si="515"/>
        <v>8.906938011579409E-3</v>
      </c>
      <c r="CN246" s="32">
        <f t="shared" si="515"/>
        <v>1.2286986014195056E-2</v>
      </c>
      <c r="CO246" s="32">
        <f t="shared" si="515"/>
        <v>8.5383688294940648E-3</v>
      </c>
      <c r="CP246" s="32">
        <f t="shared" si="515"/>
        <v>5.9334113495572256E-3</v>
      </c>
      <c r="CQ246" s="32">
        <f t="shared" si="515"/>
        <v>8.1850510437703507E-3</v>
      </c>
      <c r="CR246" s="32">
        <f t="shared" si="515"/>
        <v>5.6878867298462577E-3</v>
      </c>
      <c r="CS246" s="32">
        <f t="shared" si="515"/>
        <v>3.9525783380647741E-3</v>
      </c>
    </row>
    <row r="247" spans="2:97" ht="13.15" thickTop="1" x14ac:dyDescent="0.35">
      <c r="H247" s="34">
        <f t="shared" si="511"/>
        <v>1.3038516044616699E-3</v>
      </c>
      <c r="I247" s="34">
        <f t="shared" ref="I247:J247" si="516">I242</f>
        <v>-0.364501830365698</v>
      </c>
      <c r="J247" s="34">
        <f t="shared" si="516"/>
        <v>0.40737897188269179</v>
      </c>
      <c r="K247" s="34">
        <f t="shared" si="507"/>
        <v>-0.36397066863958483</v>
      </c>
      <c r="L247" s="34">
        <f>$CE$6-$CE$7*SUMPRODUCT($B$6:$CD$6,Q246:CS246)</f>
        <v>-0.54636061122019441</v>
      </c>
    </row>
    <row r="248" spans="2:97" ht="13.5" thickBot="1" x14ac:dyDescent="0.4">
      <c r="B248" s="39" t="s">
        <v>367</v>
      </c>
      <c r="D248" s="39" t="s">
        <v>368</v>
      </c>
      <c r="E248" s="39" t="s">
        <v>369</v>
      </c>
      <c r="F248" s="39" t="s">
        <v>370</v>
      </c>
      <c r="H248" s="39" t="s">
        <v>347</v>
      </c>
      <c r="I248" s="39" t="s">
        <v>371</v>
      </c>
      <c r="J248" s="39" t="s">
        <v>372</v>
      </c>
      <c r="K248" s="39" t="s">
        <v>349</v>
      </c>
      <c r="L248" s="39" t="s">
        <v>373</v>
      </c>
      <c r="M248" s="39" t="s">
        <v>374</v>
      </c>
      <c r="O248" s="45" t="s">
        <v>336</v>
      </c>
    </row>
    <row r="249" spans="2:97" ht="13.9" thickTop="1" thickBot="1" x14ac:dyDescent="0.4">
      <c r="B249" s="32">
        <f>1+B244</f>
        <v>8</v>
      </c>
      <c r="D249" s="32">
        <f>IF(F244,IF(M249&lt;0,D244,H249),E244)</f>
        <v>1.0430812835693359E-3</v>
      </c>
      <c r="E249" s="32">
        <f>IF(F244,IF(M249&lt;0,H249,E244),H249)</f>
        <v>1.1734664440155029E-3</v>
      </c>
      <c r="F249" s="32" t="b">
        <f>OR(F244,M249*M244&lt;=0)</f>
        <v>1</v>
      </c>
      <c r="H249" s="32">
        <f>IF(F244,(D244+E244)/2,2*H244)</f>
        <v>1.1734664440155029E-3</v>
      </c>
      <c r="I249" s="32">
        <f>I244</f>
        <v>-0.49721617075338898</v>
      </c>
      <c r="J249" s="32">
        <f>J244</f>
        <v>0.21494484052454521</v>
      </c>
      <c r="K249" s="32">
        <f>I249+J249*H249</f>
        <v>-0.49696394019571916</v>
      </c>
      <c r="L249" s="32">
        <f>$CE$3-$CE$7*SUMPRODUCT($B$3:$CD$3,Q251:CS251)</f>
        <v>-4.3980857723227018E-2</v>
      </c>
      <c r="M249" s="32">
        <f>SUMPRODUCT(L249:L252,J249:J252)</f>
        <v>-4.1189762202050478E-2</v>
      </c>
      <c r="O249" s="46">
        <f>SUM(Q249:CS249)</f>
        <v>-1.2624800967798473</v>
      </c>
      <c r="P249" s="39" t="s">
        <v>363</v>
      </c>
      <c r="Q249" s="32">
        <f t="shared" ref="Q249:AV249" si="517">SUMPRODUCT(B$3:B$6,$K249:$K252)</f>
        <v>0.93978855836099606</v>
      </c>
      <c r="R249" s="32">
        <f t="shared" si="517"/>
        <v>0.57576477354879996</v>
      </c>
      <c r="S249" s="32">
        <f t="shared" si="517"/>
        <v>0.21174098873660385</v>
      </c>
      <c r="T249" s="32">
        <f t="shared" si="517"/>
        <v>0.5336780702872157</v>
      </c>
      <c r="U249" s="32">
        <f t="shared" si="517"/>
        <v>0.16965428547501959</v>
      </c>
      <c r="V249" s="32">
        <f t="shared" si="517"/>
        <v>-0.19436949933717651</v>
      </c>
      <c r="W249" s="32">
        <f t="shared" si="517"/>
        <v>0.12756758221343534</v>
      </c>
      <c r="X249" s="32">
        <f t="shared" si="517"/>
        <v>-0.23645620259876077</v>
      </c>
      <c r="Y249" s="32">
        <f t="shared" si="517"/>
        <v>-0.60047998741095687</v>
      </c>
      <c r="Z249" s="32">
        <f t="shared" si="517"/>
        <v>1.2203396909787385</v>
      </c>
      <c r="AA249" s="32">
        <f t="shared" si="517"/>
        <v>0.85631590616654241</v>
      </c>
      <c r="AB249" s="32">
        <f t="shared" si="517"/>
        <v>0.4922921213543463</v>
      </c>
      <c r="AC249" s="32">
        <f t="shared" si="517"/>
        <v>0.81422920290495826</v>
      </c>
      <c r="AD249" s="32">
        <f t="shared" si="517"/>
        <v>0.4502054180927621</v>
      </c>
      <c r="AE249" s="32">
        <f t="shared" si="517"/>
        <v>8.6181633280565995E-2</v>
      </c>
      <c r="AF249" s="32">
        <f t="shared" si="517"/>
        <v>0.40811871483117784</v>
      </c>
      <c r="AG249" s="32">
        <f t="shared" si="517"/>
        <v>4.4094930018981737E-2</v>
      </c>
      <c r="AH249" s="32">
        <f t="shared" si="517"/>
        <v>-0.31992885479321437</v>
      </c>
      <c r="AI249" s="32">
        <f t="shared" si="517"/>
        <v>1.5944078678023952</v>
      </c>
      <c r="AJ249" s="32">
        <f t="shared" si="517"/>
        <v>1.2303840829901991</v>
      </c>
      <c r="AK249" s="32">
        <f t="shared" si="517"/>
        <v>0.86636029817800297</v>
      </c>
      <c r="AL249" s="32">
        <f t="shared" si="517"/>
        <v>1.1882973797286147</v>
      </c>
      <c r="AM249" s="32">
        <f t="shared" si="517"/>
        <v>0.82427359491641872</v>
      </c>
      <c r="AN249" s="32">
        <f t="shared" si="517"/>
        <v>0.46024981010422261</v>
      </c>
      <c r="AO249" s="32">
        <f t="shared" si="517"/>
        <v>0.78218689165483446</v>
      </c>
      <c r="AP249" s="32">
        <f t="shared" si="517"/>
        <v>0.41816310684263835</v>
      </c>
      <c r="AQ249" s="32">
        <f t="shared" si="517"/>
        <v>5.413932203044225E-2</v>
      </c>
      <c r="AR249" s="32">
        <f t="shared" si="517"/>
        <v>0.44282461816527691</v>
      </c>
      <c r="AS249" s="32">
        <f t="shared" si="517"/>
        <v>7.8800833353080801E-2</v>
      </c>
      <c r="AT249" s="32">
        <f t="shared" si="517"/>
        <v>-0.2852229514591153</v>
      </c>
      <c r="AU249" s="32">
        <f t="shared" si="517"/>
        <v>3.6714130091496544E-2</v>
      </c>
      <c r="AV249" s="32">
        <f t="shared" si="517"/>
        <v>-0.32730965472069956</v>
      </c>
      <c r="AW249" s="32">
        <f t="shared" ref="AW249:CB249" si="518">SUMPRODUCT(AH$3:AH$6,$K249:$K252)</f>
        <v>-0.69133343953289561</v>
      </c>
      <c r="AX249" s="32">
        <f t="shared" si="518"/>
        <v>-0.36939635798228387</v>
      </c>
      <c r="AY249" s="32">
        <f t="shared" si="518"/>
        <v>-0.73342014279447998</v>
      </c>
      <c r="AZ249" s="32">
        <f t="shared" si="518"/>
        <v>-1.0974439276066761</v>
      </c>
      <c r="BA249" s="32">
        <f t="shared" si="518"/>
        <v>0.72337575078301941</v>
      </c>
      <c r="BB249" s="32">
        <f t="shared" si="518"/>
        <v>0.35935196597082331</v>
      </c>
      <c r="BC249" s="32">
        <f t="shared" si="518"/>
        <v>-4.671818841372799E-3</v>
      </c>
      <c r="BD249" s="32">
        <f t="shared" si="518"/>
        <v>0.31726526270923905</v>
      </c>
      <c r="BE249" s="32">
        <f t="shared" si="518"/>
        <v>-4.6758522102957077E-2</v>
      </c>
      <c r="BF249" s="32">
        <f t="shared" si="518"/>
        <v>-0.41078230691515316</v>
      </c>
      <c r="BG249" s="32">
        <f t="shared" si="518"/>
        <v>-8.8845225364541314E-2</v>
      </c>
      <c r="BH249" s="32">
        <f t="shared" si="518"/>
        <v>-0.45286901017673742</v>
      </c>
      <c r="BI249" s="32">
        <f t="shared" si="518"/>
        <v>-0.81689279498893352</v>
      </c>
      <c r="BJ249" s="32">
        <f t="shared" si="518"/>
        <v>1.0974439276066761</v>
      </c>
      <c r="BK249" s="32">
        <f t="shared" si="518"/>
        <v>0.73342014279447998</v>
      </c>
      <c r="BL249" s="32">
        <f t="shared" si="518"/>
        <v>0.36939635798228387</v>
      </c>
      <c r="BM249" s="32">
        <f t="shared" si="518"/>
        <v>0.69133343953289561</v>
      </c>
      <c r="BN249" s="32">
        <f t="shared" si="518"/>
        <v>0.32730965472069956</v>
      </c>
      <c r="BO249" s="32">
        <f t="shared" si="518"/>
        <v>-3.6714130091496544E-2</v>
      </c>
      <c r="BP249" s="32">
        <f t="shared" si="518"/>
        <v>0.2852229514591153</v>
      </c>
      <c r="BQ249" s="32">
        <f t="shared" si="518"/>
        <v>-7.8800833353080801E-2</v>
      </c>
      <c r="BR249" s="32">
        <f t="shared" si="518"/>
        <v>-0.44282461816527691</v>
      </c>
      <c r="BS249" s="32">
        <f t="shared" si="518"/>
        <v>-5.413932203044225E-2</v>
      </c>
      <c r="BT249" s="32">
        <f t="shared" si="518"/>
        <v>-0.41816310684263835</v>
      </c>
      <c r="BU249" s="32">
        <f t="shared" si="518"/>
        <v>-0.78218689165483446</v>
      </c>
      <c r="BV249" s="32">
        <f t="shared" si="518"/>
        <v>-0.46024981010422261</v>
      </c>
      <c r="BW249" s="32">
        <f t="shared" si="518"/>
        <v>-0.82427359491641872</v>
      </c>
      <c r="BX249" s="32">
        <f t="shared" si="518"/>
        <v>-1.1882973797286147</v>
      </c>
      <c r="BY249" s="32">
        <f t="shared" si="518"/>
        <v>-0.86636029817800297</v>
      </c>
      <c r="BZ249" s="32">
        <f t="shared" si="518"/>
        <v>-1.2303840829901991</v>
      </c>
      <c r="CA249" s="32">
        <f t="shared" si="518"/>
        <v>-1.5944078678023952</v>
      </c>
      <c r="CB249" s="32">
        <f t="shared" si="518"/>
        <v>0.2264118105873002</v>
      </c>
      <c r="CC249" s="32">
        <f t="shared" ref="CC249:CS249" si="519">SUMPRODUCT(BN$3:BN$6,$K249:$K252)</f>
        <v>-0.13761197422489591</v>
      </c>
      <c r="CD249" s="32">
        <f t="shared" si="519"/>
        <v>-0.50163575903709201</v>
      </c>
      <c r="CE249" s="32">
        <f t="shared" si="519"/>
        <v>-0.17969867748648016</v>
      </c>
      <c r="CF249" s="32">
        <f t="shared" si="519"/>
        <v>-0.54372246229867627</v>
      </c>
      <c r="CG249" s="32">
        <f t="shared" si="519"/>
        <v>-0.90774624711087237</v>
      </c>
      <c r="CH249" s="32">
        <f t="shared" si="519"/>
        <v>-0.58580916556026053</v>
      </c>
      <c r="CI249" s="32">
        <f t="shared" si="519"/>
        <v>-0.94983295037245663</v>
      </c>
      <c r="CJ249" s="32">
        <f t="shared" si="519"/>
        <v>-1.3138567351846526</v>
      </c>
      <c r="CK249" s="32">
        <f t="shared" si="519"/>
        <v>0.60047998741095687</v>
      </c>
      <c r="CL249" s="32">
        <f t="shared" si="519"/>
        <v>0.23645620259876077</v>
      </c>
      <c r="CM249" s="32">
        <f t="shared" si="519"/>
        <v>-0.12756758221343534</v>
      </c>
      <c r="CN249" s="32">
        <f t="shared" si="519"/>
        <v>0.19436949933717651</v>
      </c>
      <c r="CO249" s="32">
        <f t="shared" si="519"/>
        <v>-0.16965428547501959</v>
      </c>
      <c r="CP249" s="32">
        <f t="shared" si="519"/>
        <v>-0.5336780702872157</v>
      </c>
      <c r="CQ249" s="32">
        <f t="shared" si="519"/>
        <v>-0.21174098873660385</v>
      </c>
      <c r="CR249" s="32">
        <f t="shared" si="519"/>
        <v>-0.57576477354879996</v>
      </c>
      <c r="CS249" s="32">
        <f t="shared" si="519"/>
        <v>-0.93978855836099606</v>
      </c>
    </row>
    <row r="250" spans="2:97" ht="13.9" thickTop="1" thickBot="1" x14ac:dyDescent="0.4">
      <c r="H250" s="33">
        <f>H249</f>
        <v>1.1734664440155029E-3</v>
      </c>
      <c r="I250" s="33">
        <f t="shared" ref="I250:J250" si="520">I245</f>
        <v>0.32613618827668406</v>
      </c>
      <c r="J250" s="33">
        <f t="shared" si="520"/>
        <v>1</v>
      </c>
      <c r="K250" s="33">
        <f t="shared" ref="K250:K252" si="521">I250+J250*H250</f>
        <v>0.32730965472069956</v>
      </c>
      <c r="L250" s="33">
        <f>$CE$4-$CE$7*SUMPRODUCT($B$4:$CD$4,Q251:CS251)</f>
        <v>0.45980359643741053</v>
      </c>
      <c r="M250" s="39" t="s">
        <v>375</v>
      </c>
      <c r="O250" s="47">
        <f t="shared" ref="O250:O251" si="522">SUM(Q250:CS250)</f>
        <v>98.8552401997039</v>
      </c>
      <c r="P250" s="39" t="s">
        <v>365</v>
      </c>
      <c r="Q250" s="33">
        <f>EXP(Q249)</f>
        <v>2.5594401888835971</v>
      </c>
      <c r="R250" s="33">
        <f>EXP(R249)</f>
        <v>1.7784901491690879</v>
      </c>
      <c r="S250" s="33">
        <f t="shared" ref="S250:CD250" si="523">EXP(S249)</f>
        <v>1.2358277503140895</v>
      </c>
      <c r="T250" s="33">
        <f t="shared" si="523"/>
        <v>1.7051926069138996</v>
      </c>
      <c r="U250" s="33">
        <f t="shared" si="523"/>
        <v>1.1848951450415208</v>
      </c>
      <c r="V250" s="33">
        <f t="shared" si="523"/>
        <v>0.82335361943887286</v>
      </c>
      <c r="W250" s="33">
        <f t="shared" si="523"/>
        <v>1.1360616432072685</v>
      </c>
      <c r="X250" s="33">
        <f t="shared" si="523"/>
        <v>0.78942045610930456</v>
      </c>
      <c r="Y250" s="33">
        <f t="shared" si="523"/>
        <v>0.54854827662738515</v>
      </c>
      <c r="Z250" s="33">
        <f t="shared" si="523"/>
        <v>3.3883385261835994</v>
      </c>
      <c r="AA250" s="33">
        <f t="shared" si="523"/>
        <v>2.3544706053459974</v>
      </c>
      <c r="AB250" s="33">
        <f t="shared" si="523"/>
        <v>1.6360619780462773</v>
      </c>
      <c r="AC250" s="33">
        <f t="shared" si="523"/>
        <v>2.257434977251811</v>
      </c>
      <c r="AD250" s="33">
        <f t="shared" si="523"/>
        <v>1.568634378279149</v>
      </c>
      <c r="AE250" s="33">
        <f t="shared" si="523"/>
        <v>1.0900042913815176</v>
      </c>
      <c r="AF250" s="33">
        <f t="shared" si="523"/>
        <v>1.5039856959805296</v>
      </c>
      <c r="AG250" s="33">
        <f t="shared" si="523"/>
        <v>1.0450815597919161</v>
      </c>
      <c r="AH250" s="33">
        <f t="shared" si="523"/>
        <v>0.72620070093488698</v>
      </c>
      <c r="AI250" s="33">
        <f t="shared" si="523"/>
        <v>4.9254117136113242</v>
      </c>
      <c r="AJ250" s="33">
        <f t="shared" si="523"/>
        <v>3.4225438247418913</v>
      </c>
      <c r="AK250" s="33">
        <f t="shared" si="523"/>
        <v>2.3782390007941618</v>
      </c>
      <c r="AL250" s="33">
        <f t="shared" si="523"/>
        <v>3.2814893180686573</v>
      </c>
      <c r="AM250" s="33">
        <f t="shared" si="523"/>
        <v>2.2802237974290556</v>
      </c>
      <c r="AN250" s="33">
        <f t="shared" si="523"/>
        <v>1.584469752113024</v>
      </c>
      <c r="AO250" s="33">
        <f t="shared" si="523"/>
        <v>2.1862481292357696</v>
      </c>
      <c r="AP250" s="33">
        <f t="shared" si="523"/>
        <v>1.5191684409633213</v>
      </c>
      <c r="AQ250" s="33">
        <f t="shared" si="523"/>
        <v>1.0556316646572381</v>
      </c>
      <c r="AR250" s="33">
        <f t="shared" si="523"/>
        <v>1.557099223474478</v>
      </c>
      <c r="AS250" s="33">
        <f t="shared" si="523"/>
        <v>1.0819888045268722</v>
      </c>
      <c r="AT250" s="33">
        <f t="shared" si="523"/>
        <v>0.75184661033303668</v>
      </c>
      <c r="AU250" s="33">
        <f t="shared" si="523"/>
        <v>1.0373964180261646</v>
      </c>
      <c r="AV250" s="33">
        <f t="shared" si="523"/>
        <v>0.72086049060892554</v>
      </c>
      <c r="AW250" s="33">
        <f t="shared" si="523"/>
        <v>0.50090769342509411</v>
      </c>
      <c r="AX250" s="33">
        <f t="shared" si="523"/>
        <v>0.6911514127738928</v>
      </c>
      <c r="AY250" s="33">
        <f t="shared" si="523"/>
        <v>0.48026360785513567</v>
      </c>
      <c r="AZ250" s="33">
        <f t="shared" si="523"/>
        <v>0.33372301462037052</v>
      </c>
      <c r="BA250" s="33">
        <f t="shared" si="523"/>
        <v>2.0613801841919468</v>
      </c>
      <c r="BB250" s="33">
        <f t="shared" si="523"/>
        <v>1.4324008692216688</v>
      </c>
      <c r="BC250" s="33">
        <f t="shared" si="523"/>
        <v>0.99533907712966563</v>
      </c>
      <c r="BD250" s="33">
        <f t="shared" si="523"/>
        <v>1.3733668266169372</v>
      </c>
      <c r="BE250" s="33">
        <f t="shared" si="523"/>
        <v>0.95431781642814495</v>
      </c>
      <c r="BF250" s="33">
        <f t="shared" si="523"/>
        <v>0.66313127498178859</v>
      </c>
      <c r="BG250" s="33">
        <f t="shared" si="523"/>
        <v>0.91498717942281704</v>
      </c>
      <c r="BH250" s="33">
        <f t="shared" si="523"/>
        <v>0.63580141168655291</v>
      </c>
      <c r="BI250" s="33">
        <f t="shared" si="523"/>
        <v>0.44180229427653217</v>
      </c>
      <c r="BJ250" s="33">
        <f t="shared" si="523"/>
        <v>2.9964969636198409</v>
      </c>
      <c r="BK250" s="33">
        <f t="shared" si="523"/>
        <v>2.0821898300102619</v>
      </c>
      <c r="BL250" s="33">
        <f t="shared" si="523"/>
        <v>1.4468609649317836</v>
      </c>
      <c r="BM250" s="33">
        <f t="shared" si="523"/>
        <v>1.9963758056144536</v>
      </c>
      <c r="BN250" s="33">
        <f t="shared" si="523"/>
        <v>1.3872309732987025</v>
      </c>
      <c r="BO250" s="33">
        <f t="shared" si="523"/>
        <v>0.96395166073802518</v>
      </c>
      <c r="BP250" s="33">
        <f t="shared" si="523"/>
        <v>1.3300585335578512</v>
      </c>
      <c r="BQ250" s="33">
        <f t="shared" si="523"/>
        <v>0.9242239807067838</v>
      </c>
      <c r="BR250" s="33">
        <f t="shared" si="523"/>
        <v>0.6422198309036603</v>
      </c>
      <c r="BS250" s="33">
        <f t="shared" si="523"/>
        <v>0.94730011753171339</v>
      </c>
      <c r="BT250" s="33">
        <f t="shared" si="523"/>
        <v>0.65825485379744275</v>
      </c>
      <c r="BU250" s="33">
        <f t="shared" si="523"/>
        <v>0.4574046223882019</v>
      </c>
      <c r="BV250" s="33">
        <f t="shared" si="523"/>
        <v>0.63112596416966349</v>
      </c>
      <c r="BW250" s="33">
        <f t="shared" si="523"/>
        <v>0.43855344423977005</v>
      </c>
      <c r="BX250" s="33">
        <f t="shared" si="523"/>
        <v>0.30473967856417</v>
      </c>
      <c r="BY250" s="33">
        <f t="shared" si="523"/>
        <v>0.42047918635009834</v>
      </c>
      <c r="BZ250" s="33">
        <f t="shared" si="523"/>
        <v>0.29218033463031384</v>
      </c>
      <c r="CA250" s="33">
        <f t="shared" si="523"/>
        <v>0.20302871275441003</v>
      </c>
      <c r="CB250" s="33">
        <f t="shared" si="523"/>
        <v>1.2540920073193929</v>
      </c>
      <c r="CC250" s="33">
        <f t="shared" si="523"/>
        <v>0.87143676607739062</v>
      </c>
      <c r="CD250" s="33">
        <f t="shared" si="523"/>
        <v>0.60553933271182703</v>
      </c>
      <c r="CE250" s="33">
        <f t="shared" ref="CE250:CS250" si="524">EXP(CE249)</f>
        <v>0.83552193505393846</v>
      </c>
      <c r="CF250" s="33">
        <f t="shared" si="524"/>
        <v>0.58058302646106696</v>
      </c>
      <c r="CG250" s="33">
        <f t="shared" si="524"/>
        <v>0.40343243722611727</v>
      </c>
      <c r="CH250" s="33">
        <f t="shared" si="524"/>
        <v>0.55665525326841991</v>
      </c>
      <c r="CI250" s="33">
        <f t="shared" si="524"/>
        <v>0.3868056337948414</v>
      </c>
      <c r="CJ250" s="33">
        <f t="shared" si="524"/>
        <v>0.26878143600898113</v>
      </c>
      <c r="CK250" s="33">
        <f t="shared" si="524"/>
        <v>1.8229936044066264</v>
      </c>
      <c r="CL250" s="33">
        <f t="shared" si="524"/>
        <v>1.2667520739563127</v>
      </c>
      <c r="CM250" s="33">
        <f t="shared" si="524"/>
        <v>0.88023392566696768</v>
      </c>
      <c r="CN250" s="33">
        <f t="shared" si="524"/>
        <v>1.2145449736184</v>
      </c>
      <c r="CO250" s="33">
        <f t="shared" si="524"/>
        <v>0.84395653420029693</v>
      </c>
      <c r="CP250" s="33">
        <f t="shared" si="524"/>
        <v>0.58644401573487059</v>
      </c>
      <c r="CQ250" s="33">
        <f t="shared" si="524"/>
        <v>0.80917425567264278</v>
      </c>
      <c r="CR250" s="33">
        <f t="shared" si="524"/>
        <v>0.56227469152258214</v>
      </c>
      <c r="CS250" s="33">
        <f t="shared" si="524"/>
        <v>0.39071043908089537</v>
      </c>
    </row>
    <row r="251" spans="2:97" ht="13.9" thickTop="1" thickBot="1" x14ac:dyDescent="0.4">
      <c r="H251" s="32">
        <f t="shared" ref="H251:H252" si="525">H250</f>
        <v>1.1734664440155029E-3</v>
      </c>
      <c r="I251" s="32">
        <f t="shared" ref="I251:J251" si="526">I246</f>
        <v>-0.40502401267125288</v>
      </c>
      <c r="J251" s="32">
        <f t="shared" si="526"/>
        <v>-0.92586831781031487</v>
      </c>
      <c r="K251" s="32">
        <f t="shared" si="521"/>
        <v>-0.40611048807378036</v>
      </c>
      <c r="L251" s="32">
        <f>$CE$5-$CE$7*SUMPRODUCT($B$5:$CD$5,Q251:CS251)</f>
        <v>0.30159212513359535</v>
      </c>
      <c r="M251" s="32">
        <f>SUMPRODUCT($B$7:$CD$7, LN(Q251:CS251))</f>
        <v>-3180.5984348639272</v>
      </c>
      <c r="O251" s="48">
        <f t="shared" si="522"/>
        <v>1</v>
      </c>
      <c r="P251" s="39" t="s">
        <v>366</v>
      </c>
      <c r="Q251" s="32">
        <f t="shared" ref="Q251:AV251" si="527">Q250/$O250</f>
        <v>2.5890789235988962E-2</v>
      </c>
      <c r="R251" s="32">
        <f t="shared" si="527"/>
        <v>1.7990853550871398E-2</v>
      </c>
      <c r="S251" s="32">
        <f t="shared" si="527"/>
        <v>1.2501388371698997E-2</v>
      </c>
      <c r="T251" s="32">
        <f t="shared" si="527"/>
        <v>1.7249390153411485E-2</v>
      </c>
      <c r="U251" s="32">
        <f t="shared" si="527"/>
        <v>1.1986164240234883E-2</v>
      </c>
      <c r="V251" s="32">
        <f t="shared" si="527"/>
        <v>8.328881886034192E-3</v>
      </c>
      <c r="W251" s="32">
        <f t="shared" si="527"/>
        <v>1.1492174222754772E-2</v>
      </c>
      <c r="X251" s="32">
        <f t="shared" si="527"/>
        <v>7.9856207370954235E-3</v>
      </c>
      <c r="Y251" s="32">
        <f t="shared" si="527"/>
        <v>5.5490055511394952E-3</v>
      </c>
      <c r="Z251" s="32">
        <f t="shared" si="527"/>
        <v>3.4275760388003673E-2</v>
      </c>
      <c r="AA251" s="32">
        <f t="shared" si="527"/>
        <v>2.3817357588627353E-2</v>
      </c>
      <c r="AB251" s="32">
        <f t="shared" si="527"/>
        <v>1.6550078425191846E-2</v>
      </c>
      <c r="AC251" s="32">
        <f t="shared" si="527"/>
        <v>2.2835764423731305E-2</v>
      </c>
      <c r="AD251" s="32">
        <f t="shared" si="527"/>
        <v>1.586799420152385E-2</v>
      </c>
      <c r="AE251" s="32">
        <f t="shared" si="527"/>
        <v>1.1026267188057295E-2</v>
      </c>
      <c r="AF251" s="32">
        <f t="shared" si="527"/>
        <v>1.5214020955714945E-2</v>
      </c>
      <c r="AG251" s="32">
        <f t="shared" si="527"/>
        <v>1.0571837746594707E-2</v>
      </c>
      <c r="AH251" s="32">
        <f t="shared" si="527"/>
        <v>7.3461022346194465E-3</v>
      </c>
      <c r="AI251" s="32">
        <f t="shared" si="527"/>
        <v>4.9824487843650775E-2</v>
      </c>
      <c r="AJ251" s="32">
        <f t="shared" si="527"/>
        <v>3.4621774402932896E-2</v>
      </c>
      <c r="AK251" s="32">
        <f t="shared" si="527"/>
        <v>2.4057793962057313E-2</v>
      </c>
      <c r="AL251" s="32">
        <f t="shared" si="527"/>
        <v>3.3194894994332189E-2</v>
      </c>
      <c r="AM251" s="32">
        <f t="shared" si="527"/>
        <v>2.3066291608038452E-2</v>
      </c>
      <c r="AN251" s="32">
        <f t="shared" si="527"/>
        <v>1.602818170197284E-2</v>
      </c>
      <c r="AO251" s="32">
        <f t="shared" si="527"/>
        <v>2.2115652390497332E-2</v>
      </c>
      <c r="AP251" s="32">
        <f t="shared" si="527"/>
        <v>1.5367606592168006E-2</v>
      </c>
      <c r="AQ251" s="32">
        <f t="shared" si="527"/>
        <v>1.0678560514593743E-2</v>
      </c>
      <c r="AR251" s="32">
        <f t="shared" si="527"/>
        <v>1.5751306863742182E-2</v>
      </c>
      <c r="AS251" s="32">
        <f t="shared" si="527"/>
        <v>1.0945184113063468E-2</v>
      </c>
      <c r="AT251" s="32">
        <f t="shared" si="527"/>
        <v>7.6055311667260371E-3</v>
      </c>
      <c r="AU251" s="32">
        <f t="shared" si="527"/>
        <v>1.0494096376989753E-2</v>
      </c>
      <c r="AV251" s="32">
        <f t="shared" si="527"/>
        <v>7.2920817262966372E-3</v>
      </c>
      <c r="AW251" s="32">
        <f t="shared" ref="AW251:CB251" si="528">AW250/$O250</f>
        <v>5.0670828619016851E-3</v>
      </c>
      <c r="AX251" s="32">
        <f t="shared" si="528"/>
        <v>6.9915505882910496E-3</v>
      </c>
      <c r="AY251" s="32">
        <f t="shared" si="528"/>
        <v>4.8582513874320058E-3</v>
      </c>
      <c r="AZ251" s="32">
        <f t="shared" si="528"/>
        <v>3.3758758154468589E-3</v>
      </c>
      <c r="BA251" s="32">
        <f t="shared" si="528"/>
        <v>2.0852513028420332E-2</v>
      </c>
      <c r="BB251" s="32">
        <f t="shared" si="528"/>
        <v>1.4489883048465439E-2</v>
      </c>
      <c r="BC251" s="32">
        <f t="shared" si="528"/>
        <v>1.0068652659372597E-2</v>
      </c>
      <c r="BD251" s="32">
        <f t="shared" si="528"/>
        <v>1.3892706384026881E-2</v>
      </c>
      <c r="BE251" s="32">
        <f t="shared" si="528"/>
        <v>9.6536897234811778E-3</v>
      </c>
      <c r="BF251" s="32">
        <f t="shared" si="528"/>
        <v>6.7081044327256091E-3</v>
      </c>
      <c r="BG251" s="32">
        <f t="shared" si="528"/>
        <v>9.2558288015323412E-3</v>
      </c>
      <c r="BH251" s="32">
        <f t="shared" si="528"/>
        <v>6.4316409570411154E-3</v>
      </c>
      <c r="BI251" s="32">
        <f t="shared" si="528"/>
        <v>4.4691843688206981E-3</v>
      </c>
      <c r="BJ251" s="32">
        <f t="shared" si="528"/>
        <v>3.0311968870506231E-2</v>
      </c>
      <c r="BK251" s="32">
        <f t="shared" si="528"/>
        <v>2.106301927752029E-2</v>
      </c>
      <c r="BL251" s="32">
        <f t="shared" si="528"/>
        <v>1.4636158508227644E-2</v>
      </c>
      <c r="BM251" s="32">
        <f t="shared" si="528"/>
        <v>2.0194941629613616E-2</v>
      </c>
      <c r="BN251" s="32">
        <f t="shared" si="528"/>
        <v>1.4032953341636387E-2</v>
      </c>
      <c r="BO251" s="32">
        <f t="shared" si="528"/>
        <v>9.7511437814594721E-3</v>
      </c>
      <c r="BP251" s="32">
        <f t="shared" si="528"/>
        <v>1.3454608282483694E-2</v>
      </c>
      <c r="BQ251" s="32">
        <f t="shared" si="528"/>
        <v>9.3492664510217045E-3</v>
      </c>
      <c r="BR251" s="32">
        <f t="shared" si="528"/>
        <v>6.4965684126230463E-3</v>
      </c>
      <c r="BS251" s="32">
        <f t="shared" si="528"/>
        <v>9.582700073541988E-3</v>
      </c>
      <c r="BT251" s="32">
        <f t="shared" si="528"/>
        <v>6.6587755233577838E-3</v>
      </c>
      <c r="BU251" s="32">
        <f t="shared" si="528"/>
        <v>4.6270144249730121E-3</v>
      </c>
      <c r="BV251" s="32">
        <f t="shared" si="528"/>
        <v>6.3843450574262413E-3</v>
      </c>
      <c r="BW251" s="32">
        <f t="shared" si="528"/>
        <v>4.4363196463214263E-3</v>
      </c>
      <c r="BX251" s="32">
        <f t="shared" si="528"/>
        <v>3.0826861373109363E-3</v>
      </c>
      <c r="BY251" s="32">
        <f t="shared" si="528"/>
        <v>4.2534840388902097E-3</v>
      </c>
      <c r="BZ251" s="32">
        <f t="shared" si="528"/>
        <v>2.955638305466269E-3</v>
      </c>
      <c r="CA251" s="32">
        <f t="shared" si="528"/>
        <v>2.0537981835283443E-3</v>
      </c>
      <c r="CB251" s="32">
        <f t="shared" si="528"/>
        <v>1.2686145972493922E-2</v>
      </c>
      <c r="CC251" s="32">
        <f t="shared" ref="CC251:CS251" si="529">CC250/$O250</f>
        <v>8.8152814592018045E-3</v>
      </c>
      <c r="CD251" s="32">
        <f t="shared" si="529"/>
        <v>6.125515769204927E-3</v>
      </c>
      <c r="CE251" s="32">
        <f t="shared" si="529"/>
        <v>8.4519741529740476E-3</v>
      </c>
      <c r="CF251" s="32">
        <f t="shared" si="529"/>
        <v>5.8730627257411287E-3</v>
      </c>
      <c r="CG251" s="32">
        <f t="shared" si="529"/>
        <v>4.081042506306364E-3</v>
      </c>
      <c r="CH251" s="32">
        <f t="shared" si="529"/>
        <v>5.6310141186636581E-3</v>
      </c>
      <c r="CI251" s="32">
        <f t="shared" si="529"/>
        <v>3.9128490610455266E-3</v>
      </c>
      <c r="CJ251" s="32">
        <f t="shared" si="529"/>
        <v>2.7189396886396541E-3</v>
      </c>
      <c r="CK251" s="32">
        <f t="shared" si="529"/>
        <v>1.8441041675928138E-2</v>
      </c>
      <c r="CL251" s="32">
        <f t="shared" si="529"/>
        <v>1.2814212695222474E-2</v>
      </c>
      <c r="CM251" s="32">
        <f t="shared" si="529"/>
        <v>8.9042717805222042E-3</v>
      </c>
      <c r="CN251" s="32">
        <f t="shared" si="529"/>
        <v>1.2286096024498233E-2</v>
      </c>
      <c r="CO251" s="32">
        <f t="shared" si="529"/>
        <v>8.5372968847717678E-3</v>
      </c>
      <c r="CP251" s="32">
        <f t="shared" si="529"/>
        <v>5.9323513305936729E-3</v>
      </c>
      <c r="CQ251" s="32">
        <f t="shared" si="529"/>
        <v>8.1854462549276821E-3</v>
      </c>
      <c r="CR251" s="32">
        <f t="shared" si="529"/>
        <v>5.6878592413178546E-3</v>
      </c>
      <c r="CS251" s="32">
        <f t="shared" si="529"/>
        <v>3.9523492967251488E-3</v>
      </c>
    </row>
    <row r="252" spans="2:97" ht="13.15" thickTop="1" x14ac:dyDescent="0.35">
      <c r="H252" s="34">
        <f t="shared" si="525"/>
        <v>1.1734664440155029E-3</v>
      </c>
      <c r="I252" s="34">
        <f t="shared" ref="I252:J252" si="530">I247</f>
        <v>-0.364501830365698</v>
      </c>
      <c r="J252" s="34">
        <f t="shared" si="530"/>
        <v>0.40737897188269179</v>
      </c>
      <c r="K252" s="34">
        <f t="shared" si="521"/>
        <v>-0.36402378481219611</v>
      </c>
      <c r="L252" s="34">
        <f>$CE$6-$CE$7*SUMPRODUCT($B$6:$CD$6,Q251:CS251)</f>
        <v>-0.52114939965252915</v>
      </c>
    </row>
    <row r="253" spans="2:97" ht="13.5" thickBot="1" x14ac:dyDescent="0.4">
      <c r="B253" s="39" t="s">
        <v>367</v>
      </c>
      <c r="D253" s="39" t="s">
        <v>368</v>
      </c>
      <c r="E253" s="39" t="s">
        <v>369</v>
      </c>
      <c r="F253" s="39" t="s">
        <v>370</v>
      </c>
      <c r="H253" s="39" t="s">
        <v>347</v>
      </c>
      <c r="I253" s="39" t="s">
        <v>371</v>
      </c>
      <c r="J253" s="39" t="s">
        <v>372</v>
      </c>
      <c r="K253" s="39" t="s">
        <v>349</v>
      </c>
      <c r="L253" s="39" t="s">
        <v>373</v>
      </c>
      <c r="M253" s="39" t="s">
        <v>374</v>
      </c>
      <c r="O253" s="45" t="s">
        <v>336</v>
      </c>
    </row>
    <row r="254" spans="2:97" ht="13.9" thickTop="1" thickBot="1" x14ac:dyDescent="0.4">
      <c r="B254" s="32">
        <f>1+B249</f>
        <v>9</v>
      </c>
      <c r="D254" s="32">
        <f>IF(F249,IF(M254&lt;0,D249,H254),E249)</f>
        <v>1.1082738637924194E-3</v>
      </c>
      <c r="E254" s="32">
        <f>IF(F249,IF(M254&lt;0,H254,E249),H254)</f>
        <v>1.1734664440155029E-3</v>
      </c>
      <c r="F254" s="32" t="b">
        <f>OR(F249,M254*M249&lt;=0)</f>
        <v>1</v>
      </c>
      <c r="H254" s="32">
        <f>IF(F249,(D249+E249)/2,2*H249)</f>
        <v>1.1082738637924194E-3</v>
      </c>
      <c r="I254" s="32">
        <f>I249</f>
        <v>-0.49721617075338898</v>
      </c>
      <c r="J254" s="32">
        <f>J249</f>
        <v>0.21494484052454521</v>
      </c>
      <c r="K254" s="32">
        <f>I254+J254*H254</f>
        <v>-0.49697795300447861</v>
      </c>
      <c r="L254" s="32">
        <f>$CE$3-$CE$7*SUMPRODUCT($B$3:$CD$3,Q256:CS256)</f>
        <v>-3.7685276245156274E-2</v>
      </c>
      <c r="M254" s="32">
        <f>SUMPRODUCT(L254:L257,J254:J257)</f>
        <v>2.4348951095652077E-2</v>
      </c>
      <c r="O254" s="46">
        <f>SUM(Q254:CS254)</f>
        <v>-1.2622286396846905</v>
      </c>
      <c r="P254" s="39" t="s">
        <v>363</v>
      </c>
      <c r="Q254" s="32">
        <f t="shared" ref="Q254:AV254" si="531">SUMPRODUCT(B$3:B$6,$K254:$K257)</f>
        <v>0.93983396209169945</v>
      </c>
      <c r="R254" s="32">
        <f t="shared" si="531"/>
        <v>0.57578361919319765</v>
      </c>
      <c r="S254" s="32">
        <f t="shared" si="531"/>
        <v>0.21173327629469585</v>
      </c>
      <c r="T254" s="32">
        <f t="shared" si="531"/>
        <v>0.53378383376250393</v>
      </c>
      <c r="U254" s="32">
        <f t="shared" si="531"/>
        <v>0.16973349086400213</v>
      </c>
      <c r="V254" s="32">
        <f t="shared" si="531"/>
        <v>-0.19431685203449967</v>
      </c>
      <c r="W254" s="32">
        <f t="shared" si="531"/>
        <v>0.12773370543330842</v>
      </c>
      <c r="X254" s="32">
        <f t="shared" si="531"/>
        <v>-0.23631663746519338</v>
      </c>
      <c r="Y254" s="32">
        <f t="shared" si="531"/>
        <v>-0.60036698036369518</v>
      </c>
      <c r="Z254" s="32">
        <f t="shared" si="531"/>
        <v>1.220329215354965</v>
      </c>
      <c r="AA254" s="32">
        <f t="shared" si="531"/>
        <v>0.85627887245646317</v>
      </c>
      <c r="AB254" s="32">
        <f t="shared" si="531"/>
        <v>0.49222852955796137</v>
      </c>
      <c r="AC254" s="32">
        <f t="shared" si="531"/>
        <v>0.81427908702576945</v>
      </c>
      <c r="AD254" s="32">
        <f t="shared" si="531"/>
        <v>0.45022874412726771</v>
      </c>
      <c r="AE254" s="32">
        <f t="shared" si="531"/>
        <v>8.6178401228765911E-2</v>
      </c>
      <c r="AF254" s="32">
        <f t="shared" si="531"/>
        <v>0.408228958696574</v>
      </c>
      <c r="AG254" s="32">
        <f t="shared" si="531"/>
        <v>4.4178615798072196E-2</v>
      </c>
      <c r="AH254" s="32">
        <f t="shared" si="531"/>
        <v>-0.3198717271004296</v>
      </c>
      <c r="AI254" s="32">
        <f t="shared" si="531"/>
        <v>1.5943228863726524</v>
      </c>
      <c r="AJ254" s="32">
        <f t="shared" si="531"/>
        <v>1.2302725434741506</v>
      </c>
      <c r="AK254" s="32">
        <f t="shared" si="531"/>
        <v>0.8662222005756488</v>
      </c>
      <c r="AL254" s="32">
        <f t="shared" si="531"/>
        <v>1.1882727580434569</v>
      </c>
      <c r="AM254" s="32">
        <f t="shared" si="531"/>
        <v>0.82422241514495509</v>
      </c>
      <c r="AN254" s="32">
        <f t="shared" si="531"/>
        <v>0.46017207224645329</v>
      </c>
      <c r="AO254" s="32">
        <f t="shared" si="531"/>
        <v>0.78222262971426137</v>
      </c>
      <c r="AP254" s="32">
        <f t="shared" si="531"/>
        <v>0.41817228681575958</v>
      </c>
      <c r="AQ254" s="32">
        <f t="shared" si="531"/>
        <v>5.4121943917257775E-2</v>
      </c>
      <c r="AR254" s="32">
        <f t="shared" si="531"/>
        <v>0.44285600908722084</v>
      </c>
      <c r="AS254" s="32">
        <f t="shared" si="531"/>
        <v>7.8805666188719037E-2</v>
      </c>
      <c r="AT254" s="32">
        <f t="shared" si="531"/>
        <v>-0.28524467670978276</v>
      </c>
      <c r="AU254" s="32">
        <f t="shared" si="531"/>
        <v>3.6805880758025322E-2</v>
      </c>
      <c r="AV254" s="32">
        <f t="shared" si="531"/>
        <v>-0.32724446214047648</v>
      </c>
      <c r="AW254" s="32">
        <f t="shared" ref="AW254:CB254" si="532">SUMPRODUCT(AH$3:AH$6,$K254:$K257)</f>
        <v>-0.69129480503897822</v>
      </c>
      <c r="AX254" s="32">
        <f t="shared" si="532"/>
        <v>-0.36924424757117014</v>
      </c>
      <c r="AY254" s="32">
        <f t="shared" si="532"/>
        <v>-0.73329459046967194</v>
      </c>
      <c r="AZ254" s="32">
        <f t="shared" si="532"/>
        <v>-1.0973449333681737</v>
      </c>
      <c r="BA254" s="32">
        <f t="shared" si="532"/>
        <v>0.72335126235048641</v>
      </c>
      <c r="BB254" s="32">
        <f t="shared" si="532"/>
        <v>0.35930091945198461</v>
      </c>
      <c r="BC254" s="32">
        <f t="shared" si="532"/>
        <v>-4.749423446517187E-3</v>
      </c>
      <c r="BD254" s="32">
        <f t="shared" si="532"/>
        <v>0.3173011340212909</v>
      </c>
      <c r="BE254" s="32">
        <f t="shared" si="532"/>
        <v>-4.6749208877210922E-2</v>
      </c>
      <c r="BF254" s="32">
        <f t="shared" si="532"/>
        <v>-0.4107995517757127</v>
      </c>
      <c r="BG254" s="32">
        <f t="shared" si="532"/>
        <v>-8.8748994307904616E-2</v>
      </c>
      <c r="BH254" s="32">
        <f t="shared" si="532"/>
        <v>-0.45279933720640642</v>
      </c>
      <c r="BI254" s="32">
        <f t="shared" si="532"/>
        <v>-0.81684968010490822</v>
      </c>
      <c r="BJ254" s="32">
        <f t="shared" si="532"/>
        <v>1.0973449333681737</v>
      </c>
      <c r="BK254" s="32">
        <f t="shared" si="532"/>
        <v>0.73329459046967194</v>
      </c>
      <c r="BL254" s="32">
        <f t="shared" si="532"/>
        <v>0.36924424757117014</v>
      </c>
      <c r="BM254" s="32">
        <f t="shared" si="532"/>
        <v>0.69129480503897822</v>
      </c>
      <c r="BN254" s="32">
        <f t="shared" si="532"/>
        <v>0.32724446214047648</v>
      </c>
      <c r="BO254" s="32">
        <f t="shared" si="532"/>
        <v>-3.6805880758025322E-2</v>
      </c>
      <c r="BP254" s="32">
        <f t="shared" si="532"/>
        <v>0.28524467670978276</v>
      </c>
      <c r="BQ254" s="32">
        <f t="shared" si="532"/>
        <v>-7.8805666188719037E-2</v>
      </c>
      <c r="BR254" s="32">
        <f t="shared" si="532"/>
        <v>-0.44285600908722084</v>
      </c>
      <c r="BS254" s="32">
        <f t="shared" si="532"/>
        <v>-5.4121943917257775E-2</v>
      </c>
      <c r="BT254" s="32">
        <f t="shared" si="532"/>
        <v>-0.41817228681575958</v>
      </c>
      <c r="BU254" s="32">
        <f t="shared" si="532"/>
        <v>-0.78222262971426137</v>
      </c>
      <c r="BV254" s="32">
        <f t="shared" si="532"/>
        <v>-0.46017207224645329</v>
      </c>
      <c r="BW254" s="32">
        <f t="shared" si="532"/>
        <v>-0.82422241514495509</v>
      </c>
      <c r="BX254" s="32">
        <f t="shared" si="532"/>
        <v>-1.1882727580434569</v>
      </c>
      <c r="BY254" s="32">
        <f t="shared" si="532"/>
        <v>-0.8662222005756488</v>
      </c>
      <c r="BZ254" s="32">
        <f t="shared" si="532"/>
        <v>-1.2302725434741506</v>
      </c>
      <c r="CA254" s="32">
        <f t="shared" si="532"/>
        <v>-1.5943228863726524</v>
      </c>
      <c r="CB254" s="32">
        <f t="shared" si="532"/>
        <v>0.22637330934600775</v>
      </c>
      <c r="CC254" s="32">
        <f t="shared" ref="CC254:CS254" si="533">SUMPRODUCT(BN$3:BN$6,$K254:$K257)</f>
        <v>-0.13767703355249405</v>
      </c>
      <c r="CD254" s="32">
        <f t="shared" si="533"/>
        <v>-0.50172737645099585</v>
      </c>
      <c r="CE254" s="32">
        <f t="shared" si="533"/>
        <v>-0.17967681898318777</v>
      </c>
      <c r="CF254" s="32">
        <f t="shared" si="533"/>
        <v>-0.54372716188168957</v>
      </c>
      <c r="CG254" s="32">
        <f t="shared" si="533"/>
        <v>-0.90777750478019137</v>
      </c>
      <c r="CH254" s="32">
        <f t="shared" si="533"/>
        <v>-0.58572694731238328</v>
      </c>
      <c r="CI254" s="32">
        <f t="shared" si="533"/>
        <v>-0.94977729021088508</v>
      </c>
      <c r="CJ254" s="32">
        <f t="shared" si="533"/>
        <v>-1.313827633109387</v>
      </c>
      <c r="CK254" s="32">
        <f t="shared" si="533"/>
        <v>0.60036698036369518</v>
      </c>
      <c r="CL254" s="32">
        <f t="shared" si="533"/>
        <v>0.23631663746519338</v>
      </c>
      <c r="CM254" s="32">
        <f t="shared" si="533"/>
        <v>-0.12773370543330842</v>
      </c>
      <c r="CN254" s="32">
        <f t="shared" si="533"/>
        <v>0.19431685203449967</v>
      </c>
      <c r="CO254" s="32">
        <f t="shared" si="533"/>
        <v>-0.16973349086400213</v>
      </c>
      <c r="CP254" s="32">
        <f t="shared" si="533"/>
        <v>-0.53378383376250393</v>
      </c>
      <c r="CQ254" s="32">
        <f t="shared" si="533"/>
        <v>-0.21173327629469585</v>
      </c>
      <c r="CR254" s="32">
        <f t="shared" si="533"/>
        <v>-0.57578361919319765</v>
      </c>
      <c r="CS254" s="32">
        <f t="shared" si="533"/>
        <v>-0.93983396209169945</v>
      </c>
    </row>
    <row r="255" spans="2:97" ht="13.9" thickTop="1" thickBot="1" x14ac:dyDescent="0.4">
      <c r="H255" s="33">
        <f>H254</f>
        <v>1.1082738637924194E-3</v>
      </c>
      <c r="I255" s="33">
        <f t="shared" ref="I255:J255" si="534">I250</f>
        <v>0.32613618827668406</v>
      </c>
      <c r="J255" s="33">
        <f t="shared" si="534"/>
        <v>1</v>
      </c>
      <c r="K255" s="33">
        <f t="shared" ref="K255:K257" si="535">I255+J255*H255</f>
        <v>0.32724446214047648</v>
      </c>
      <c r="L255" s="33">
        <f>$CE$4-$CE$7*SUMPRODUCT($B$4:$CD$4,Q256:CS256)</f>
        <v>0.49274124382839091</v>
      </c>
      <c r="M255" s="39" t="s">
        <v>375</v>
      </c>
      <c r="O255" s="47">
        <f t="shared" ref="O255:O256" si="536">SUM(Q255:CS255)</f>
        <v>98.853616931278154</v>
      </c>
      <c r="P255" s="39" t="s">
        <v>365</v>
      </c>
      <c r="Q255" s="33">
        <f>EXP(Q254)</f>
        <v>2.5595563996548663</v>
      </c>
      <c r="R255" s="33">
        <f>EXP(R254)</f>
        <v>1.7785236662778285</v>
      </c>
      <c r="S255" s="33">
        <f t="shared" ref="S255:CD255" si="537">EXP(S254)</f>
        <v>1.2358182191011113</v>
      </c>
      <c r="T255" s="33">
        <f t="shared" si="537"/>
        <v>1.7053729635474468</v>
      </c>
      <c r="U255" s="33">
        <f t="shared" si="537"/>
        <v>1.1849889988392015</v>
      </c>
      <c r="V255" s="33">
        <f t="shared" si="537"/>
        <v>0.82339696792716599</v>
      </c>
      <c r="W255" s="33">
        <f t="shared" si="537"/>
        <v>1.1362503851021841</v>
      </c>
      <c r="X255" s="33">
        <f t="shared" si="537"/>
        <v>0.78953063936939416</v>
      </c>
      <c r="Y255" s="33">
        <f t="shared" si="537"/>
        <v>0.54861026995118256</v>
      </c>
      <c r="Z255" s="33">
        <f t="shared" si="537"/>
        <v>3.3883030314098974</v>
      </c>
      <c r="AA255" s="33">
        <f t="shared" si="537"/>
        <v>2.3543834121787621</v>
      </c>
      <c r="AB255" s="33">
        <f t="shared" si="537"/>
        <v>1.635957941234075</v>
      </c>
      <c r="AC255" s="33">
        <f t="shared" si="537"/>
        <v>2.2575475902197155</v>
      </c>
      <c r="AD255" s="33">
        <f t="shared" si="537"/>
        <v>1.5686709687255367</v>
      </c>
      <c r="AE255" s="33">
        <f t="shared" si="537"/>
        <v>1.0900007684368787</v>
      </c>
      <c r="AF255" s="33">
        <f t="shared" si="537"/>
        <v>1.5041515103169936</v>
      </c>
      <c r="AG255" s="33">
        <f t="shared" si="537"/>
        <v>1.0451690219160774</v>
      </c>
      <c r="AH255" s="33">
        <f t="shared" si="537"/>
        <v>0.72624218829045728</v>
      </c>
      <c r="AI255" s="33">
        <f t="shared" si="537"/>
        <v>4.9249931628666017</v>
      </c>
      <c r="AJ255" s="33">
        <f t="shared" si="537"/>
        <v>3.4221620971492763</v>
      </c>
      <c r="AK255" s="33">
        <f t="shared" si="537"/>
        <v>2.3779105943669188</v>
      </c>
      <c r="AL255" s="33">
        <f t="shared" si="537"/>
        <v>3.2814085232664749</v>
      </c>
      <c r="AM255" s="33">
        <f t="shared" si="537"/>
        <v>2.2801070990825401</v>
      </c>
      <c r="AN255" s="33">
        <f t="shared" si="537"/>
        <v>1.584346583616284</v>
      </c>
      <c r="AO255" s="33">
        <f t="shared" si="537"/>
        <v>2.1863262628974987</v>
      </c>
      <c r="AP255" s="33">
        <f t="shared" si="537"/>
        <v>1.5191823869527876</v>
      </c>
      <c r="AQ255" s="33">
        <f t="shared" si="537"/>
        <v>1.0556133199300874</v>
      </c>
      <c r="AR255" s="33">
        <f t="shared" si="537"/>
        <v>1.5571481030218441</v>
      </c>
      <c r="AS255" s="33">
        <f t="shared" si="537"/>
        <v>1.0819940336135625</v>
      </c>
      <c r="AT255" s="33">
        <f t="shared" si="537"/>
        <v>0.75183027645439326</v>
      </c>
      <c r="AU255" s="33">
        <f t="shared" si="537"/>
        <v>1.0374916042056042</v>
      </c>
      <c r="AV255" s="33">
        <f t="shared" si="537"/>
        <v>0.72090748689617723</v>
      </c>
      <c r="AW255" s="33">
        <f t="shared" si="537"/>
        <v>0.50092704611416716</v>
      </c>
      <c r="AX255" s="33">
        <f t="shared" si="537"/>
        <v>0.69125655209562165</v>
      </c>
      <c r="AY255" s="33">
        <f t="shared" si="537"/>
        <v>0.48032390985307138</v>
      </c>
      <c r="AZ255" s="33">
        <f t="shared" si="537"/>
        <v>0.3337560529113468</v>
      </c>
      <c r="BA255" s="33">
        <f t="shared" si="537"/>
        <v>2.061329704840464</v>
      </c>
      <c r="BB255" s="33">
        <f t="shared" si="537"/>
        <v>1.4323277520099191</v>
      </c>
      <c r="BC255" s="33">
        <f t="shared" si="537"/>
        <v>0.99526183723072492</v>
      </c>
      <c r="BD255" s="33">
        <f t="shared" si="537"/>
        <v>1.3734160919705376</v>
      </c>
      <c r="BE255" s="33">
        <f t="shared" si="537"/>
        <v>0.95432670424679</v>
      </c>
      <c r="BF255" s="33">
        <f t="shared" si="537"/>
        <v>0.66311983947402098</v>
      </c>
      <c r="BG255" s="33">
        <f t="shared" si="537"/>
        <v>0.91507523384261891</v>
      </c>
      <c r="BH255" s="33">
        <f t="shared" si="537"/>
        <v>0.63584571140267432</v>
      </c>
      <c r="BI255" s="33">
        <f t="shared" si="537"/>
        <v>0.4418213429418496</v>
      </c>
      <c r="BJ255" s="33">
        <f t="shared" si="537"/>
        <v>2.9962003423668926</v>
      </c>
      <c r="BK255" s="33">
        <f t="shared" si="537"/>
        <v>2.0819284226469068</v>
      </c>
      <c r="BL255" s="33">
        <f t="shared" si="537"/>
        <v>1.4466408990531634</v>
      </c>
      <c r="BM255" s="33">
        <f t="shared" si="537"/>
        <v>1.996298678135435</v>
      </c>
      <c r="BN255" s="33">
        <f t="shared" si="537"/>
        <v>1.38714053908004</v>
      </c>
      <c r="BO255" s="33">
        <f t="shared" si="537"/>
        <v>0.9638632215878884</v>
      </c>
      <c r="BP255" s="33">
        <f t="shared" si="537"/>
        <v>1.3300874297267822</v>
      </c>
      <c r="BQ255" s="33">
        <f t="shared" si="537"/>
        <v>0.92421951409498537</v>
      </c>
      <c r="BR255" s="33">
        <f t="shared" si="537"/>
        <v>0.64219967134749267</v>
      </c>
      <c r="BS255" s="33">
        <f t="shared" si="537"/>
        <v>0.94731657996341812</v>
      </c>
      <c r="BT255" s="33">
        <f t="shared" si="537"/>
        <v>0.65824881106331401</v>
      </c>
      <c r="BU255" s="33">
        <f t="shared" si="537"/>
        <v>0.45738827592672199</v>
      </c>
      <c r="BV255" s="33">
        <f t="shared" si="537"/>
        <v>0.63117502845715223</v>
      </c>
      <c r="BW255" s="33">
        <f t="shared" si="537"/>
        <v>0.43857588987919727</v>
      </c>
      <c r="BX255" s="33">
        <f t="shared" si="537"/>
        <v>0.30474718186096222</v>
      </c>
      <c r="BY255" s="33">
        <f t="shared" si="537"/>
        <v>0.42053725752722598</v>
      </c>
      <c r="BZ255" s="33">
        <f t="shared" si="537"/>
        <v>0.29221292610102201</v>
      </c>
      <c r="CA255" s="33">
        <f t="shared" si="537"/>
        <v>0.20304596715784029</v>
      </c>
      <c r="CB255" s="33">
        <f t="shared" si="537"/>
        <v>1.2540437241499032</v>
      </c>
      <c r="CC255" s="33">
        <f t="shared" si="537"/>
        <v>0.87138007283157759</v>
      </c>
      <c r="CD255" s="33">
        <f t="shared" si="537"/>
        <v>0.6054838573054423</v>
      </c>
      <c r="CE255" s="33">
        <f t="shared" ref="CE255:CS255" si="538">EXP(CE254)</f>
        <v>0.83554019851251193</v>
      </c>
      <c r="CF255" s="33">
        <f t="shared" si="538"/>
        <v>0.5805802979693494</v>
      </c>
      <c r="CG255" s="33">
        <f t="shared" si="538"/>
        <v>0.40341982706548501</v>
      </c>
      <c r="CH255" s="33">
        <f t="shared" si="538"/>
        <v>0.55670102236951713</v>
      </c>
      <c r="CI255" s="33">
        <f t="shared" si="538"/>
        <v>0.38682716405809864</v>
      </c>
      <c r="CJ255" s="33">
        <f t="shared" si="538"/>
        <v>0.26878925822038258</v>
      </c>
      <c r="CK255" s="33">
        <f t="shared" si="538"/>
        <v>1.8227876049221314</v>
      </c>
      <c r="CL255" s="33">
        <f t="shared" si="538"/>
        <v>1.2665752918705091</v>
      </c>
      <c r="CM255" s="33">
        <f t="shared" si="538"/>
        <v>0.88008771051819634</v>
      </c>
      <c r="CN255" s="33">
        <f t="shared" si="538"/>
        <v>1.2144810327847302</v>
      </c>
      <c r="CO255" s="33">
        <f t="shared" si="538"/>
        <v>0.84388969094192934</v>
      </c>
      <c r="CP255" s="33">
        <f t="shared" si="538"/>
        <v>0.58638199465754459</v>
      </c>
      <c r="CQ255" s="33">
        <f t="shared" si="538"/>
        <v>0.80918049640614875</v>
      </c>
      <c r="CR255" s="33">
        <f t="shared" si="538"/>
        <v>0.56226409519353959</v>
      </c>
      <c r="CS255" s="33">
        <f t="shared" si="538"/>
        <v>0.39069269977205473</v>
      </c>
    </row>
    <row r="256" spans="2:97" ht="13.9" thickTop="1" thickBot="1" x14ac:dyDescent="0.4">
      <c r="H256" s="32">
        <f t="shared" ref="H256:H257" si="539">H255</f>
        <v>1.1082738637924194E-3</v>
      </c>
      <c r="I256" s="32">
        <f t="shared" ref="I256:J256" si="540">I251</f>
        <v>-0.40502401267125288</v>
      </c>
      <c r="J256" s="32">
        <f t="shared" si="540"/>
        <v>-0.92586831781031487</v>
      </c>
      <c r="K256" s="32">
        <f t="shared" si="535"/>
        <v>-0.40605012832919551</v>
      </c>
      <c r="L256" s="32">
        <f>$CE$5-$CE$7*SUMPRODUCT($B$5:$CD$5,Q256:CS256)</f>
        <v>0.27338867950138024</v>
      </c>
      <c r="M256" s="32">
        <f>SUMPRODUCT($B$7:$CD$7, LN(Q256:CS256))</f>
        <v>-3180.5984343149744</v>
      </c>
      <c r="O256" s="48">
        <f t="shared" si="536"/>
        <v>1</v>
      </c>
      <c r="P256" s="39" t="s">
        <v>366</v>
      </c>
      <c r="Q256" s="32">
        <f t="shared" ref="Q256:AV256" si="541">Q255/$O255</f>
        <v>2.5892389971266697E-2</v>
      </c>
      <c r="R256" s="32">
        <f t="shared" si="541"/>
        <v>1.7991488035427543E-2</v>
      </c>
      <c r="S256" s="32">
        <f t="shared" si="541"/>
        <v>1.250149723869221E-2</v>
      </c>
      <c r="T256" s="32">
        <f t="shared" si="541"/>
        <v>1.7251497886344429E-2</v>
      </c>
      <c r="U256" s="32">
        <f t="shared" si="541"/>
        <v>1.1987310486200942E-2</v>
      </c>
      <c r="V256" s="32">
        <f t="shared" si="541"/>
        <v>8.329457165938416E-3</v>
      </c>
      <c r="W256" s="32">
        <f t="shared" si="541"/>
        <v>1.1494272241875497E-2</v>
      </c>
      <c r="X256" s="32">
        <f t="shared" si="541"/>
        <v>7.9868664787274939E-3</v>
      </c>
      <c r="Y256" s="32">
        <f t="shared" si="541"/>
        <v>5.5497237934406573E-3</v>
      </c>
      <c r="Z256" s="32">
        <f t="shared" si="541"/>
        <v>3.4275964163915269E-2</v>
      </c>
      <c r="AA256" s="32">
        <f t="shared" si="541"/>
        <v>2.3816866648546618E-2</v>
      </c>
      <c r="AB256" s="32">
        <f t="shared" si="541"/>
        <v>1.6549297759852057E-2</v>
      </c>
      <c r="AC256" s="32">
        <f t="shared" si="541"/>
        <v>2.2837278597394525E-2</v>
      </c>
      <c r="AD256" s="32">
        <f t="shared" si="541"/>
        <v>1.5868624916537528E-2</v>
      </c>
      <c r="AE256" s="32">
        <f t="shared" si="541"/>
        <v>1.1026412611635991E-2</v>
      </c>
      <c r="AF256" s="32">
        <f t="shared" si="541"/>
        <v>1.5215948156582492E-2</v>
      </c>
      <c r="AG256" s="32">
        <f t="shared" si="541"/>
        <v>1.0572896110039821E-2</v>
      </c>
      <c r="AH256" s="32">
        <f t="shared" si="541"/>
        <v>7.3466425492082106E-3</v>
      </c>
      <c r="AI256" s="32">
        <f t="shared" si="541"/>
        <v>4.9821071962297521E-2</v>
      </c>
      <c r="AJ256" s="32">
        <f t="shared" si="541"/>
        <v>3.4618481380689611E-2</v>
      </c>
      <c r="AK256" s="32">
        <f t="shared" si="541"/>
        <v>2.4054866864608643E-2</v>
      </c>
      <c r="AL256" s="32">
        <f t="shared" si="541"/>
        <v>3.3194622767800906E-2</v>
      </c>
      <c r="AM256" s="32">
        <f t="shared" si="541"/>
        <v>2.3065489861313251E-2</v>
      </c>
      <c r="AN256" s="32">
        <f t="shared" si="541"/>
        <v>1.6027198931099332E-2</v>
      </c>
      <c r="AO256" s="32">
        <f t="shared" si="541"/>
        <v>2.2116805947701504E-2</v>
      </c>
      <c r="AP256" s="32">
        <f t="shared" si="541"/>
        <v>1.5368000019755523E-2</v>
      </c>
      <c r="AQ256" s="32">
        <f t="shared" si="541"/>
        <v>1.0678550291831377E-2</v>
      </c>
      <c r="AR256" s="32">
        <f t="shared" si="541"/>
        <v>1.5752059978790204E-2</v>
      </c>
      <c r="AS256" s="32">
        <f t="shared" si="541"/>
        <v>1.0945416740449181E-2</v>
      </c>
      <c r="AT256" s="32">
        <f t="shared" si="541"/>
        <v>7.6054908236393272E-3</v>
      </c>
      <c r="AU256" s="32">
        <f t="shared" si="541"/>
        <v>1.0495231600143229E-2</v>
      </c>
      <c r="AV256" s="32">
        <f t="shared" si="541"/>
        <v>7.2926768819935386E-3</v>
      </c>
      <c r="AW256" s="32">
        <f t="shared" ref="AW256:CB256" si="542">AW255/$O255</f>
        <v>5.0673618392982588E-3</v>
      </c>
      <c r="AX256" s="32">
        <f t="shared" si="542"/>
        <v>6.9927289820480203E-3</v>
      </c>
      <c r="AY256" s="32">
        <f t="shared" si="542"/>
        <v>4.8589411775088291E-3</v>
      </c>
      <c r="AZ256" s="32">
        <f t="shared" si="542"/>
        <v>3.3762654647565399E-3</v>
      </c>
      <c r="BA256" s="32">
        <f t="shared" si="542"/>
        <v>2.0852344798607376E-2</v>
      </c>
      <c r="BB256" s="32">
        <f t="shared" si="542"/>
        <v>1.4489381334480215E-2</v>
      </c>
      <c r="BC256" s="32">
        <f t="shared" si="542"/>
        <v>1.0068036639697452E-2</v>
      </c>
      <c r="BD256" s="32">
        <f t="shared" si="542"/>
        <v>1.3893432881928033E-2</v>
      </c>
      <c r="BE256" s="32">
        <f t="shared" si="542"/>
        <v>9.6539381549410226E-3</v>
      </c>
      <c r="BF256" s="32">
        <f t="shared" si="542"/>
        <v>6.7080989048181605E-3</v>
      </c>
      <c r="BG256" s="32">
        <f t="shared" si="542"/>
        <v>9.2568715465289261E-3</v>
      </c>
      <c r="BH256" s="32">
        <f t="shared" si="542"/>
        <v>6.4321947050729224E-3</v>
      </c>
      <c r="BI256" s="32">
        <f t="shared" si="542"/>
        <v>4.4694504526728495E-3</v>
      </c>
      <c r="BJ256" s="32">
        <f t="shared" si="542"/>
        <v>3.0309466010230209E-2</v>
      </c>
      <c r="BK256" s="32">
        <f t="shared" si="542"/>
        <v>2.106072076345207E-2</v>
      </c>
      <c r="BL256" s="32">
        <f t="shared" si="542"/>
        <v>1.4634172668247949E-2</v>
      </c>
      <c r="BM256" s="32">
        <f t="shared" si="542"/>
        <v>2.019449303026755E-2</v>
      </c>
      <c r="BN256" s="32">
        <f t="shared" si="542"/>
        <v>1.4032268946156654E-2</v>
      </c>
      <c r="BO256" s="32">
        <f t="shared" si="542"/>
        <v>9.7504092567291135E-3</v>
      </c>
      <c r="BP256" s="32">
        <f t="shared" si="542"/>
        <v>1.34551215323911E-2</v>
      </c>
      <c r="BQ256" s="32">
        <f t="shared" si="542"/>
        <v>9.3493747905804159E-3</v>
      </c>
      <c r="BR256" s="32">
        <f t="shared" si="542"/>
        <v>6.4964711589050117E-3</v>
      </c>
      <c r="BS256" s="32">
        <f t="shared" si="542"/>
        <v>9.5830239638270524E-3</v>
      </c>
      <c r="BT256" s="32">
        <f t="shared" si="542"/>
        <v>6.6588237385478838E-3</v>
      </c>
      <c r="BU256" s="32">
        <f t="shared" si="542"/>
        <v>4.6269250445807441E-3</v>
      </c>
      <c r="BV256" s="32">
        <f t="shared" si="542"/>
        <v>6.3849462270655962E-3</v>
      </c>
      <c r="BW256" s="32">
        <f t="shared" si="542"/>
        <v>4.4366195541847495E-3</v>
      </c>
      <c r="BX256" s="32">
        <f t="shared" si="542"/>
        <v>3.0828126609956904E-3</v>
      </c>
      <c r="BY256" s="32">
        <f t="shared" si="542"/>
        <v>4.2541413312127815E-3</v>
      </c>
      <c r="BZ256" s="32">
        <f t="shared" si="542"/>
        <v>2.9560165340653637E-3</v>
      </c>
      <c r="CA256" s="32">
        <f t="shared" si="542"/>
        <v>2.0540064537951648E-3</v>
      </c>
      <c r="CB256" s="32">
        <f t="shared" si="542"/>
        <v>1.2685865859836968E-2</v>
      </c>
      <c r="CC256" s="32">
        <f t="shared" ref="CC256:CS256" si="543">CC255/$O255</f>
        <v>8.8148527072848589E-3</v>
      </c>
      <c r="CD256" s="32">
        <f t="shared" si="543"/>
        <v>6.1250551684554691E-3</v>
      </c>
      <c r="CE256" s="32">
        <f t="shared" si="543"/>
        <v>8.4522976948164623E-3</v>
      </c>
      <c r="CF256" s="32">
        <f t="shared" si="543"/>
        <v>5.8731315655648885E-3</v>
      </c>
      <c r="CG256" s="32">
        <f t="shared" si="543"/>
        <v>4.0809819568457233E-3</v>
      </c>
      <c r="CH256" s="32">
        <f t="shared" si="543"/>
        <v>5.6315695839083864E-3</v>
      </c>
      <c r="CI256" s="32">
        <f t="shared" si="543"/>
        <v>3.9131311131186657E-3</v>
      </c>
      <c r="CJ256" s="32">
        <f t="shared" si="543"/>
        <v>2.719063465398961E-3</v>
      </c>
      <c r="CK256" s="32">
        <f t="shared" si="543"/>
        <v>1.8439260610861728E-2</v>
      </c>
      <c r="CL256" s="32">
        <f t="shared" si="543"/>
        <v>1.2812634794648101E-2</v>
      </c>
      <c r="CM256" s="32">
        <f t="shared" si="543"/>
        <v>8.9029388892267105E-3</v>
      </c>
      <c r="CN256" s="32">
        <f t="shared" si="543"/>
        <v>1.2285650950222922E-2</v>
      </c>
      <c r="CO256" s="32">
        <f t="shared" si="543"/>
        <v>8.5367608908897222E-3</v>
      </c>
      <c r="CP256" s="32">
        <f t="shared" si="543"/>
        <v>5.9318213421082032E-3</v>
      </c>
      <c r="CQ256" s="32">
        <f t="shared" si="543"/>
        <v>8.185643798634918E-3</v>
      </c>
      <c r="CR256" s="32">
        <f t="shared" si="543"/>
        <v>5.6878454491393962E-3</v>
      </c>
      <c r="CS256" s="32">
        <f t="shared" si="543"/>
        <v>3.9522347477043722E-3</v>
      </c>
    </row>
    <row r="257" spans="1:111" ht="13.15" thickTop="1" x14ac:dyDescent="0.35">
      <c r="H257" s="34">
        <f t="shared" si="539"/>
        <v>1.1082738637924194E-3</v>
      </c>
      <c r="I257" s="34">
        <f t="shared" ref="I257:J257" si="544">I252</f>
        <v>-0.364501830365698</v>
      </c>
      <c r="J257" s="34">
        <f t="shared" si="544"/>
        <v>0.40737897188269179</v>
      </c>
      <c r="K257" s="34">
        <f t="shared" si="535"/>
        <v>-0.3640503428985018</v>
      </c>
      <c r="L257" s="34">
        <f>$CE$6-$CE$7*SUMPRODUCT($B$6:$CD$6,Q256:CS256)</f>
        <v>-0.50854397143854158</v>
      </c>
    </row>
    <row r="258" spans="1:111" ht="13.5" thickBot="1" x14ac:dyDescent="0.4">
      <c r="B258" s="39" t="s">
        <v>367</v>
      </c>
      <c r="D258" s="39" t="s">
        <v>368</v>
      </c>
      <c r="E258" s="39" t="s">
        <v>369</v>
      </c>
      <c r="F258" s="39" t="s">
        <v>370</v>
      </c>
      <c r="H258" s="39" t="s">
        <v>347</v>
      </c>
      <c r="I258" s="39" t="s">
        <v>371</v>
      </c>
      <c r="J258" s="39" t="s">
        <v>372</v>
      </c>
      <c r="K258" s="39" t="s">
        <v>349</v>
      </c>
      <c r="L258" s="39" t="s">
        <v>373</v>
      </c>
      <c r="M258" s="39" t="s">
        <v>374</v>
      </c>
      <c r="O258" s="45" t="s">
        <v>336</v>
      </c>
    </row>
    <row r="259" spans="1:111" ht="13.9" thickTop="1" thickBot="1" x14ac:dyDescent="0.4">
      <c r="B259" s="32">
        <f>1+B254</f>
        <v>10</v>
      </c>
      <c r="D259" s="32">
        <f>IF(F254,IF(M259&lt;0,D254,H259),E254)</f>
        <v>1.1082738637924194E-3</v>
      </c>
      <c r="E259" s="32">
        <f>IF(F254,IF(M259&lt;0,H259,E254),H259)</f>
        <v>1.1408701539039612E-3</v>
      </c>
      <c r="F259" s="32" t="b">
        <f>OR(F254,M259*M254&lt;=0)</f>
        <v>1</v>
      </c>
      <c r="H259" s="32">
        <f>IF(F254,(D254+E254)/2,2*H254)</f>
        <v>1.1408701539039612E-3</v>
      </c>
      <c r="I259" s="32">
        <f>I254</f>
        <v>-0.49721617075338898</v>
      </c>
      <c r="J259" s="32">
        <f>J254</f>
        <v>0.21494484052454521</v>
      </c>
      <c r="K259" s="32">
        <f>I259+J259*H259</f>
        <v>-0.49697094660009888</v>
      </c>
      <c r="L259" s="32">
        <f>$CE$3-$CE$7*SUMPRODUCT($B$3:$CD$3,Q261:CS261)</f>
        <v>-4.0833061788703162E-2</v>
      </c>
      <c r="M259" s="32">
        <f>SUMPRODUCT(L259:L262,J259:J262)</f>
        <v>-8.420529550492134E-3</v>
      </c>
      <c r="O259" s="46">
        <f>SUM(Q259:CS259)</f>
        <v>-1.2623543682322655</v>
      </c>
      <c r="P259" s="39" t="s">
        <v>363</v>
      </c>
      <c r="Q259" s="32">
        <f t="shared" ref="Q259:AV259" si="545">SUMPRODUCT(B$3:B$6,$K259:$K262)</f>
        <v>0.93981126022634776</v>
      </c>
      <c r="R259" s="32">
        <f t="shared" si="545"/>
        <v>0.5757741963709988</v>
      </c>
      <c r="S259" s="32">
        <f t="shared" si="545"/>
        <v>0.21173713251564985</v>
      </c>
      <c r="T259" s="32">
        <f t="shared" si="545"/>
        <v>0.53373095202485987</v>
      </c>
      <c r="U259" s="32">
        <f t="shared" si="545"/>
        <v>0.16969388816951086</v>
      </c>
      <c r="V259" s="32">
        <f t="shared" si="545"/>
        <v>-0.19434317568583809</v>
      </c>
      <c r="W259" s="32">
        <f t="shared" si="545"/>
        <v>0.12765064382337188</v>
      </c>
      <c r="X259" s="32">
        <f t="shared" si="545"/>
        <v>-0.23638642003197707</v>
      </c>
      <c r="Y259" s="32">
        <f t="shared" si="545"/>
        <v>-0.60042348388732603</v>
      </c>
      <c r="Z259" s="32">
        <f t="shared" si="545"/>
        <v>1.2203344531668519</v>
      </c>
      <c r="AA259" s="32">
        <f t="shared" si="545"/>
        <v>0.8562973893115029</v>
      </c>
      <c r="AB259" s="32">
        <f t="shared" si="545"/>
        <v>0.49226032545615395</v>
      </c>
      <c r="AC259" s="32">
        <f t="shared" si="545"/>
        <v>0.81425414496536386</v>
      </c>
      <c r="AD259" s="32">
        <f t="shared" si="545"/>
        <v>0.45021708111001491</v>
      </c>
      <c r="AE259" s="32">
        <f t="shared" si="545"/>
        <v>8.6180017254665953E-2</v>
      </c>
      <c r="AF259" s="32">
        <f t="shared" si="545"/>
        <v>0.40817383676387592</v>
      </c>
      <c r="AG259" s="32">
        <f t="shared" si="545"/>
        <v>4.4136772908526967E-2</v>
      </c>
      <c r="AH259" s="32">
        <f t="shared" si="545"/>
        <v>-0.31990029094682199</v>
      </c>
      <c r="AI259" s="32">
        <f t="shared" si="545"/>
        <v>1.5943653770875237</v>
      </c>
      <c r="AJ259" s="32">
        <f t="shared" si="545"/>
        <v>1.2303283132321747</v>
      </c>
      <c r="AK259" s="32">
        <f t="shared" si="545"/>
        <v>0.86629124937682578</v>
      </c>
      <c r="AL259" s="32">
        <f t="shared" si="545"/>
        <v>1.1882850688860358</v>
      </c>
      <c r="AM259" s="32">
        <f t="shared" si="545"/>
        <v>0.82424800503068685</v>
      </c>
      <c r="AN259" s="32">
        <f t="shared" si="545"/>
        <v>0.4602109411753379</v>
      </c>
      <c r="AO259" s="32">
        <f t="shared" si="545"/>
        <v>0.78220476068454792</v>
      </c>
      <c r="AP259" s="32">
        <f t="shared" si="545"/>
        <v>0.41816769682919891</v>
      </c>
      <c r="AQ259" s="32">
        <f t="shared" si="545"/>
        <v>5.4130632973849957E-2</v>
      </c>
      <c r="AR259" s="32">
        <f t="shared" si="545"/>
        <v>0.44284031362624887</v>
      </c>
      <c r="AS259" s="32">
        <f t="shared" si="545"/>
        <v>7.8803249770899919E-2</v>
      </c>
      <c r="AT259" s="32">
        <f t="shared" si="545"/>
        <v>-0.28523381408444903</v>
      </c>
      <c r="AU259" s="32">
        <f t="shared" si="545"/>
        <v>3.6760005424760933E-2</v>
      </c>
      <c r="AV259" s="32">
        <f t="shared" si="545"/>
        <v>-0.32727705843058802</v>
      </c>
      <c r="AW259" s="32">
        <f t="shared" ref="AW259:CB259" si="546">SUMPRODUCT(AH$3:AH$6,$K259:$K262)</f>
        <v>-0.69131412228593692</v>
      </c>
      <c r="AX259" s="32">
        <f t="shared" si="546"/>
        <v>-0.36932030277672701</v>
      </c>
      <c r="AY259" s="32">
        <f t="shared" si="546"/>
        <v>-0.73335736663207596</v>
      </c>
      <c r="AZ259" s="32">
        <f t="shared" si="546"/>
        <v>-1.0973944304874248</v>
      </c>
      <c r="BA259" s="32">
        <f t="shared" si="546"/>
        <v>0.72336350656675297</v>
      </c>
      <c r="BB259" s="32">
        <f t="shared" si="546"/>
        <v>0.35932644271140396</v>
      </c>
      <c r="BC259" s="32">
        <f t="shared" si="546"/>
        <v>-4.710621143944993E-3</v>
      </c>
      <c r="BD259" s="32">
        <f t="shared" si="546"/>
        <v>0.31728319836526497</v>
      </c>
      <c r="BE259" s="32">
        <f t="shared" si="546"/>
        <v>-4.6753865490084E-2</v>
      </c>
      <c r="BF259" s="32">
        <f t="shared" si="546"/>
        <v>-0.41079092934543293</v>
      </c>
      <c r="BG259" s="32">
        <f t="shared" si="546"/>
        <v>-8.8797109836222965E-2</v>
      </c>
      <c r="BH259" s="32">
        <f t="shared" si="546"/>
        <v>-0.45283417369157192</v>
      </c>
      <c r="BI259" s="32">
        <f t="shared" si="546"/>
        <v>-0.81687123754692093</v>
      </c>
      <c r="BJ259" s="32">
        <f t="shared" si="546"/>
        <v>1.0973944304874248</v>
      </c>
      <c r="BK259" s="32">
        <f t="shared" si="546"/>
        <v>0.73335736663207596</v>
      </c>
      <c r="BL259" s="32">
        <f t="shared" si="546"/>
        <v>0.36932030277672701</v>
      </c>
      <c r="BM259" s="32">
        <f t="shared" si="546"/>
        <v>0.69131412228593692</v>
      </c>
      <c r="BN259" s="32">
        <f t="shared" si="546"/>
        <v>0.32727705843058802</v>
      </c>
      <c r="BO259" s="32">
        <f t="shared" si="546"/>
        <v>-3.6760005424760933E-2</v>
      </c>
      <c r="BP259" s="32">
        <f t="shared" si="546"/>
        <v>0.28523381408444903</v>
      </c>
      <c r="BQ259" s="32">
        <f t="shared" si="546"/>
        <v>-7.8803249770899919E-2</v>
      </c>
      <c r="BR259" s="32">
        <f t="shared" si="546"/>
        <v>-0.44284031362624887</v>
      </c>
      <c r="BS259" s="32">
        <f t="shared" si="546"/>
        <v>-5.4130632973849957E-2</v>
      </c>
      <c r="BT259" s="32">
        <f t="shared" si="546"/>
        <v>-0.41816769682919891</v>
      </c>
      <c r="BU259" s="32">
        <f t="shared" si="546"/>
        <v>-0.78220476068454792</v>
      </c>
      <c r="BV259" s="32">
        <f t="shared" si="546"/>
        <v>-0.4602109411753379</v>
      </c>
      <c r="BW259" s="32">
        <f t="shared" si="546"/>
        <v>-0.82424800503068685</v>
      </c>
      <c r="BX259" s="32">
        <f t="shared" si="546"/>
        <v>-1.1882850688860358</v>
      </c>
      <c r="BY259" s="32">
        <f t="shared" si="546"/>
        <v>-0.86629124937682578</v>
      </c>
      <c r="BZ259" s="32">
        <f t="shared" si="546"/>
        <v>-1.2303283132321747</v>
      </c>
      <c r="CA259" s="32">
        <f t="shared" si="546"/>
        <v>-1.5943653770875237</v>
      </c>
      <c r="CB259" s="32">
        <f t="shared" si="546"/>
        <v>0.22639255996665403</v>
      </c>
      <c r="CC259" s="32">
        <f t="shared" ref="CC259:CS259" si="547">SUMPRODUCT(BN$3:BN$6,$K259:$K262)</f>
        <v>-0.13764450388869492</v>
      </c>
      <c r="CD259" s="32">
        <f t="shared" si="547"/>
        <v>-0.50168156774404382</v>
      </c>
      <c r="CE259" s="32">
        <f t="shared" si="547"/>
        <v>-0.17968774823483391</v>
      </c>
      <c r="CF259" s="32">
        <f t="shared" si="547"/>
        <v>-0.54372481209018286</v>
      </c>
      <c r="CG259" s="32">
        <f t="shared" si="547"/>
        <v>-0.90776187594553182</v>
      </c>
      <c r="CH259" s="32">
        <f t="shared" si="547"/>
        <v>-0.5857680564363219</v>
      </c>
      <c r="CI259" s="32">
        <f t="shared" si="547"/>
        <v>-0.94980512029167086</v>
      </c>
      <c r="CJ259" s="32">
        <f t="shared" si="547"/>
        <v>-1.3138421841470198</v>
      </c>
      <c r="CK259" s="32">
        <f t="shared" si="547"/>
        <v>0.60042348388732603</v>
      </c>
      <c r="CL259" s="32">
        <f t="shared" si="547"/>
        <v>0.23638642003197707</v>
      </c>
      <c r="CM259" s="32">
        <f t="shared" si="547"/>
        <v>-0.12765064382337188</v>
      </c>
      <c r="CN259" s="32">
        <f t="shared" si="547"/>
        <v>0.19434317568583809</v>
      </c>
      <c r="CO259" s="32">
        <f t="shared" si="547"/>
        <v>-0.16969388816951086</v>
      </c>
      <c r="CP259" s="32">
        <f t="shared" si="547"/>
        <v>-0.53373095202485987</v>
      </c>
      <c r="CQ259" s="32">
        <f t="shared" si="547"/>
        <v>-0.21173713251564985</v>
      </c>
      <c r="CR259" s="32">
        <f t="shared" si="547"/>
        <v>-0.5757741963709988</v>
      </c>
      <c r="CS259" s="32">
        <f t="shared" si="547"/>
        <v>-0.93981126022634776</v>
      </c>
    </row>
    <row r="260" spans="1:111" ht="13.9" thickTop="1" thickBot="1" x14ac:dyDescent="0.4">
      <c r="H260" s="33">
        <f>H259</f>
        <v>1.1408701539039612E-3</v>
      </c>
      <c r="I260" s="33">
        <f t="shared" ref="I260:J260" si="548">I255</f>
        <v>0.32613618827668406</v>
      </c>
      <c r="J260" s="33">
        <f t="shared" si="548"/>
        <v>1</v>
      </c>
      <c r="K260" s="33">
        <f t="shared" ref="K260:K262" si="549">I260+J260*H260</f>
        <v>0.32727705843058802</v>
      </c>
      <c r="L260" s="33">
        <f>$CE$4-$CE$7*SUMPRODUCT($B$4:$CD$4,Q261:CS261)</f>
        <v>0.47627236616929736</v>
      </c>
      <c r="M260" s="39" t="s">
        <v>375</v>
      </c>
      <c r="O260" s="47">
        <f t="shared" ref="O260:O261" si="550">SUM(Q260:CS260)</f>
        <v>98.854428492690488</v>
      </c>
      <c r="P260" s="39" t="s">
        <v>365</v>
      </c>
      <c r="Q260" s="33">
        <f>EXP(Q259)</f>
        <v>2.5594982936096815</v>
      </c>
      <c r="R260" s="33">
        <f>EXP(R259)</f>
        <v>1.7785069076445017</v>
      </c>
      <c r="S260" s="33">
        <f t="shared" ref="S260:CD260" si="551">EXP(S259)</f>
        <v>1.2358229846984119</v>
      </c>
      <c r="T260" s="33">
        <f t="shared" si="551"/>
        <v>1.7052827828462802</v>
      </c>
      <c r="U260" s="33">
        <f t="shared" si="551"/>
        <v>1.1849420710111453</v>
      </c>
      <c r="V260" s="33">
        <f t="shared" si="551"/>
        <v>0.82337529339774684</v>
      </c>
      <c r="W260" s="33">
        <f t="shared" si="551"/>
        <v>1.1361560102354249</v>
      </c>
      <c r="X260" s="33">
        <f t="shared" si="551"/>
        <v>0.78947554581713164</v>
      </c>
      <c r="Y260" s="33">
        <f t="shared" si="551"/>
        <v>0.54857927241357352</v>
      </c>
      <c r="Z260" s="33">
        <f t="shared" si="551"/>
        <v>3.3883207787502703</v>
      </c>
      <c r="AA260" s="33">
        <f t="shared" si="551"/>
        <v>2.3544270083587442</v>
      </c>
      <c r="AB260" s="33">
        <f t="shared" si="551"/>
        <v>1.6360099588131904</v>
      </c>
      <c r="AC260" s="33">
        <f t="shared" si="551"/>
        <v>2.2574912830335632</v>
      </c>
      <c r="AD260" s="33">
        <f t="shared" si="551"/>
        <v>1.5686526733956541</v>
      </c>
      <c r="AE260" s="33">
        <f t="shared" si="551"/>
        <v>1.0900025299077749</v>
      </c>
      <c r="AF260" s="33">
        <f t="shared" si="551"/>
        <v>1.5040686008637598</v>
      </c>
      <c r="AG260" s="33">
        <f t="shared" si="551"/>
        <v>1.0451252899390797</v>
      </c>
      <c r="AH260" s="33">
        <f t="shared" si="551"/>
        <v>0.72622144431641245</v>
      </c>
      <c r="AI260" s="33">
        <f t="shared" si="551"/>
        <v>4.9252024337928324</v>
      </c>
      <c r="AJ260" s="33">
        <f t="shared" si="551"/>
        <v>3.4223529556233698</v>
      </c>
      <c r="AK260" s="33">
        <f t="shared" si="551"/>
        <v>2.3780747919115224</v>
      </c>
      <c r="AL260" s="33">
        <f t="shared" si="551"/>
        <v>3.281448920418903</v>
      </c>
      <c r="AM260" s="33">
        <f t="shared" si="551"/>
        <v>2.2801654475092232</v>
      </c>
      <c r="AN260" s="33">
        <f t="shared" si="551"/>
        <v>1.5844081666677969</v>
      </c>
      <c r="AO260" s="33">
        <f t="shared" si="551"/>
        <v>2.1862871957175907</v>
      </c>
      <c r="AP260" s="33">
        <f t="shared" si="551"/>
        <v>1.5191754139420515</v>
      </c>
      <c r="AQ260" s="33">
        <f t="shared" si="551"/>
        <v>1.0556224922538131</v>
      </c>
      <c r="AR260" s="33">
        <f t="shared" si="551"/>
        <v>1.5571236630563643</v>
      </c>
      <c r="AS260" s="33">
        <f t="shared" si="551"/>
        <v>1.0819914190670583</v>
      </c>
      <c r="AT260" s="33">
        <f t="shared" si="551"/>
        <v>0.75183844334935779</v>
      </c>
      <c r="AU260" s="33">
        <f t="shared" si="551"/>
        <v>1.0374440100242099</v>
      </c>
      <c r="AV260" s="33">
        <f t="shared" si="551"/>
        <v>0.72088398836957523</v>
      </c>
      <c r="AW260" s="33">
        <f t="shared" si="551"/>
        <v>0.50091736967617051</v>
      </c>
      <c r="AX260" s="33">
        <f t="shared" si="551"/>
        <v>0.691203980435659</v>
      </c>
      <c r="AY260" s="33">
        <f t="shared" si="551"/>
        <v>0.48029375790772155</v>
      </c>
      <c r="AZ260" s="33">
        <f t="shared" si="551"/>
        <v>0.33373953335703366</v>
      </c>
      <c r="BA260" s="33">
        <f t="shared" si="551"/>
        <v>2.0613549443616854</v>
      </c>
      <c r="BB260" s="33">
        <f t="shared" si="551"/>
        <v>1.4323643101492465</v>
      </c>
      <c r="BC260" s="33">
        <f t="shared" si="551"/>
        <v>0.9953004564309238</v>
      </c>
      <c r="BD260" s="33">
        <f t="shared" si="551"/>
        <v>1.3733914590728358</v>
      </c>
      <c r="BE260" s="33">
        <f t="shared" si="551"/>
        <v>0.95432226032712064</v>
      </c>
      <c r="BF260" s="33">
        <f t="shared" si="551"/>
        <v>0.66312555720325439</v>
      </c>
      <c r="BG260" s="33">
        <f t="shared" si="551"/>
        <v>0.9150312055735218</v>
      </c>
      <c r="BH260" s="33">
        <f t="shared" si="551"/>
        <v>0.63582356115880201</v>
      </c>
      <c r="BI260" s="33">
        <f t="shared" si="551"/>
        <v>0.44181181850653073</v>
      </c>
      <c r="BJ260" s="33">
        <f t="shared" si="551"/>
        <v>2.9963486493228921</v>
      </c>
      <c r="BK260" s="33">
        <f t="shared" si="551"/>
        <v>2.0820591222260467</v>
      </c>
      <c r="BL260" s="33">
        <f t="shared" si="551"/>
        <v>1.4467509278081845</v>
      </c>
      <c r="BM260" s="33">
        <f t="shared" si="551"/>
        <v>1.9963372415024716</v>
      </c>
      <c r="BN260" s="33">
        <f t="shared" si="551"/>
        <v>1.3871857554524163</v>
      </c>
      <c r="BO260" s="33">
        <f t="shared" si="551"/>
        <v>0.96390744014866292</v>
      </c>
      <c r="BP260" s="33">
        <f t="shared" si="551"/>
        <v>1.3300729815638446</v>
      </c>
      <c r="BQ260" s="33">
        <f t="shared" si="551"/>
        <v>0.9242217473981863</v>
      </c>
      <c r="BR260" s="33">
        <f t="shared" si="551"/>
        <v>0.64220975104647315</v>
      </c>
      <c r="BS260" s="33">
        <f t="shared" si="551"/>
        <v>0.94730834871180514</v>
      </c>
      <c r="BT260" s="33">
        <f t="shared" si="551"/>
        <v>0.65825183242344443</v>
      </c>
      <c r="BU260" s="33">
        <f t="shared" si="551"/>
        <v>0.45739644908443811</v>
      </c>
      <c r="BV260" s="33">
        <f t="shared" si="551"/>
        <v>0.63115049583663885</v>
      </c>
      <c r="BW260" s="33">
        <f t="shared" si="551"/>
        <v>0.43856466691588836</v>
      </c>
      <c r="BX260" s="33">
        <f t="shared" si="551"/>
        <v>0.30474343018947314</v>
      </c>
      <c r="BY260" s="33">
        <f t="shared" si="551"/>
        <v>0.42050822093622592</v>
      </c>
      <c r="BZ260" s="33">
        <f t="shared" si="551"/>
        <v>0.29219662991126333</v>
      </c>
      <c r="CA260" s="33">
        <f t="shared" si="551"/>
        <v>0.20303733977283719</v>
      </c>
      <c r="CB260" s="33">
        <f t="shared" si="551"/>
        <v>1.2540678655022779</v>
      </c>
      <c r="CC260" s="33">
        <f t="shared" si="551"/>
        <v>0.87140841899343113</v>
      </c>
      <c r="CD260" s="33">
        <f t="shared" si="551"/>
        <v>0.60551159437332058</v>
      </c>
      <c r="CE260" s="33">
        <f t="shared" ref="CE260:CS260" si="552">EXP(CE259)</f>
        <v>0.83553106673332378</v>
      </c>
      <c r="CF260" s="33">
        <f t="shared" si="552"/>
        <v>0.58058166221360541</v>
      </c>
      <c r="CG260" s="33">
        <f t="shared" si="552"/>
        <v>0.40342613209653061</v>
      </c>
      <c r="CH260" s="33">
        <f t="shared" si="552"/>
        <v>0.55667813734858662</v>
      </c>
      <c r="CI260" s="33">
        <f t="shared" si="552"/>
        <v>0.38681639877667279</v>
      </c>
      <c r="CJ260" s="33">
        <f t="shared" si="552"/>
        <v>0.26878534708622653</v>
      </c>
      <c r="CK260" s="33">
        <f t="shared" si="552"/>
        <v>1.8228906017544546</v>
      </c>
      <c r="CL260" s="33">
        <f t="shared" si="552"/>
        <v>1.266663679829334</v>
      </c>
      <c r="CM260" s="33">
        <f t="shared" si="552"/>
        <v>0.88016081505636556</v>
      </c>
      <c r="CN260" s="33">
        <f t="shared" si="552"/>
        <v>1.214513002780776</v>
      </c>
      <c r="CO260" s="33">
        <f t="shared" si="552"/>
        <v>0.8439231119093199</v>
      </c>
      <c r="CP260" s="33">
        <f t="shared" si="552"/>
        <v>0.58641300437626198</v>
      </c>
      <c r="CQ260" s="33">
        <f t="shared" si="552"/>
        <v>0.80917737603337936</v>
      </c>
      <c r="CR260" s="33">
        <f t="shared" si="552"/>
        <v>0.562269393333099</v>
      </c>
      <c r="CS260" s="33">
        <f t="shared" si="552"/>
        <v>0.39070156932579619</v>
      </c>
    </row>
    <row r="261" spans="1:111" ht="13.9" thickTop="1" thickBot="1" x14ac:dyDescent="0.4">
      <c r="H261" s="32">
        <f t="shared" ref="H261:H262" si="553">H260</f>
        <v>1.1408701539039612E-3</v>
      </c>
      <c r="I261" s="32">
        <f t="shared" ref="I261:J261" si="554">I256</f>
        <v>-0.40502401267125288</v>
      </c>
      <c r="J261" s="32">
        <f t="shared" si="554"/>
        <v>-0.92586831781031487</v>
      </c>
      <c r="K261" s="32">
        <f t="shared" si="549"/>
        <v>-0.40608030820148794</v>
      </c>
      <c r="L261" s="32">
        <f>$CE$5-$CE$7*SUMPRODUCT($B$5:$CD$5,Q261:CS261)</f>
        <v>0.28749048567590307</v>
      </c>
      <c r="M261" s="32">
        <f>SUMPRODUCT($B$7:$CD$7, LN(Q261:CS261))</f>
        <v>-3180.5984340553705</v>
      </c>
      <c r="O261" s="48">
        <f t="shared" si="550"/>
        <v>1.0000000000000002</v>
      </c>
      <c r="P261" s="39" t="s">
        <v>366</v>
      </c>
      <c r="Q261" s="32">
        <f t="shared" ref="Q261:AV261" si="555">Q260/$O260</f>
        <v>2.589158960945221E-2</v>
      </c>
      <c r="R261" s="32">
        <f t="shared" si="555"/>
        <v>1.7991170802995522E-2</v>
      </c>
      <c r="S261" s="32">
        <f t="shared" si="555"/>
        <v>1.2501442813862318E-2</v>
      </c>
      <c r="T261" s="32">
        <f t="shared" si="555"/>
        <v>1.7250443999808997E-2</v>
      </c>
      <c r="U261" s="32">
        <f t="shared" si="555"/>
        <v>1.198673735794004E-2</v>
      </c>
      <c r="V261" s="32">
        <f t="shared" si="555"/>
        <v>8.3291695268728309E-3</v>
      </c>
      <c r="W261" s="32">
        <f t="shared" si="555"/>
        <v>1.1493223192519239E-2</v>
      </c>
      <c r="X261" s="32">
        <f t="shared" si="555"/>
        <v>7.9862435892339122E-3</v>
      </c>
      <c r="Y261" s="32">
        <f t="shared" si="555"/>
        <v>5.5493646645697484E-3</v>
      </c>
      <c r="Z261" s="32">
        <f t="shared" si="555"/>
        <v>3.4275862299894939E-2</v>
      </c>
      <c r="AA261" s="32">
        <f t="shared" si="555"/>
        <v>2.3817112134059182E-2</v>
      </c>
      <c r="AB261" s="32">
        <f t="shared" si="555"/>
        <v>1.6549688099548931E-2</v>
      </c>
      <c r="AC261" s="32">
        <f t="shared" si="555"/>
        <v>2.2836521514061323E-2</v>
      </c>
      <c r="AD261" s="32">
        <f t="shared" si="555"/>
        <v>1.5868309567048315E-2</v>
      </c>
      <c r="AE261" s="32">
        <f t="shared" si="555"/>
        <v>1.1026339907355511E-2</v>
      </c>
      <c r="AF261" s="32">
        <f t="shared" si="555"/>
        <v>1.5214984536327312E-2</v>
      </c>
      <c r="AG261" s="32">
        <f t="shared" si="555"/>
        <v>1.0572366922503209E-2</v>
      </c>
      <c r="AH261" s="32">
        <f t="shared" si="555"/>
        <v>7.3463723921089776E-3</v>
      </c>
      <c r="AI261" s="32">
        <f t="shared" si="555"/>
        <v>4.9822779908712055E-2</v>
      </c>
      <c r="AJ261" s="32">
        <f t="shared" si="555"/>
        <v>3.4620127876986574E-2</v>
      </c>
      <c r="AK261" s="32">
        <f t="shared" si="555"/>
        <v>2.4056330385718253E-2</v>
      </c>
      <c r="AL261" s="32">
        <f t="shared" si="555"/>
        <v>3.3194758904114656E-2</v>
      </c>
      <c r="AM261" s="32">
        <f t="shared" si="555"/>
        <v>2.3065890747401604E-2</v>
      </c>
      <c r="AN261" s="32">
        <f t="shared" si="555"/>
        <v>1.6027690320266751E-2</v>
      </c>
      <c r="AO261" s="32">
        <f t="shared" si="555"/>
        <v>2.2116229177120271E-2</v>
      </c>
      <c r="AP261" s="32">
        <f t="shared" si="555"/>
        <v>1.5367803315502275E-2</v>
      </c>
      <c r="AQ261" s="32">
        <f t="shared" si="555"/>
        <v>1.0678555410715546E-2</v>
      </c>
      <c r="AR261" s="32">
        <f t="shared" si="555"/>
        <v>1.575168342783451E-2</v>
      </c>
      <c r="AS261" s="32">
        <f t="shared" si="555"/>
        <v>1.0945300433829963E-2</v>
      </c>
      <c r="AT261" s="32">
        <f t="shared" si="555"/>
        <v>7.6055110005006036E-3</v>
      </c>
      <c r="AU261" s="32">
        <f t="shared" si="555"/>
        <v>1.0494663980591632E-2</v>
      </c>
      <c r="AV261" s="32">
        <f t="shared" si="555"/>
        <v>7.2923793031981262E-3</v>
      </c>
      <c r="AW261" s="32">
        <f t="shared" ref="AW261:CB261" si="556">AW260/$O260</f>
        <v>5.0672223522409965E-3</v>
      </c>
      <c r="AX261" s="32">
        <f t="shared" si="556"/>
        <v>6.9921397652586512E-3</v>
      </c>
      <c r="AY261" s="32">
        <f t="shared" si="556"/>
        <v>4.8585962736432745E-3</v>
      </c>
      <c r="AZ261" s="32">
        <f t="shared" si="556"/>
        <v>3.3760706368527646E-3</v>
      </c>
      <c r="BA261" s="32">
        <f t="shared" si="556"/>
        <v>2.0852428927997966E-2</v>
      </c>
      <c r="BB261" s="32">
        <f t="shared" si="556"/>
        <v>1.4489632199483694E-2</v>
      </c>
      <c r="BC261" s="32">
        <f t="shared" si="556"/>
        <v>1.0068344651899114E-2</v>
      </c>
      <c r="BD261" s="32">
        <f t="shared" si="556"/>
        <v>1.3893069637991862E-2</v>
      </c>
      <c r="BE261" s="32">
        <f t="shared" si="556"/>
        <v>9.6538139451960454E-3</v>
      </c>
      <c r="BF261" s="32">
        <f t="shared" si="556"/>
        <v>6.7081016734853449E-3</v>
      </c>
      <c r="BG261" s="32">
        <f t="shared" si="556"/>
        <v>9.2563501658520161E-3</v>
      </c>
      <c r="BH261" s="32">
        <f t="shared" si="556"/>
        <v>6.4319178296176806E-3</v>
      </c>
      <c r="BI261" s="32">
        <f t="shared" si="556"/>
        <v>4.4693174119073403E-3</v>
      </c>
      <c r="BJ261" s="32">
        <f t="shared" si="556"/>
        <v>3.0310717435834942E-2</v>
      </c>
      <c r="BK261" s="32">
        <f t="shared" si="556"/>
        <v>2.106187000393208E-2</v>
      </c>
      <c r="BL261" s="32">
        <f t="shared" si="556"/>
        <v>1.4635165564840227E-2</v>
      </c>
      <c r="BM261" s="32">
        <f t="shared" si="556"/>
        <v>2.0194717342886515E-2</v>
      </c>
      <c r="BN261" s="32">
        <f t="shared" si="556"/>
        <v>1.403261114958535E-2</v>
      </c>
      <c r="BO261" s="32">
        <f t="shared" si="556"/>
        <v>9.7507765190300646E-3</v>
      </c>
      <c r="BP261" s="32">
        <f t="shared" si="556"/>
        <v>1.3454864914445315E-2</v>
      </c>
      <c r="BQ261" s="32">
        <f t="shared" si="556"/>
        <v>9.3493206272142401E-3</v>
      </c>
      <c r="BR261" s="32">
        <f t="shared" si="556"/>
        <v>6.4965197901473834E-3</v>
      </c>
      <c r="BS261" s="32">
        <f t="shared" si="556"/>
        <v>9.5828620240503565E-3</v>
      </c>
      <c r="BT261" s="32">
        <f t="shared" si="556"/>
        <v>6.6587996355885765E-3</v>
      </c>
      <c r="BU261" s="32">
        <f t="shared" si="556"/>
        <v>4.6269697378125956E-3</v>
      </c>
      <c r="BV261" s="32">
        <f t="shared" si="556"/>
        <v>6.384645639656978E-3</v>
      </c>
      <c r="BW261" s="32">
        <f t="shared" si="556"/>
        <v>4.4364696008365144E-3</v>
      </c>
      <c r="BX261" s="32">
        <f t="shared" si="556"/>
        <v>3.082749400670568E-3</v>
      </c>
      <c r="BY261" s="32">
        <f t="shared" si="556"/>
        <v>4.2538126753453361E-3</v>
      </c>
      <c r="BZ261" s="32">
        <f t="shared" si="556"/>
        <v>2.9558274157932031E-3</v>
      </c>
      <c r="CA261" s="32">
        <f t="shared" si="556"/>
        <v>2.0539023174652232E-3</v>
      </c>
      <c r="CB261" s="32">
        <f t="shared" si="556"/>
        <v>1.2686005924307239E-2</v>
      </c>
      <c r="CC261" s="32">
        <f t="shared" ref="CC261:CS261" si="557">CC260/$O260</f>
        <v>8.815067086831269E-3</v>
      </c>
      <c r="CD261" s="32">
        <f t="shared" si="557"/>
        <v>6.1252854688052085E-3</v>
      </c>
      <c r="CE261" s="32">
        <f t="shared" si="557"/>
        <v>8.4521359282867612E-3</v>
      </c>
      <c r="CF261" s="32">
        <f t="shared" si="557"/>
        <v>5.8730971496793885E-3</v>
      </c>
      <c r="CG261" s="32">
        <f t="shared" si="557"/>
        <v>4.0810122343316246E-3</v>
      </c>
      <c r="CH261" s="32">
        <f t="shared" si="557"/>
        <v>5.631291848394517E-3</v>
      </c>
      <c r="CI261" s="32">
        <f t="shared" si="557"/>
        <v>3.9129900872905739E-3</v>
      </c>
      <c r="CJ261" s="32">
        <f t="shared" si="557"/>
        <v>2.7190015782257151E-3</v>
      </c>
      <c r="CK261" s="32">
        <f t="shared" si="557"/>
        <v>1.8440151134850202E-2</v>
      </c>
      <c r="CL261" s="32">
        <f t="shared" si="557"/>
        <v>1.2813423729651059E-2</v>
      </c>
      <c r="CM261" s="32">
        <f t="shared" si="557"/>
        <v>8.9036053161892139E-3</v>
      </c>
      <c r="CN261" s="32">
        <f t="shared" si="557"/>
        <v>1.2285873493978874E-2</v>
      </c>
      <c r="CO261" s="32">
        <f t="shared" si="557"/>
        <v>8.5370288896235071E-3</v>
      </c>
      <c r="CP261" s="32">
        <f t="shared" si="557"/>
        <v>5.9320863346008076E-3</v>
      </c>
      <c r="CQ261" s="32">
        <f t="shared" si="557"/>
        <v>8.1855450319376615E-3</v>
      </c>
      <c r="CR261" s="32">
        <f t="shared" si="557"/>
        <v>5.6878523492215061E-3</v>
      </c>
      <c r="CS261" s="32">
        <f t="shared" si="557"/>
        <v>3.9522920245771845E-3</v>
      </c>
    </row>
    <row r="262" spans="1:111" ht="13.15" thickTop="1" x14ac:dyDescent="0.35">
      <c r="H262" s="34">
        <f t="shared" si="553"/>
        <v>1.1408701539039612E-3</v>
      </c>
      <c r="I262" s="34">
        <f t="shared" ref="I262:J262" si="558">I257</f>
        <v>-0.364501830365698</v>
      </c>
      <c r="J262" s="34">
        <f t="shared" si="558"/>
        <v>0.40737897188269179</v>
      </c>
      <c r="K262" s="34">
        <f t="shared" si="549"/>
        <v>-0.36403706385534895</v>
      </c>
      <c r="L262" s="34">
        <f>$CE$6-$CE$7*SUMPRODUCT($B$6:$CD$6,Q261:CS261)</f>
        <v>-0.5148466707473176</v>
      </c>
    </row>
    <row r="264" spans="1:111" ht="27.75" customHeight="1" x14ac:dyDescent="0.35">
      <c r="A264" s="40" t="s">
        <v>354</v>
      </c>
      <c r="B264" s="40"/>
      <c r="C264" s="40">
        <f>1+C206</f>
        <v>5</v>
      </c>
      <c r="D264" s="40"/>
    </row>
    <row r="265" spans="1:111" ht="13.15" x14ac:dyDescent="0.35">
      <c r="B265" s="37" t="s">
        <v>349</v>
      </c>
      <c r="D265" s="37" t="s">
        <v>350</v>
      </c>
      <c r="F265" s="37" t="s">
        <v>348</v>
      </c>
      <c r="H265" s="37" t="s">
        <v>355</v>
      </c>
      <c r="I265" s="37"/>
      <c r="J265" s="37"/>
      <c r="K265" s="37"/>
      <c r="M265" s="37" t="s">
        <v>356</v>
      </c>
      <c r="N265" s="37" t="s">
        <v>357</v>
      </c>
      <c r="P265" s="37" t="s">
        <v>358</v>
      </c>
      <c r="R265" s="37" t="s">
        <v>359</v>
      </c>
      <c r="T265" s="37" t="s">
        <v>360</v>
      </c>
      <c r="V265" s="37" t="s">
        <v>361</v>
      </c>
      <c r="X265" s="37" t="s">
        <v>362</v>
      </c>
      <c r="Y265" s="37"/>
      <c r="Z265" s="37"/>
      <c r="AA265" s="37"/>
      <c r="AC265" s="37" t="s">
        <v>336</v>
      </c>
    </row>
    <row r="266" spans="1:111" ht="13.15" x14ac:dyDescent="0.35">
      <c r="B266" s="36">
        <f>K259</f>
        <v>-0.49697094660009888</v>
      </c>
      <c r="D266" s="36">
        <f>$CE$3-$CE$7*SUMPRODUCT($B$3:$CD$3,AE268:DG268)</f>
        <v>-4.0833061788703162E-2</v>
      </c>
      <c r="F266" s="36">
        <f>SUMPRODUCT(D266:D269,D266:D269)</f>
        <v>0.5762205794453048</v>
      </c>
      <c r="H266" s="36">
        <f t="shared" ref="H266:K269" si="559">X208</f>
        <v>-1.7910673546882791E-3</v>
      </c>
      <c r="I266" s="36">
        <f t="shared" si="559"/>
        <v>-8.5256709031289735E-3</v>
      </c>
      <c r="J266" s="36">
        <f t="shared" si="559"/>
        <v>-5.6294964043134277E-3</v>
      </c>
      <c r="K266" s="36">
        <f t="shared" si="559"/>
        <v>9.4654319236720935E-3</v>
      </c>
      <c r="M266" s="36">
        <f t="array" ref="M266:M269">MMULT(H266:K269,D266:D269)</f>
        <v>-1.0479079458727024E-2</v>
      </c>
      <c r="N266" s="36">
        <f>IFERROR(M266/(MAX(ABS(M266),ABS(M267),ABS(M268),ABS(M269))),0)</f>
        <v>-4.0277620748508353E-2</v>
      </c>
      <c r="P266" s="36">
        <f>L317</f>
        <v>-2.1720684523614864E-2</v>
      </c>
      <c r="R266" s="36">
        <f>H317*J317</f>
        <v>-4.2541069865585768E-5</v>
      </c>
      <c r="T266" s="36">
        <f>P266-D266</f>
        <v>1.9112377265088298E-2</v>
      </c>
      <c r="V266" s="36">
        <f t="array" ref="V266:V269">MMULT(H266:K269,T266:T269)</f>
        <v>1.0488261064551672E-2</v>
      </c>
      <c r="X266" s="36">
        <f t="array" ref="X266:AA269">H266:K269+MMULT(R266:R269,TRANSPOSE(R266:R269))*((SUMPRODUCT(R266:R269,T266:T269)+SUMPRODUCT(V266:V269,T266:T269))/SUMPRODUCT(R266:R269,T266:T269)^2)-(MMULT(V266:V269,TRANSPOSE(R266:R269))+MMULT(R266:R269,TRANSPOSE(V266:V269)))/SUMPRODUCT(R266:R269,T266:T269)</f>
        <v>-2.1729922015974461E-3</v>
      </c>
      <c r="Y266" s="36">
        <v>7.5668938894664362E-6</v>
      </c>
      <c r="Z266" s="36">
        <v>3.1241980745421935E-5</v>
      </c>
      <c r="AA266" s="36">
        <v>2.3715796020465363E-5</v>
      </c>
      <c r="AC266" s="43">
        <f>SUM(AE266:DG266)</f>
        <v>-1.2623543682322655</v>
      </c>
      <c r="AD266" s="37" t="s">
        <v>363</v>
      </c>
      <c r="AE266" s="36">
        <f t="shared" ref="AE266:BJ266" si="560">SUMPRODUCT(B$3:B$6,$B266:$B269)</f>
        <v>0.93981126022634776</v>
      </c>
      <c r="AF266" s="36">
        <f t="shared" si="560"/>
        <v>0.5757741963709988</v>
      </c>
      <c r="AG266" s="36">
        <f t="shared" si="560"/>
        <v>0.21173713251564985</v>
      </c>
      <c r="AH266" s="36">
        <f t="shared" si="560"/>
        <v>0.53373095202485987</v>
      </c>
      <c r="AI266" s="36">
        <f t="shared" si="560"/>
        <v>0.16969388816951086</v>
      </c>
      <c r="AJ266" s="36">
        <f t="shared" si="560"/>
        <v>-0.19434317568583809</v>
      </c>
      <c r="AK266" s="36">
        <f t="shared" si="560"/>
        <v>0.12765064382337188</v>
      </c>
      <c r="AL266" s="36">
        <f t="shared" si="560"/>
        <v>-0.23638642003197707</v>
      </c>
      <c r="AM266" s="36">
        <f t="shared" si="560"/>
        <v>-0.60042348388732603</v>
      </c>
      <c r="AN266" s="36">
        <f t="shared" si="560"/>
        <v>1.2203344531668519</v>
      </c>
      <c r="AO266" s="36">
        <f t="shared" si="560"/>
        <v>0.8562973893115029</v>
      </c>
      <c r="AP266" s="36">
        <f t="shared" si="560"/>
        <v>0.49226032545615395</v>
      </c>
      <c r="AQ266" s="36">
        <f t="shared" si="560"/>
        <v>0.81425414496536386</v>
      </c>
      <c r="AR266" s="36">
        <f t="shared" si="560"/>
        <v>0.45021708111001491</v>
      </c>
      <c r="AS266" s="36">
        <f t="shared" si="560"/>
        <v>8.6180017254665953E-2</v>
      </c>
      <c r="AT266" s="36">
        <f t="shared" si="560"/>
        <v>0.40817383676387592</v>
      </c>
      <c r="AU266" s="36">
        <f t="shared" si="560"/>
        <v>4.4136772908526967E-2</v>
      </c>
      <c r="AV266" s="36">
        <f t="shared" si="560"/>
        <v>-0.31990029094682199</v>
      </c>
      <c r="AW266" s="36">
        <f t="shared" si="560"/>
        <v>1.5943653770875237</v>
      </c>
      <c r="AX266" s="36">
        <f t="shared" si="560"/>
        <v>1.2303283132321747</v>
      </c>
      <c r="AY266" s="36">
        <f t="shared" si="560"/>
        <v>0.86629124937682578</v>
      </c>
      <c r="AZ266" s="36">
        <f t="shared" si="560"/>
        <v>1.1882850688860358</v>
      </c>
      <c r="BA266" s="36">
        <f t="shared" si="560"/>
        <v>0.82424800503068685</v>
      </c>
      <c r="BB266" s="36">
        <f t="shared" si="560"/>
        <v>0.4602109411753379</v>
      </c>
      <c r="BC266" s="36">
        <f t="shared" si="560"/>
        <v>0.78220476068454792</v>
      </c>
      <c r="BD266" s="36">
        <f t="shared" si="560"/>
        <v>0.41816769682919891</v>
      </c>
      <c r="BE266" s="36">
        <f t="shared" si="560"/>
        <v>5.4130632973849957E-2</v>
      </c>
      <c r="BF266" s="36">
        <f t="shared" si="560"/>
        <v>0.44284031362624887</v>
      </c>
      <c r="BG266" s="36">
        <f t="shared" si="560"/>
        <v>7.8803249770899919E-2</v>
      </c>
      <c r="BH266" s="36">
        <f t="shared" si="560"/>
        <v>-0.28523381408444903</v>
      </c>
      <c r="BI266" s="36">
        <f t="shared" si="560"/>
        <v>3.6760005424760933E-2</v>
      </c>
      <c r="BJ266" s="36">
        <f t="shared" si="560"/>
        <v>-0.32727705843058802</v>
      </c>
      <c r="BK266" s="36">
        <f t="shared" ref="BK266:CP266" si="561">SUMPRODUCT(AH$3:AH$6,$B266:$B269)</f>
        <v>-0.69131412228593692</v>
      </c>
      <c r="BL266" s="36">
        <f t="shared" si="561"/>
        <v>-0.36932030277672701</v>
      </c>
      <c r="BM266" s="36">
        <f t="shared" si="561"/>
        <v>-0.73335736663207596</v>
      </c>
      <c r="BN266" s="36">
        <f t="shared" si="561"/>
        <v>-1.0973944304874248</v>
      </c>
      <c r="BO266" s="36">
        <f t="shared" si="561"/>
        <v>0.72336350656675297</v>
      </c>
      <c r="BP266" s="36">
        <f t="shared" si="561"/>
        <v>0.35932644271140396</v>
      </c>
      <c r="BQ266" s="36">
        <f t="shared" si="561"/>
        <v>-4.710621143944993E-3</v>
      </c>
      <c r="BR266" s="36">
        <f t="shared" si="561"/>
        <v>0.31728319836526497</v>
      </c>
      <c r="BS266" s="36">
        <f t="shared" si="561"/>
        <v>-4.6753865490084E-2</v>
      </c>
      <c r="BT266" s="36">
        <f t="shared" si="561"/>
        <v>-0.41079092934543293</v>
      </c>
      <c r="BU266" s="36">
        <f t="shared" si="561"/>
        <v>-8.8797109836222965E-2</v>
      </c>
      <c r="BV266" s="36">
        <f t="shared" si="561"/>
        <v>-0.45283417369157192</v>
      </c>
      <c r="BW266" s="36">
        <f t="shared" si="561"/>
        <v>-0.81687123754692093</v>
      </c>
      <c r="BX266" s="36">
        <f t="shared" si="561"/>
        <v>1.0973944304874248</v>
      </c>
      <c r="BY266" s="36">
        <f t="shared" si="561"/>
        <v>0.73335736663207596</v>
      </c>
      <c r="BZ266" s="36">
        <f t="shared" si="561"/>
        <v>0.36932030277672701</v>
      </c>
      <c r="CA266" s="36">
        <f t="shared" si="561"/>
        <v>0.69131412228593692</v>
      </c>
      <c r="CB266" s="36">
        <f t="shared" si="561"/>
        <v>0.32727705843058802</v>
      </c>
      <c r="CC266" s="36">
        <f t="shared" si="561"/>
        <v>-3.6760005424760933E-2</v>
      </c>
      <c r="CD266" s="36">
        <f t="shared" si="561"/>
        <v>0.28523381408444903</v>
      </c>
      <c r="CE266" s="36">
        <f t="shared" si="561"/>
        <v>-7.8803249770899919E-2</v>
      </c>
      <c r="CF266" s="36">
        <f t="shared" si="561"/>
        <v>-0.44284031362624887</v>
      </c>
      <c r="CG266" s="36">
        <f t="shared" si="561"/>
        <v>-5.4130632973849957E-2</v>
      </c>
      <c r="CH266" s="36">
        <f t="shared" si="561"/>
        <v>-0.41816769682919891</v>
      </c>
      <c r="CI266" s="36">
        <f t="shared" si="561"/>
        <v>-0.78220476068454792</v>
      </c>
      <c r="CJ266" s="36">
        <f t="shared" si="561"/>
        <v>-0.4602109411753379</v>
      </c>
      <c r="CK266" s="36">
        <f t="shared" si="561"/>
        <v>-0.82424800503068685</v>
      </c>
      <c r="CL266" s="36">
        <f t="shared" si="561"/>
        <v>-1.1882850688860358</v>
      </c>
      <c r="CM266" s="36">
        <f t="shared" si="561"/>
        <v>-0.86629124937682578</v>
      </c>
      <c r="CN266" s="36">
        <f t="shared" si="561"/>
        <v>-1.2303283132321747</v>
      </c>
      <c r="CO266" s="36">
        <f t="shared" si="561"/>
        <v>-1.5943653770875237</v>
      </c>
      <c r="CP266" s="36">
        <f t="shared" si="561"/>
        <v>0.22639255996665403</v>
      </c>
      <c r="CQ266" s="36">
        <f t="shared" ref="CQ266:DG266" si="562">SUMPRODUCT(BN$3:BN$6,$B266:$B269)</f>
        <v>-0.13764450388869492</v>
      </c>
      <c r="CR266" s="36">
        <f t="shared" si="562"/>
        <v>-0.50168156774404382</v>
      </c>
      <c r="CS266" s="36">
        <f t="shared" si="562"/>
        <v>-0.17968774823483391</v>
      </c>
      <c r="CT266" s="36">
        <f t="shared" si="562"/>
        <v>-0.54372481209018286</v>
      </c>
      <c r="CU266" s="36">
        <f t="shared" si="562"/>
        <v>-0.90776187594553182</v>
      </c>
      <c r="CV266" s="36">
        <f t="shared" si="562"/>
        <v>-0.5857680564363219</v>
      </c>
      <c r="CW266" s="36">
        <f t="shared" si="562"/>
        <v>-0.94980512029167086</v>
      </c>
      <c r="CX266" s="36">
        <f t="shared" si="562"/>
        <v>-1.3138421841470198</v>
      </c>
      <c r="CY266" s="36">
        <f t="shared" si="562"/>
        <v>0.60042348388732603</v>
      </c>
      <c r="CZ266" s="36">
        <f t="shared" si="562"/>
        <v>0.23638642003197707</v>
      </c>
      <c r="DA266" s="36">
        <f t="shared" si="562"/>
        <v>-0.12765064382337188</v>
      </c>
      <c r="DB266" s="36">
        <f t="shared" si="562"/>
        <v>0.19434317568583809</v>
      </c>
      <c r="DC266" s="36">
        <f t="shared" si="562"/>
        <v>-0.16969388816951086</v>
      </c>
      <c r="DD266" s="36">
        <f t="shared" si="562"/>
        <v>-0.53373095202485987</v>
      </c>
      <c r="DE266" s="36">
        <f t="shared" si="562"/>
        <v>-0.21173713251564985</v>
      </c>
      <c r="DF266" s="36">
        <f t="shared" si="562"/>
        <v>-0.5757741963709988</v>
      </c>
      <c r="DG266" s="36">
        <f t="shared" si="562"/>
        <v>-0.93981126022634776</v>
      </c>
    </row>
    <row r="267" spans="1:111" ht="13.15" x14ac:dyDescent="0.35">
      <c r="B267" s="35">
        <f t="shared" ref="B267:B269" si="563">K260</f>
        <v>0.32727705843058802</v>
      </c>
      <c r="D267" s="35">
        <f>$CE$4-$CE$7*SUMPRODUCT($B$4:$CD$4,AE268:DG268)</f>
        <v>0.47627236616929736</v>
      </c>
      <c r="F267" s="37" t="s">
        <v>364</v>
      </c>
      <c r="H267" s="35">
        <f t="shared" si="559"/>
        <v>-8.5256709031289735E-3</v>
      </c>
      <c r="I267" s="35">
        <f t="shared" si="559"/>
        <v>0.18867373326926173</v>
      </c>
      <c r="J267" s="35">
        <f t="shared" si="559"/>
        <v>0.12647811038259824</v>
      </c>
      <c r="K267" s="35">
        <f t="shared" si="559"/>
        <v>-0.21094598283572549</v>
      </c>
      <c r="M267" s="35">
        <v>0.23517430497668151</v>
      </c>
      <c r="N267" s="35">
        <f>IFERROR(M267/(MAX(ABS(M266),ABS(M267),ABS(M268),ABS(M269))),0)</f>
        <v>0.90392114144685454</v>
      </c>
      <c r="P267" s="35">
        <f>L318</f>
        <v>-6.0393383343750884E-3</v>
      </c>
      <c r="R267" s="35">
        <f>H318*J318</f>
        <v>9.547180721367405E-4</v>
      </c>
      <c r="T267" s="35">
        <f>P267-D267</f>
        <v>-0.48231170450367244</v>
      </c>
      <c r="V267" s="35">
        <v>-0.2343273826657068</v>
      </c>
      <c r="X267" s="35">
        <v>7.5668938894664362E-6</v>
      </c>
      <c r="Y267" s="35">
        <v>-1.9781770008439059E-3</v>
      </c>
      <c r="Z267" s="35">
        <v>4.3937352646739036E-6</v>
      </c>
      <c r="AA267" s="35">
        <v>3.5434017793822825E-6</v>
      </c>
      <c r="AC267" s="43">
        <f t="shared" ref="AC267:AC268" si="564">SUM(AE267:DG267)</f>
        <v>98.854428492690488</v>
      </c>
      <c r="AD267" s="37" t="s">
        <v>365</v>
      </c>
      <c r="AE267" s="35">
        <f>EXP(AE266)</f>
        <v>2.5594982936096815</v>
      </c>
      <c r="AF267" s="35">
        <f t="shared" ref="AF267:CQ267" si="565">EXP(AF266)</f>
        <v>1.7785069076445017</v>
      </c>
      <c r="AG267" s="35">
        <f t="shared" si="565"/>
        <v>1.2358229846984119</v>
      </c>
      <c r="AH267" s="35">
        <f t="shared" si="565"/>
        <v>1.7052827828462802</v>
      </c>
      <c r="AI267" s="35">
        <f t="shared" si="565"/>
        <v>1.1849420710111453</v>
      </c>
      <c r="AJ267" s="35">
        <f t="shared" si="565"/>
        <v>0.82337529339774684</v>
      </c>
      <c r="AK267" s="35">
        <f t="shared" si="565"/>
        <v>1.1361560102354249</v>
      </c>
      <c r="AL267" s="35">
        <f t="shared" si="565"/>
        <v>0.78947554581713164</v>
      </c>
      <c r="AM267" s="35">
        <f t="shared" si="565"/>
        <v>0.54857927241357352</v>
      </c>
      <c r="AN267" s="35">
        <f t="shared" si="565"/>
        <v>3.3883207787502703</v>
      </c>
      <c r="AO267" s="35">
        <f t="shared" si="565"/>
        <v>2.3544270083587442</v>
      </c>
      <c r="AP267" s="35">
        <f t="shared" si="565"/>
        <v>1.6360099588131904</v>
      </c>
      <c r="AQ267" s="35">
        <f t="shared" si="565"/>
        <v>2.2574912830335632</v>
      </c>
      <c r="AR267" s="35">
        <f t="shared" si="565"/>
        <v>1.5686526733956541</v>
      </c>
      <c r="AS267" s="35">
        <f t="shared" si="565"/>
        <v>1.0900025299077749</v>
      </c>
      <c r="AT267" s="35">
        <f t="shared" si="565"/>
        <v>1.5040686008637598</v>
      </c>
      <c r="AU267" s="35">
        <f t="shared" si="565"/>
        <v>1.0451252899390797</v>
      </c>
      <c r="AV267" s="35">
        <f t="shared" si="565"/>
        <v>0.72622144431641245</v>
      </c>
      <c r="AW267" s="35">
        <f t="shared" si="565"/>
        <v>4.9252024337928324</v>
      </c>
      <c r="AX267" s="35">
        <f t="shared" si="565"/>
        <v>3.4223529556233698</v>
      </c>
      <c r="AY267" s="35">
        <f t="shared" si="565"/>
        <v>2.3780747919115224</v>
      </c>
      <c r="AZ267" s="35">
        <f t="shared" si="565"/>
        <v>3.281448920418903</v>
      </c>
      <c r="BA267" s="35">
        <f t="shared" si="565"/>
        <v>2.2801654475092232</v>
      </c>
      <c r="BB267" s="35">
        <f t="shared" si="565"/>
        <v>1.5844081666677969</v>
      </c>
      <c r="BC267" s="35">
        <f t="shared" si="565"/>
        <v>2.1862871957175907</v>
      </c>
      <c r="BD267" s="35">
        <f t="shared" si="565"/>
        <v>1.5191754139420515</v>
      </c>
      <c r="BE267" s="35">
        <f t="shared" si="565"/>
        <v>1.0556224922538131</v>
      </c>
      <c r="BF267" s="35">
        <f t="shared" si="565"/>
        <v>1.5571236630563643</v>
      </c>
      <c r="BG267" s="35">
        <f t="shared" si="565"/>
        <v>1.0819914190670583</v>
      </c>
      <c r="BH267" s="35">
        <f t="shared" si="565"/>
        <v>0.75183844334935779</v>
      </c>
      <c r="BI267" s="35">
        <f t="shared" si="565"/>
        <v>1.0374440100242099</v>
      </c>
      <c r="BJ267" s="35">
        <f t="shared" si="565"/>
        <v>0.72088398836957523</v>
      </c>
      <c r="BK267" s="35">
        <f t="shared" si="565"/>
        <v>0.50091736967617051</v>
      </c>
      <c r="BL267" s="35">
        <f t="shared" si="565"/>
        <v>0.691203980435659</v>
      </c>
      <c r="BM267" s="35">
        <f t="shared" si="565"/>
        <v>0.48029375790772155</v>
      </c>
      <c r="BN267" s="35">
        <f t="shared" si="565"/>
        <v>0.33373953335703366</v>
      </c>
      <c r="BO267" s="35">
        <f t="shared" si="565"/>
        <v>2.0613549443616854</v>
      </c>
      <c r="BP267" s="35">
        <f t="shared" si="565"/>
        <v>1.4323643101492465</v>
      </c>
      <c r="BQ267" s="35">
        <f t="shared" si="565"/>
        <v>0.9953004564309238</v>
      </c>
      <c r="BR267" s="35">
        <f t="shared" si="565"/>
        <v>1.3733914590728358</v>
      </c>
      <c r="BS267" s="35">
        <f t="shared" si="565"/>
        <v>0.95432226032712064</v>
      </c>
      <c r="BT267" s="35">
        <f t="shared" si="565"/>
        <v>0.66312555720325439</v>
      </c>
      <c r="BU267" s="35">
        <f t="shared" si="565"/>
        <v>0.9150312055735218</v>
      </c>
      <c r="BV267" s="35">
        <f t="shared" si="565"/>
        <v>0.63582356115880201</v>
      </c>
      <c r="BW267" s="35">
        <f t="shared" si="565"/>
        <v>0.44181181850653073</v>
      </c>
      <c r="BX267" s="35">
        <f t="shared" si="565"/>
        <v>2.9963486493228921</v>
      </c>
      <c r="BY267" s="35">
        <f t="shared" si="565"/>
        <v>2.0820591222260467</v>
      </c>
      <c r="BZ267" s="35">
        <f t="shared" si="565"/>
        <v>1.4467509278081845</v>
      </c>
      <c r="CA267" s="35">
        <f t="shared" si="565"/>
        <v>1.9963372415024716</v>
      </c>
      <c r="CB267" s="35">
        <f t="shared" si="565"/>
        <v>1.3871857554524163</v>
      </c>
      <c r="CC267" s="35">
        <f t="shared" si="565"/>
        <v>0.96390744014866292</v>
      </c>
      <c r="CD267" s="35">
        <f t="shared" si="565"/>
        <v>1.3300729815638446</v>
      </c>
      <c r="CE267" s="35">
        <f t="shared" si="565"/>
        <v>0.9242217473981863</v>
      </c>
      <c r="CF267" s="35">
        <f t="shared" si="565"/>
        <v>0.64220975104647315</v>
      </c>
      <c r="CG267" s="35">
        <f t="shared" si="565"/>
        <v>0.94730834871180514</v>
      </c>
      <c r="CH267" s="35">
        <f t="shared" si="565"/>
        <v>0.65825183242344443</v>
      </c>
      <c r="CI267" s="35">
        <f t="shared" si="565"/>
        <v>0.45739644908443811</v>
      </c>
      <c r="CJ267" s="35">
        <f t="shared" si="565"/>
        <v>0.63115049583663885</v>
      </c>
      <c r="CK267" s="35">
        <f t="shared" si="565"/>
        <v>0.43856466691588836</v>
      </c>
      <c r="CL267" s="35">
        <f t="shared" si="565"/>
        <v>0.30474343018947314</v>
      </c>
      <c r="CM267" s="35">
        <f t="shared" si="565"/>
        <v>0.42050822093622592</v>
      </c>
      <c r="CN267" s="35">
        <f t="shared" si="565"/>
        <v>0.29219662991126333</v>
      </c>
      <c r="CO267" s="35">
        <f t="shared" si="565"/>
        <v>0.20303733977283719</v>
      </c>
      <c r="CP267" s="35">
        <f t="shared" si="565"/>
        <v>1.2540678655022779</v>
      </c>
      <c r="CQ267" s="35">
        <f t="shared" si="565"/>
        <v>0.87140841899343113</v>
      </c>
      <c r="CR267" s="35">
        <f t="shared" ref="CR267:DG267" si="566">EXP(CR266)</f>
        <v>0.60551159437332058</v>
      </c>
      <c r="CS267" s="35">
        <f t="shared" si="566"/>
        <v>0.83553106673332378</v>
      </c>
      <c r="CT267" s="35">
        <f t="shared" si="566"/>
        <v>0.58058166221360541</v>
      </c>
      <c r="CU267" s="35">
        <f t="shared" si="566"/>
        <v>0.40342613209653061</v>
      </c>
      <c r="CV267" s="35">
        <f t="shared" si="566"/>
        <v>0.55667813734858662</v>
      </c>
      <c r="CW267" s="35">
        <f t="shared" si="566"/>
        <v>0.38681639877667279</v>
      </c>
      <c r="CX267" s="35">
        <f t="shared" si="566"/>
        <v>0.26878534708622653</v>
      </c>
      <c r="CY267" s="35">
        <f t="shared" si="566"/>
        <v>1.8228906017544546</v>
      </c>
      <c r="CZ267" s="35">
        <f t="shared" si="566"/>
        <v>1.266663679829334</v>
      </c>
      <c r="DA267" s="35">
        <f t="shared" si="566"/>
        <v>0.88016081505636556</v>
      </c>
      <c r="DB267" s="35">
        <f t="shared" si="566"/>
        <v>1.214513002780776</v>
      </c>
      <c r="DC267" s="35">
        <f t="shared" si="566"/>
        <v>0.8439231119093199</v>
      </c>
      <c r="DD267" s="35">
        <f t="shared" si="566"/>
        <v>0.58641300437626198</v>
      </c>
      <c r="DE267" s="35">
        <f t="shared" si="566"/>
        <v>0.80917737603337936</v>
      </c>
      <c r="DF267" s="35">
        <f t="shared" si="566"/>
        <v>0.562269393333099</v>
      </c>
      <c r="DG267" s="35">
        <f t="shared" si="566"/>
        <v>0.39070156932579619</v>
      </c>
    </row>
    <row r="268" spans="1:111" ht="13.15" x14ac:dyDescent="0.35">
      <c r="B268" s="36">
        <f t="shared" si="563"/>
        <v>-0.40608030820148794</v>
      </c>
      <c r="D268" s="36">
        <f>$CE$5-$CE$7*SUMPRODUCT($B$5:$CD$5,AE268:DG268)</f>
        <v>0.28749048567590307</v>
      </c>
      <c r="F268" s="36">
        <f>SUMPRODUCT($B$7:$CD$7, LN(AE268:DG268))</f>
        <v>-3180.5984340553705</v>
      </c>
      <c r="H268" s="36">
        <f t="shared" si="559"/>
        <v>-5.6294964043134277E-3</v>
      </c>
      <c r="I268" s="36">
        <f t="shared" si="559"/>
        <v>0.12647811038259824</v>
      </c>
      <c r="J268" s="36">
        <f t="shared" si="559"/>
        <v>8.1778235872850047E-2</v>
      </c>
      <c r="K268" s="36">
        <f t="shared" si="559"/>
        <v>-0.13992461696865738</v>
      </c>
      <c r="M268" s="36">
        <v>0.15601808642576936</v>
      </c>
      <c r="N268" s="36">
        <f>IFERROR(M268/(MAX(ABS(M266),ABS(M267),ABS(M268),ABS(M269))),0)</f>
        <v>0.59967455535722303</v>
      </c>
      <c r="P268" s="36">
        <f>L319</f>
        <v>-8.4939332062390349E-3</v>
      </c>
      <c r="R268" s="36">
        <f>H319*J319</f>
        <v>6.3337398490725093E-4</v>
      </c>
      <c r="T268" s="36">
        <f>P268-D268</f>
        <v>-0.29598441888214211</v>
      </c>
      <c r="V268" s="36">
        <v>-0.15544689718756766</v>
      </c>
      <c r="X268" s="36">
        <v>3.1241980745421935E-5</v>
      </c>
      <c r="Y268" s="36">
        <v>4.3937352646739036E-6</v>
      </c>
      <c r="Z268" s="36">
        <v>-2.1212693709317942E-3</v>
      </c>
      <c r="AA268" s="36">
        <v>1.4032583246170738E-5</v>
      </c>
      <c r="AC268" s="44">
        <f t="shared" si="564"/>
        <v>1.0000000000000002</v>
      </c>
      <c r="AD268" s="37" t="s">
        <v>366</v>
      </c>
      <c r="AE268" s="36">
        <f t="shared" ref="AE268:BJ268" si="567">AE267/$AC267</f>
        <v>2.589158960945221E-2</v>
      </c>
      <c r="AF268" s="36">
        <f t="shared" si="567"/>
        <v>1.7991170802995522E-2</v>
      </c>
      <c r="AG268" s="36">
        <f t="shared" si="567"/>
        <v>1.2501442813862318E-2</v>
      </c>
      <c r="AH268" s="36">
        <f t="shared" si="567"/>
        <v>1.7250443999808997E-2</v>
      </c>
      <c r="AI268" s="36">
        <f t="shared" si="567"/>
        <v>1.198673735794004E-2</v>
      </c>
      <c r="AJ268" s="36">
        <f t="shared" si="567"/>
        <v>8.3291695268728309E-3</v>
      </c>
      <c r="AK268" s="36">
        <f t="shared" si="567"/>
        <v>1.1493223192519239E-2</v>
      </c>
      <c r="AL268" s="36">
        <f t="shared" si="567"/>
        <v>7.9862435892339122E-3</v>
      </c>
      <c r="AM268" s="36">
        <f t="shared" si="567"/>
        <v>5.5493646645697484E-3</v>
      </c>
      <c r="AN268" s="36">
        <f t="shared" si="567"/>
        <v>3.4275862299894939E-2</v>
      </c>
      <c r="AO268" s="36">
        <f t="shared" si="567"/>
        <v>2.3817112134059182E-2</v>
      </c>
      <c r="AP268" s="36">
        <f t="shared" si="567"/>
        <v>1.6549688099548931E-2</v>
      </c>
      <c r="AQ268" s="36">
        <f t="shared" si="567"/>
        <v>2.2836521514061323E-2</v>
      </c>
      <c r="AR268" s="36">
        <f t="shared" si="567"/>
        <v>1.5868309567048315E-2</v>
      </c>
      <c r="AS268" s="36">
        <f t="shared" si="567"/>
        <v>1.1026339907355511E-2</v>
      </c>
      <c r="AT268" s="36">
        <f t="shared" si="567"/>
        <v>1.5214984536327312E-2</v>
      </c>
      <c r="AU268" s="36">
        <f t="shared" si="567"/>
        <v>1.0572366922503209E-2</v>
      </c>
      <c r="AV268" s="36">
        <f t="shared" si="567"/>
        <v>7.3463723921089776E-3</v>
      </c>
      <c r="AW268" s="36">
        <f t="shared" si="567"/>
        <v>4.9822779908712055E-2</v>
      </c>
      <c r="AX268" s="36">
        <f t="shared" si="567"/>
        <v>3.4620127876986574E-2</v>
      </c>
      <c r="AY268" s="36">
        <f t="shared" si="567"/>
        <v>2.4056330385718253E-2</v>
      </c>
      <c r="AZ268" s="36">
        <f t="shared" si="567"/>
        <v>3.3194758904114656E-2</v>
      </c>
      <c r="BA268" s="36">
        <f t="shared" si="567"/>
        <v>2.3065890747401604E-2</v>
      </c>
      <c r="BB268" s="36">
        <f t="shared" si="567"/>
        <v>1.6027690320266751E-2</v>
      </c>
      <c r="BC268" s="36">
        <f t="shared" si="567"/>
        <v>2.2116229177120271E-2</v>
      </c>
      <c r="BD268" s="36">
        <f t="shared" si="567"/>
        <v>1.5367803315502275E-2</v>
      </c>
      <c r="BE268" s="36">
        <f t="shared" si="567"/>
        <v>1.0678555410715546E-2</v>
      </c>
      <c r="BF268" s="36">
        <f t="shared" si="567"/>
        <v>1.575168342783451E-2</v>
      </c>
      <c r="BG268" s="36">
        <f t="shared" si="567"/>
        <v>1.0945300433829963E-2</v>
      </c>
      <c r="BH268" s="36">
        <f t="shared" si="567"/>
        <v>7.6055110005006036E-3</v>
      </c>
      <c r="BI268" s="36">
        <f t="shared" si="567"/>
        <v>1.0494663980591632E-2</v>
      </c>
      <c r="BJ268" s="36">
        <f t="shared" si="567"/>
        <v>7.2923793031981262E-3</v>
      </c>
      <c r="BK268" s="36">
        <f t="shared" ref="BK268:CP268" si="568">BK267/$AC267</f>
        <v>5.0672223522409965E-3</v>
      </c>
      <c r="BL268" s="36">
        <f t="shared" si="568"/>
        <v>6.9921397652586512E-3</v>
      </c>
      <c r="BM268" s="36">
        <f t="shared" si="568"/>
        <v>4.8585962736432745E-3</v>
      </c>
      <c r="BN268" s="36">
        <f t="shared" si="568"/>
        <v>3.3760706368527646E-3</v>
      </c>
      <c r="BO268" s="36">
        <f t="shared" si="568"/>
        <v>2.0852428927997966E-2</v>
      </c>
      <c r="BP268" s="36">
        <f t="shared" si="568"/>
        <v>1.4489632199483694E-2</v>
      </c>
      <c r="BQ268" s="36">
        <f t="shared" si="568"/>
        <v>1.0068344651899114E-2</v>
      </c>
      <c r="BR268" s="36">
        <f t="shared" si="568"/>
        <v>1.3893069637991862E-2</v>
      </c>
      <c r="BS268" s="36">
        <f t="shared" si="568"/>
        <v>9.6538139451960454E-3</v>
      </c>
      <c r="BT268" s="36">
        <f t="shared" si="568"/>
        <v>6.7081016734853449E-3</v>
      </c>
      <c r="BU268" s="36">
        <f t="shared" si="568"/>
        <v>9.2563501658520161E-3</v>
      </c>
      <c r="BV268" s="36">
        <f t="shared" si="568"/>
        <v>6.4319178296176806E-3</v>
      </c>
      <c r="BW268" s="36">
        <f t="shared" si="568"/>
        <v>4.4693174119073403E-3</v>
      </c>
      <c r="BX268" s="36">
        <f t="shared" si="568"/>
        <v>3.0310717435834942E-2</v>
      </c>
      <c r="BY268" s="36">
        <f t="shared" si="568"/>
        <v>2.106187000393208E-2</v>
      </c>
      <c r="BZ268" s="36">
        <f t="shared" si="568"/>
        <v>1.4635165564840227E-2</v>
      </c>
      <c r="CA268" s="36">
        <f t="shared" si="568"/>
        <v>2.0194717342886515E-2</v>
      </c>
      <c r="CB268" s="36">
        <f t="shared" si="568"/>
        <v>1.403261114958535E-2</v>
      </c>
      <c r="CC268" s="36">
        <f t="shared" si="568"/>
        <v>9.7507765190300646E-3</v>
      </c>
      <c r="CD268" s="36">
        <f t="shared" si="568"/>
        <v>1.3454864914445315E-2</v>
      </c>
      <c r="CE268" s="36">
        <f t="shared" si="568"/>
        <v>9.3493206272142401E-3</v>
      </c>
      <c r="CF268" s="36">
        <f t="shared" si="568"/>
        <v>6.4965197901473834E-3</v>
      </c>
      <c r="CG268" s="36">
        <f t="shared" si="568"/>
        <v>9.5828620240503565E-3</v>
      </c>
      <c r="CH268" s="36">
        <f t="shared" si="568"/>
        <v>6.6587996355885765E-3</v>
      </c>
      <c r="CI268" s="36">
        <f t="shared" si="568"/>
        <v>4.6269697378125956E-3</v>
      </c>
      <c r="CJ268" s="36">
        <f t="shared" si="568"/>
        <v>6.384645639656978E-3</v>
      </c>
      <c r="CK268" s="36">
        <f t="shared" si="568"/>
        <v>4.4364696008365144E-3</v>
      </c>
      <c r="CL268" s="36">
        <f t="shared" si="568"/>
        <v>3.082749400670568E-3</v>
      </c>
      <c r="CM268" s="36">
        <f t="shared" si="568"/>
        <v>4.2538126753453361E-3</v>
      </c>
      <c r="CN268" s="36">
        <f t="shared" si="568"/>
        <v>2.9558274157932031E-3</v>
      </c>
      <c r="CO268" s="36">
        <f t="shared" si="568"/>
        <v>2.0539023174652232E-3</v>
      </c>
      <c r="CP268" s="36">
        <f t="shared" si="568"/>
        <v>1.2686005924307239E-2</v>
      </c>
      <c r="CQ268" s="36">
        <f t="shared" ref="CQ268:DG268" si="569">CQ267/$AC267</f>
        <v>8.815067086831269E-3</v>
      </c>
      <c r="CR268" s="36">
        <f t="shared" si="569"/>
        <v>6.1252854688052085E-3</v>
      </c>
      <c r="CS268" s="36">
        <f t="shared" si="569"/>
        <v>8.4521359282867612E-3</v>
      </c>
      <c r="CT268" s="36">
        <f t="shared" si="569"/>
        <v>5.8730971496793885E-3</v>
      </c>
      <c r="CU268" s="36">
        <f t="shared" si="569"/>
        <v>4.0810122343316246E-3</v>
      </c>
      <c r="CV268" s="36">
        <f t="shared" si="569"/>
        <v>5.631291848394517E-3</v>
      </c>
      <c r="CW268" s="36">
        <f t="shared" si="569"/>
        <v>3.9129900872905739E-3</v>
      </c>
      <c r="CX268" s="36">
        <f t="shared" si="569"/>
        <v>2.7190015782257151E-3</v>
      </c>
      <c r="CY268" s="36">
        <f t="shared" si="569"/>
        <v>1.8440151134850202E-2</v>
      </c>
      <c r="CZ268" s="36">
        <f t="shared" si="569"/>
        <v>1.2813423729651059E-2</v>
      </c>
      <c r="DA268" s="36">
        <f t="shared" si="569"/>
        <v>8.9036053161892139E-3</v>
      </c>
      <c r="DB268" s="36">
        <f t="shared" si="569"/>
        <v>1.2285873493978874E-2</v>
      </c>
      <c r="DC268" s="36">
        <f t="shared" si="569"/>
        <v>8.5370288896235071E-3</v>
      </c>
      <c r="DD268" s="36">
        <f t="shared" si="569"/>
        <v>5.9320863346008076E-3</v>
      </c>
      <c r="DE268" s="36">
        <f t="shared" si="569"/>
        <v>8.1855450319376615E-3</v>
      </c>
      <c r="DF268" s="36">
        <f t="shared" si="569"/>
        <v>5.6878523492215061E-3</v>
      </c>
      <c r="DG268" s="36">
        <f t="shared" si="569"/>
        <v>3.9522920245771845E-3</v>
      </c>
    </row>
    <row r="269" spans="1:111" x14ac:dyDescent="0.35">
      <c r="B269" s="35">
        <f t="shared" si="563"/>
        <v>-0.36403706385534895</v>
      </c>
      <c r="D269" s="35">
        <f>$CE$6-$CE$7*SUMPRODUCT($B$6:$CD$6,AE268:DG268)</f>
        <v>-0.5148466707473176</v>
      </c>
      <c r="H269" s="35">
        <f t="shared" si="559"/>
        <v>9.4654319236720935E-3</v>
      </c>
      <c r="I269" s="35">
        <f t="shared" si="559"/>
        <v>-0.21094598283572549</v>
      </c>
      <c r="J269" s="35">
        <f t="shared" si="559"/>
        <v>-0.13992461696865738</v>
      </c>
      <c r="K269" s="35">
        <f t="shared" si="559"/>
        <v>0.23131162864527316</v>
      </c>
      <c r="M269" s="35">
        <v>-0.26017126294916781</v>
      </c>
      <c r="N269" s="35">
        <f>IFERROR(M269/(MAX(ABS(M266),ABS(M267),ABS(M268),ABS(M269))),0)</f>
        <v>-1</v>
      </c>
      <c r="P269" s="35">
        <f>L320</f>
        <v>-1.3631451976209519E-2</v>
      </c>
      <c r="R269" s="35">
        <f>H320*J320</f>
        <v>-1.0561961971689016E-3</v>
      </c>
      <c r="T269" s="35">
        <f>P269-D269</f>
        <v>0.50121521877110808</v>
      </c>
      <c r="V269" s="35">
        <v>0.25927503844211974</v>
      </c>
      <c r="X269" s="35">
        <v>2.3715796020465363E-5</v>
      </c>
      <c r="Y269" s="35">
        <v>3.5434017793822825E-6</v>
      </c>
      <c r="Z269" s="35">
        <v>1.4032583246170738E-5</v>
      </c>
      <c r="AA269" s="35">
        <v>-2.0964786640685906E-3</v>
      </c>
    </row>
    <row r="270" spans="1:111" x14ac:dyDescent="0.35">
      <c r="B270" s="3"/>
    </row>
    <row r="271" spans="1:111" ht="13.5" thickBot="1" x14ac:dyDescent="0.4">
      <c r="B271" s="39" t="s">
        <v>367</v>
      </c>
      <c r="D271" s="39" t="s">
        <v>368</v>
      </c>
      <c r="E271" s="39" t="s">
        <v>369</v>
      </c>
      <c r="F271" s="39" t="s">
        <v>370</v>
      </c>
      <c r="H271" s="39" t="s">
        <v>347</v>
      </c>
      <c r="I271" s="39" t="s">
        <v>371</v>
      </c>
      <c r="J271" s="39" t="s">
        <v>372</v>
      </c>
      <c r="K271" s="39" t="s">
        <v>349</v>
      </c>
      <c r="L271" s="39" t="s">
        <v>373</v>
      </c>
      <c r="M271" s="39" t="s">
        <v>374</v>
      </c>
    </row>
    <row r="272" spans="1:111" ht="13.15" thickTop="1" x14ac:dyDescent="0.35">
      <c r="B272" s="32">
        <v>1</v>
      </c>
      <c r="D272" s="32">
        <v>0</v>
      </c>
      <c r="E272" s="32"/>
      <c r="F272" s="32" t="b">
        <v>0</v>
      </c>
      <c r="H272" s="32">
        <v>0</v>
      </c>
      <c r="I272" s="32">
        <f>B266</f>
        <v>-0.49697094660009888</v>
      </c>
      <c r="J272" s="32">
        <f>IF(SUMPRODUCT(L272:L275,N266:N269)&gt;0,N266,-N266)</f>
        <v>-4.0277620748508353E-2</v>
      </c>
      <c r="K272" s="32">
        <f>I272+J272*H272</f>
        <v>-0.49697094660009888</v>
      </c>
      <c r="L272" s="32">
        <f>D266</f>
        <v>-4.0833061788703162E-2</v>
      </c>
      <c r="M272" s="32">
        <f>SUMPRODUCT(L272:L275,J272:J275)</f>
        <v>1.1194047193585182</v>
      </c>
    </row>
    <row r="273" spans="2:97" ht="13.5" thickBot="1" x14ac:dyDescent="0.4">
      <c r="H273" s="33">
        <f>H272</f>
        <v>0</v>
      </c>
      <c r="I273" s="33">
        <f>B267</f>
        <v>0.32727705843058802</v>
      </c>
      <c r="J273" s="32">
        <f>IF(SUMPRODUCT(L272:L275,N266:N269)&gt;0,N267,-N267)</f>
        <v>0.90392114144685454</v>
      </c>
      <c r="K273" s="33">
        <f t="shared" ref="K273:K275" si="570">I273+J273*H273</f>
        <v>0.32727705843058802</v>
      </c>
      <c r="L273" s="32">
        <f>D267</f>
        <v>0.47627236616929736</v>
      </c>
      <c r="M273" s="39" t="s">
        <v>375</v>
      </c>
    </row>
    <row r="274" spans="2:97" ht="13.15" thickTop="1" x14ac:dyDescent="0.35">
      <c r="H274" s="33">
        <f t="shared" ref="H274:H275" si="571">H273</f>
        <v>0</v>
      </c>
      <c r="I274" s="32">
        <f>B268</f>
        <v>-0.40608030820148794</v>
      </c>
      <c r="J274" s="32">
        <f>IF(SUMPRODUCT(L272:L275,N266:N269)&gt;0,N268,-N268)</f>
        <v>0.59967455535722303</v>
      </c>
      <c r="K274" s="32">
        <f t="shared" si="570"/>
        <v>-0.40608030820148794</v>
      </c>
      <c r="L274" s="32">
        <f>D268</f>
        <v>0.28749048567590307</v>
      </c>
      <c r="M274" s="32">
        <f>F268</f>
        <v>-3180.5984340553705</v>
      </c>
    </row>
    <row r="275" spans="2:97" x14ac:dyDescent="0.35">
      <c r="H275" s="33">
        <f t="shared" si="571"/>
        <v>0</v>
      </c>
      <c r="I275" s="34">
        <f>B269</f>
        <v>-0.36403706385534895</v>
      </c>
      <c r="J275" s="32">
        <f>IF(SUMPRODUCT(L272:L275,N266:N269)&gt;0,N269,-N269)</f>
        <v>-1</v>
      </c>
      <c r="K275" s="34">
        <f t="shared" si="570"/>
        <v>-0.36403706385534895</v>
      </c>
      <c r="L275" s="32">
        <f>D269</f>
        <v>-0.5148466707473176</v>
      </c>
    </row>
    <row r="276" spans="2:97" ht="13.5" thickBot="1" x14ac:dyDescent="0.4">
      <c r="B276" s="39" t="s">
        <v>367</v>
      </c>
      <c r="D276" s="39" t="s">
        <v>368</v>
      </c>
      <c r="E276" s="39" t="s">
        <v>369</v>
      </c>
      <c r="F276" s="39" t="s">
        <v>370</v>
      </c>
      <c r="H276" s="39" t="s">
        <v>347</v>
      </c>
      <c r="I276" s="39" t="s">
        <v>371</v>
      </c>
      <c r="J276" s="39" t="s">
        <v>372</v>
      </c>
      <c r="K276" s="39" t="s">
        <v>349</v>
      </c>
      <c r="L276" s="39" t="s">
        <v>373</v>
      </c>
      <c r="M276" s="39" t="s">
        <v>374</v>
      </c>
      <c r="O276" s="45" t="s">
        <v>336</v>
      </c>
    </row>
    <row r="277" spans="2:97" ht="13.9" thickTop="1" thickBot="1" x14ac:dyDescent="0.4">
      <c r="B277" s="32">
        <f>1+B272</f>
        <v>2</v>
      </c>
      <c r="D277" s="32">
        <v>0</v>
      </c>
      <c r="E277" s="32">
        <f>H277</f>
        <v>1.1408701539039612E-3</v>
      </c>
      <c r="F277" s="32" t="b">
        <f>OR(F272,M277*M272&lt;=0)</f>
        <v>1</v>
      </c>
      <c r="H277" s="32">
        <f>ABS(H259)</f>
        <v>1.1408701539039612E-3</v>
      </c>
      <c r="I277" s="32">
        <f>I272</f>
        <v>-0.49697094660009888</v>
      </c>
      <c r="J277" s="32">
        <f>J272</f>
        <v>-4.0277620748508353E-2</v>
      </c>
      <c r="K277" s="32">
        <f>I277+J277*H277</f>
        <v>-0.49701689813548111</v>
      </c>
      <c r="L277" s="32">
        <f>$CE$3-$CE$7*SUMPRODUCT($B$3:$CD$3,Q279:CS279)</f>
        <v>-2.0188485210951512E-2</v>
      </c>
      <c r="M277" s="32">
        <f>SUMPRODUCT(L277:L280,J277:J280)</f>
        <v>-8.5460869257696151E-2</v>
      </c>
      <c r="O277" s="46">
        <f>SUM(Q277:CS277)</f>
        <v>-1.2663320724604858</v>
      </c>
      <c r="P277" s="39" t="s">
        <v>363</v>
      </c>
      <c r="Q277" s="32">
        <f t="shared" ref="Q277:AV277" si="572">SUMPRODUCT(B$3:B$6,$K277:$K280)</f>
        <v>0.93928267446161173</v>
      </c>
      <c r="R277" s="32">
        <f t="shared" si="572"/>
        <v>0.57410474045235882</v>
      </c>
      <c r="S277" s="32">
        <f t="shared" si="572"/>
        <v>0.20892680644310591</v>
      </c>
      <c r="T277" s="32">
        <f t="shared" si="572"/>
        <v>0.53388651706238655</v>
      </c>
      <c r="U277" s="32">
        <f t="shared" si="572"/>
        <v>0.16870858305313358</v>
      </c>
      <c r="V277" s="32">
        <f t="shared" si="572"/>
        <v>-0.19646935095611934</v>
      </c>
      <c r="W277" s="32">
        <f t="shared" si="572"/>
        <v>0.12849035966316125</v>
      </c>
      <c r="X277" s="32">
        <f t="shared" si="572"/>
        <v>-0.23668757434609167</v>
      </c>
      <c r="Y277" s="32">
        <f t="shared" si="572"/>
        <v>-0.60186550835534458</v>
      </c>
      <c r="Z277" s="32">
        <f t="shared" si="572"/>
        <v>1.2206898016750525</v>
      </c>
      <c r="AA277" s="32">
        <f t="shared" si="572"/>
        <v>0.85551186766579956</v>
      </c>
      <c r="AB277" s="32">
        <f t="shared" si="572"/>
        <v>0.49033393365654665</v>
      </c>
      <c r="AC277" s="32">
        <f t="shared" si="572"/>
        <v>0.81529364427582718</v>
      </c>
      <c r="AD277" s="32">
        <f t="shared" si="572"/>
        <v>0.45011571026657432</v>
      </c>
      <c r="AE277" s="32">
        <f t="shared" si="572"/>
        <v>8.4937776257321407E-2</v>
      </c>
      <c r="AF277" s="32">
        <f t="shared" si="572"/>
        <v>0.40989748687660199</v>
      </c>
      <c r="AG277" s="32">
        <f t="shared" si="572"/>
        <v>4.4719552867349077E-2</v>
      </c>
      <c r="AH277" s="32">
        <f t="shared" si="572"/>
        <v>-0.32045838114190384</v>
      </c>
      <c r="AI277" s="32">
        <f t="shared" si="572"/>
        <v>1.5958993046263068</v>
      </c>
      <c r="AJ277" s="32">
        <f t="shared" si="572"/>
        <v>1.2307213706170539</v>
      </c>
      <c r="AK277" s="32">
        <f t="shared" si="572"/>
        <v>0.86554343660780098</v>
      </c>
      <c r="AL277" s="32">
        <f t="shared" si="572"/>
        <v>1.1905031472270815</v>
      </c>
      <c r="AM277" s="32">
        <f t="shared" si="572"/>
        <v>0.82532521321782859</v>
      </c>
      <c r="AN277" s="32">
        <f t="shared" si="572"/>
        <v>0.46014727920857568</v>
      </c>
      <c r="AO277" s="32">
        <f t="shared" si="572"/>
        <v>0.78510698982785621</v>
      </c>
      <c r="AP277" s="32">
        <f t="shared" si="572"/>
        <v>0.41992905581860335</v>
      </c>
      <c r="AQ277" s="32">
        <f t="shared" si="572"/>
        <v>5.4751121809350434E-2</v>
      </c>
      <c r="AR277" s="32">
        <f t="shared" si="572"/>
        <v>0.44226577632613062</v>
      </c>
      <c r="AS277" s="32">
        <f t="shared" si="572"/>
        <v>7.7087842316877708E-2</v>
      </c>
      <c r="AT277" s="32">
        <f t="shared" si="572"/>
        <v>-0.28809009169237521</v>
      </c>
      <c r="AU277" s="32">
        <f t="shared" si="572"/>
        <v>3.6869618926905379E-2</v>
      </c>
      <c r="AV277" s="32">
        <f t="shared" si="572"/>
        <v>-0.32830831508234753</v>
      </c>
      <c r="AW277" s="32">
        <f t="shared" ref="AW277:CB277" si="573">SUMPRODUCT(AH$3:AH$6,$K277:$K280)</f>
        <v>-0.6934862490916005</v>
      </c>
      <c r="AX277" s="32">
        <f t="shared" si="573"/>
        <v>-0.36852653847231986</v>
      </c>
      <c r="AY277" s="32">
        <f t="shared" si="573"/>
        <v>-0.73370447248157278</v>
      </c>
      <c r="AZ277" s="32">
        <f t="shared" si="573"/>
        <v>-1.0988824064908256</v>
      </c>
      <c r="BA277" s="32">
        <f t="shared" si="573"/>
        <v>0.72367290353957137</v>
      </c>
      <c r="BB277" s="32">
        <f t="shared" si="573"/>
        <v>0.35849496953031845</v>
      </c>
      <c r="BC277" s="32">
        <f t="shared" si="573"/>
        <v>-6.6829644789344611E-3</v>
      </c>
      <c r="BD277" s="32">
        <f t="shared" si="573"/>
        <v>0.31827674614034612</v>
      </c>
      <c r="BE277" s="32">
        <f t="shared" si="573"/>
        <v>-4.6901187868906791E-2</v>
      </c>
      <c r="BF277" s="32">
        <f t="shared" si="573"/>
        <v>-0.4120791218781597</v>
      </c>
      <c r="BG277" s="32">
        <f t="shared" si="573"/>
        <v>-8.711941125887912E-2</v>
      </c>
      <c r="BH277" s="32">
        <f t="shared" si="573"/>
        <v>-0.45229734526813203</v>
      </c>
      <c r="BI277" s="32">
        <f t="shared" si="573"/>
        <v>-0.81747527927738495</v>
      </c>
      <c r="BJ277" s="32">
        <f t="shared" si="573"/>
        <v>1.0988824064908256</v>
      </c>
      <c r="BK277" s="32">
        <f t="shared" si="573"/>
        <v>0.73370447248157278</v>
      </c>
      <c r="BL277" s="32">
        <f t="shared" si="573"/>
        <v>0.36852653847231986</v>
      </c>
      <c r="BM277" s="32">
        <f t="shared" si="573"/>
        <v>0.6934862490916005</v>
      </c>
      <c r="BN277" s="32">
        <f t="shared" si="573"/>
        <v>0.32830831508234753</v>
      </c>
      <c r="BO277" s="32">
        <f t="shared" si="573"/>
        <v>-3.6869618926905379E-2</v>
      </c>
      <c r="BP277" s="32">
        <f t="shared" si="573"/>
        <v>0.28809009169237521</v>
      </c>
      <c r="BQ277" s="32">
        <f t="shared" si="573"/>
        <v>-7.7087842316877708E-2</v>
      </c>
      <c r="BR277" s="32">
        <f t="shared" si="573"/>
        <v>-0.44226577632613062</v>
      </c>
      <c r="BS277" s="32">
        <f t="shared" si="573"/>
        <v>-5.4751121809350434E-2</v>
      </c>
      <c r="BT277" s="32">
        <f t="shared" si="573"/>
        <v>-0.41992905581860335</v>
      </c>
      <c r="BU277" s="32">
        <f t="shared" si="573"/>
        <v>-0.78510698982785621</v>
      </c>
      <c r="BV277" s="32">
        <f t="shared" si="573"/>
        <v>-0.46014727920857568</v>
      </c>
      <c r="BW277" s="32">
        <f t="shared" si="573"/>
        <v>-0.82532521321782859</v>
      </c>
      <c r="BX277" s="32">
        <f t="shared" si="573"/>
        <v>-1.1905031472270815</v>
      </c>
      <c r="BY277" s="32">
        <f t="shared" si="573"/>
        <v>-0.86554343660780098</v>
      </c>
      <c r="BZ277" s="32">
        <f t="shared" si="573"/>
        <v>-1.2307213706170539</v>
      </c>
      <c r="CA277" s="32">
        <f t="shared" si="573"/>
        <v>-1.5958993046263068</v>
      </c>
      <c r="CB277" s="32">
        <f t="shared" si="573"/>
        <v>0.2266560054040902</v>
      </c>
      <c r="CC277" s="32">
        <f t="shared" ref="CC277:CS277" si="574">SUMPRODUCT(BN$3:BN$6,$K277:$K280)</f>
        <v>-0.13852192860516271</v>
      </c>
      <c r="CD277" s="32">
        <f t="shared" si="574"/>
        <v>-0.50369986261441557</v>
      </c>
      <c r="CE277" s="32">
        <f t="shared" si="574"/>
        <v>-0.17874015199513504</v>
      </c>
      <c r="CF277" s="32">
        <f t="shared" si="574"/>
        <v>-0.54391808600438796</v>
      </c>
      <c r="CG277" s="32">
        <f t="shared" si="574"/>
        <v>-0.90909602001364087</v>
      </c>
      <c r="CH277" s="32">
        <f t="shared" si="574"/>
        <v>-0.58413630939436034</v>
      </c>
      <c r="CI277" s="32">
        <f t="shared" si="574"/>
        <v>-0.94931424340361326</v>
      </c>
      <c r="CJ277" s="32">
        <f t="shared" si="574"/>
        <v>-1.3144921774128662</v>
      </c>
      <c r="CK277" s="32">
        <f t="shared" si="574"/>
        <v>0.60186550835534458</v>
      </c>
      <c r="CL277" s="32">
        <f t="shared" si="574"/>
        <v>0.23668757434609167</v>
      </c>
      <c r="CM277" s="32">
        <f t="shared" si="574"/>
        <v>-0.12849035966316125</v>
      </c>
      <c r="CN277" s="32">
        <f t="shared" si="574"/>
        <v>0.19646935095611934</v>
      </c>
      <c r="CO277" s="32">
        <f t="shared" si="574"/>
        <v>-0.16870858305313358</v>
      </c>
      <c r="CP277" s="32">
        <f t="shared" si="574"/>
        <v>-0.53388651706238655</v>
      </c>
      <c r="CQ277" s="32">
        <f t="shared" si="574"/>
        <v>-0.20892680644310591</v>
      </c>
      <c r="CR277" s="32">
        <f t="shared" si="574"/>
        <v>-0.57410474045235882</v>
      </c>
      <c r="CS277" s="32">
        <f t="shared" si="574"/>
        <v>-0.93928267446161173</v>
      </c>
    </row>
    <row r="278" spans="2:97" ht="13.9" thickTop="1" thickBot="1" x14ac:dyDescent="0.4">
      <c r="H278" s="33">
        <f>H277</f>
        <v>1.1408701539039612E-3</v>
      </c>
      <c r="I278" s="33">
        <f t="shared" ref="I278:J278" si="575">I273</f>
        <v>0.32727705843058802</v>
      </c>
      <c r="J278" s="33">
        <f t="shared" si="575"/>
        <v>0.90392114144685454</v>
      </c>
      <c r="K278" s="33">
        <f t="shared" ref="K278:K280" si="576">I278+J278*H278</f>
        <v>0.32830831508234753</v>
      </c>
      <c r="L278" s="33">
        <f>$CE$4-$CE$7*SUMPRODUCT($B$4:$CD$4,Q279:CS279)</f>
        <v>-4.4701655536471208E-2</v>
      </c>
      <c r="M278" s="39" t="s">
        <v>375</v>
      </c>
      <c r="O278" s="47">
        <f t="shared" ref="O278:O279" si="577">SUM(Q278:CS278)</f>
        <v>98.882570072764068</v>
      </c>
      <c r="P278" s="39" t="s">
        <v>365</v>
      </c>
      <c r="Q278" s="33">
        <f>EXP(Q277)</f>
        <v>2.5581457367494567</v>
      </c>
      <c r="R278" s="33">
        <f>EXP(R277)</f>
        <v>1.7755402458058029</v>
      </c>
      <c r="S278" s="33">
        <f t="shared" ref="S278:CD278" si="578">EXP(S277)</f>
        <v>1.2323547947983424</v>
      </c>
      <c r="T278" s="33">
        <f t="shared" si="578"/>
        <v>1.7055480858617891</v>
      </c>
      <c r="U278" s="33">
        <f t="shared" si="578"/>
        <v>1.1837751165234902</v>
      </c>
      <c r="V278" s="33">
        <f t="shared" si="578"/>
        <v>0.82162651297640421</v>
      </c>
      <c r="W278" s="33">
        <f t="shared" si="578"/>
        <v>1.1371104591105272</v>
      </c>
      <c r="X278" s="33">
        <f t="shared" si="578"/>
        <v>0.78923782764734374</v>
      </c>
      <c r="Y278" s="33">
        <f t="shared" si="578"/>
        <v>0.54778877777339363</v>
      </c>
      <c r="Z278" s="33">
        <f t="shared" si="578"/>
        <v>3.389525027435619</v>
      </c>
      <c r="AA278" s="33">
        <f t="shared" si="578"/>
        <v>2.3525782811831188</v>
      </c>
      <c r="AB278" s="33">
        <f t="shared" si="578"/>
        <v>1.6328613963006482</v>
      </c>
      <c r="AC278" s="33">
        <f t="shared" si="578"/>
        <v>2.2598391637644353</v>
      </c>
      <c r="AD278" s="33">
        <f t="shared" si="578"/>
        <v>1.5684936658105892</v>
      </c>
      <c r="AE278" s="33">
        <f t="shared" si="578"/>
        <v>1.0886493247553912</v>
      </c>
      <c r="AF278" s="33">
        <f t="shared" si="578"/>
        <v>1.5066633244325687</v>
      </c>
      <c r="AG278" s="33">
        <f t="shared" si="578"/>
        <v>1.0457345455262437</v>
      </c>
      <c r="AH278" s="33">
        <f t="shared" si="578"/>
        <v>0.7258162603240047</v>
      </c>
      <c r="AI278" s="33">
        <f t="shared" si="578"/>
        <v>4.9327631347413217</v>
      </c>
      <c r="AJ278" s="33">
        <f t="shared" si="578"/>
        <v>3.4236984011275644</v>
      </c>
      <c r="AK278" s="33">
        <f t="shared" si="578"/>
        <v>2.3762971019888908</v>
      </c>
      <c r="AL278" s="33">
        <f t="shared" si="578"/>
        <v>3.2887355093216217</v>
      </c>
      <c r="AM278" s="33">
        <f t="shared" si="578"/>
        <v>2.2826229837987841</v>
      </c>
      <c r="AN278" s="33">
        <f t="shared" si="578"/>
        <v>1.5843073033383659</v>
      </c>
      <c r="AO278" s="33">
        <f t="shared" si="578"/>
        <v>2.1926415185228905</v>
      </c>
      <c r="AP278" s="33">
        <f t="shared" si="578"/>
        <v>1.5218535851319375</v>
      </c>
      <c r="AQ278" s="33">
        <f t="shared" si="578"/>
        <v>1.0562776974775014</v>
      </c>
      <c r="AR278" s="33">
        <f t="shared" si="578"/>
        <v>1.5562292943797262</v>
      </c>
      <c r="AS278" s="33">
        <f t="shared" si="578"/>
        <v>1.0801369539579877</v>
      </c>
      <c r="AT278" s="33">
        <f t="shared" si="578"/>
        <v>0.74969404799095207</v>
      </c>
      <c r="AU278" s="33">
        <f t="shared" si="578"/>
        <v>1.0375577341281623</v>
      </c>
      <c r="AV278" s="33">
        <f t="shared" si="578"/>
        <v>0.72014095515624477</v>
      </c>
      <c r="AW278" s="33">
        <f t="shared" si="578"/>
        <v>0.49983049447279149</v>
      </c>
      <c r="AX278" s="33">
        <f t="shared" si="578"/>
        <v>0.6917528512906207</v>
      </c>
      <c r="AY278" s="33">
        <f t="shared" si="578"/>
        <v>0.48012707406501692</v>
      </c>
      <c r="AZ278" s="33">
        <f t="shared" si="578"/>
        <v>0.33324330621860621</v>
      </c>
      <c r="BA278" s="33">
        <f t="shared" si="578"/>
        <v>2.0619928200146846</v>
      </c>
      <c r="BB278" s="33">
        <f t="shared" si="578"/>
        <v>1.4311738326334631</v>
      </c>
      <c r="BC278" s="33">
        <f t="shared" si="578"/>
        <v>0.99333931686540444</v>
      </c>
      <c r="BD278" s="33">
        <f t="shared" si="578"/>
        <v>1.3747566671887521</v>
      </c>
      <c r="BE278" s="33">
        <f t="shared" si="578"/>
        <v>0.95418167765730666</v>
      </c>
      <c r="BF278" s="33">
        <f t="shared" si="578"/>
        <v>0.66227187378456054</v>
      </c>
      <c r="BG278" s="33">
        <f t="shared" si="578"/>
        <v>0.9165676406023886</v>
      </c>
      <c r="BH278" s="33">
        <f t="shared" si="578"/>
        <v>0.63616498095245022</v>
      </c>
      <c r="BI278" s="33">
        <f t="shared" si="578"/>
        <v>0.44154502631606074</v>
      </c>
      <c r="BJ278" s="33">
        <f t="shared" si="578"/>
        <v>3.00081046292346</v>
      </c>
      <c r="BK278" s="33">
        <f t="shared" si="578"/>
        <v>2.0827819425666965</v>
      </c>
      <c r="BL278" s="33">
        <f t="shared" si="578"/>
        <v>1.4456030042149808</v>
      </c>
      <c r="BM278" s="33">
        <f t="shared" si="578"/>
        <v>2.0006782520437745</v>
      </c>
      <c r="BN278" s="33">
        <f t="shared" si="578"/>
        <v>1.3886170378728646</v>
      </c>
      <c r="BO278" s="33">
        <f t="shared" si="578"/>
        <v>0.9638017886689253</v>
      </c>
      <c r="BP278" s="33">
        <f t="shared" si="578"/>
        <v>1.3338774699890226</v>
      </c>
      <c r="BQ278" s="33">
        <f t="shared" si="578"/>
        <v>0.9258085248686857</v>
      </c>
      <c r="BR278" s="33">
        <f t="shared" si="578"/>
        <v>0.64257883051775788</v>
      </c>
      <c r="BS278" s="33">
        <f t="shared" si="578"/>
        <v>0.9467207367798276</v>
      </c>
      <c r="BT278" s="33">
        <f t="shared" si="578"/>
        <v>0.65709343511735052</v>
      </c>
      <c r="BU278" s="33">
        <f t="shared" si="578"/>
        <v>0.45607090422773106</v>
      </c>
      <c r="BV278" s="33">
        <f t="shared" si="578"/>
        <v>0.63119067739753176</v>
      </c>
      <c r="BW278" s="33">
        <f t="shared" si="578"/>
        <v>0.43809249582503595</v>
      </c>
      <c r="BX278" s="33">
        <f t="shared" si="578"/>
        <v>0.30406823448270348</v>
      </c>
      <c r="BY278" s="33">
        <f t="shared" si="578"/>
        <v>0.42082279996176802</v>
      </c>
      <c r="BZ278" s="33">
        <f t="shared" si="578"/>
        <v>0.29208180243641174</v>
      </c>
      <c r="CA278" s="33">
        <f t="shared" si="578"/>
        <v>0.20272613395056943</v>
      </c>
      <c r="CB278" s="33">
        <f t="shared" si="578"/>
        <v>1.2543982874818502</v>
      </c>
      <c r="CC278" s="33">
        <f t="shared" si="578"/>
        <v>0.87064415904778314</v>
      </c>
      <c r="CD278" s="33">
        <f t="shared" si="578"/>
        <v>0.60429072587919119</v>
      </c>
      <c r="CE278" s="33">
        <f t="shared" ref="CE278:CS278" si="579">EXP(CE277)</f>
        <v>0.83632318807664197</v>
      </c>
      <c r="CF278" s="33">
        <f t="shared" si="579"/>
        <v>0.58046946176629277</v>
      </c>
      <c r="CG278" s="33">
        <f t="shared" si="579"/>
        <v>0.40288826239309233</v>
      </c>
      <c r="CH278" s="33">
        <f t="shared" si="579"/>
        <v>0.55758723676095445</v>
      </c>
      <c r="CI278" s="33">
        <f t="shared" si="579"/>
        <v>0.38700632461804318</v>
      </c>
      <c r="CJ278" s="33">
        <f t="shared" si="579"/>
        <v>0.26861069518809022</v>
      </c>
      <c r="CK278" s="33">
        <f t="shared" si="579"/>
        <v>1.8255211508069167</v>
      </c>
      <c r="CL278" s="33">
        <f t="shared" si="579"/>
        <v>1.267045198506161</v>
      </c>
      <c r="CM278" s="33">
        <f t="shared" si="579"/>
        <v>0.87942204030224291</v>
      </c>
      <c r="CN278" s="33">
        <f t="shared" si="579"/>
        <v>1.2170980174159964</v>
      </c>
      <c r="CO278" s="33">
        <f t="shared" si="579"/>
        <v>0.84475504345521235</v>
      </c>
      <c r="CP278" s="33">
        <f t="shared" si="579"/>
        <v>0.58632178611060048</v>
      </c>
      <c r="CQ278" s="33">
        <f t="shared" si="579"/>
        <v>0.8114546267202507</v>
      </c>
      <c r="CR278" s="33">
        <f t="shared" si="579"/>
        <v>0.56320886128163472</v>
      </c>
      <c r="CS278" s="33">
        <f t="shared" si="579"/>
        <v>0.39090814320479794</v>
      </c>
    </row>
    <row r="279" spans="2:97" ht="13.9" thickTop="1" thickBot="1" x14ac:dyDescent="0.4">
      <c r="H279" s="32">
        <f t="shared" ref="H279:H280" si="580">H278</f>
        <v>1.1408701539039612E-3</v>
      </c>
      <c r="I279" s="32">
        <f t="shared" ref="I279:J279" si="581">I274</f>
        <v>-0.40608030820148794</v>
      </c>
      <c r="J279" s="32">
        <f t="shared" si="581"/>
        <v>0.59967455535722303</v>
      </c>
      <c r="K279" s="32">
        <f t="shared" si="576"/>
        <v>-0.40539615739922524</v>
      </c>
      <c r="L279" s="32">
        <f>$CE$5-$CE$7*SUMPRODUCT($B$5:$CD$5,Q279:CS279)</f>
        <v>-3.2225818542826801E-2</v>
      </c>
      <c r="M279" s="32">
        <f>SUMPRODUCT($B$7:$CD$7, LN(Q279:CS279))</f>
        <v>-3180.5978442827559</v>
      </c>
      <c r="O279" s="48">
        <f t="shared" si="577"/>
        <v>1.0000000000000002</v>
      </c>
      <c r="P279" s="39" t="s">
        <v>366</v>
      </c>
      <c r="Q279" s="32">
        <f t="shared" ref="Q279:AV279" si="582">Q278/$O278</f>
        <v>2.5870542552312411E-2</v>
      </c>
      <c r="R279" s="32">
        <f t="shared" si="582"/>
        <v>1.7956048720206685E-2</v>
      </c>
      <c r="S279" s="32">
        <f t="shared" si="582"/>
        <v>1.2462811129317306E-2</v>
      </c>
      <c r="T279" s="32">
        <f t="shared" si="582"/>
        <v>1.7248217604040213E-2</v>
      </c>
      <c r="U279" s="32">
        <f t="shared" si="582"/>
        <v>1.197152456345333E-2</v>
      </c>
      <c r="V279" s="32">
        <f t="shared" si="582"/>
        <v>8.3091136524040508E-3</v>
      </c>
      <c r="W279" s="32">
        <f t="shared" si="582"/>
        <v>1.149960461458242E-2</v>
      </c>
      <c r="X279" s="32">
        <f t="shared" si="582"/>
        <v>7.9815666913448189E-3</v>
      </c>
      <c r="Y279" s="32">
        <f t="shared" si="582"/>
        <v>5.5397910609553931E-3</v>
      </c>
      <c r="Z279" s="32">
        <f t="shared" si="582"/>
        <v>3.4278286101801274E-2</v>
      </c>
      <c r="AA279" s="32">
        <f t="shared" si="582"/>
        <v>2.3791637691576408E-2</v>
      </c>
      <c r="AB279" s="32">
        <f t="shared" si="582"/>
        <v>1.6513136694354578E-2</v>
      </c>
      <c r="AC279" s="32">
        <f t="shared" si="582"/>
        <v>2.2853766463609333E-2</v>
      </c>
      <c r="AD279" s="32">
        <f t="shared" si="582"/>
        <v>1.5862185465612313E-2</v>
      </c>
      <c r="AE279" s="32">
        <f t="shared" si="582"/>
        <v>1.1009516884060497E-2</v>
      </c>
      <c r="AF279" s="32">
        <f t="shared" si="582"/>
        <v>1.5236894867557247E-2</v>
      </c>
      <c r="AG279" s="32">
        <f t="shared" si="582"/>
        <v>1.0575519474834906E-2</v>
      </c>
      <c r="AH279" s="32">
        <f t="shared" si="582"/>
        <v>7.3401840161507036E-3</v>
      </c>
      <c r="AI279" s="32">
        <f t="shared" si="582"/>
        <v>4.9885061958962855E-2</v>
      </c>
      <c r="AJ279" s="32">
        <f t="shared" si="582"/>
        <v>3.4623881626541363E-2</v>
      </c>
      <c r="AK279" s="32">
        <f t="shared" si="582"/>
        <v>2.4031506262835407E-2</v>
      </c>
      <c r="AL279" s="32">
        <f t="shared" si="582"/>
        <v>3.3259001125289941E-2</v>
      </c>
      <c r="AM279" s="32">
        <f t="shared" si="582"/>
        <v>2.3084179366688034E-2</v>
      </c>
      <c r="AN279" s="32">
        <f t="shared" si="582"/>
        <v>1.6022108872903808E-2</v>
      </c>
      <c r="AO279" s="32">
        <f t="shared" si="582"/>
        <v>2.2174196290705286E-2</v>
      </c>
      <c r="AP279" s="32">
        <f t="shared" si="582"/>
        <v>1.5390514061396878E-2</v>
      </c>
      <c r="AQ279" s="32">
        <f t="shared" si="582"/>
        <v>1.0682142431170886E-2</v>
      </c>
      <c r="AR279" s="32">
        <f t="shared" si="582"/>
        <v>1.5738155806777211E-2</v>
      </c>
      <c r="AS279" s="32">
        <f t="shared" si="582"/>
        <v>1.0923431229216175E-2</v>
      </c>
      <c r="AT279" s="32">
        <f t="shared" si="582"/>
        <v>7.5816602201912798E-3</v>
      </c>
      <c r="AU279" s="32">
        <f t="shared" si="582"/>
        <v>1.0492827334126343E-2</v>
      </c>
      <c r="AV279" s="32">
        <f t="shared" si="582"/>
        <v>7.2827896223401087E-3</v>
      </c>
      <c r="AW279" s="32">
        <f t="shared" ref="AW279:CB279" si="583">AW278/$O278</f>
        <v>5.0547886660407843E-3</v>
      </c>
      <c r="AX279" s="32">
        <f t="shared" si="583"/>
        <v>6.995700564635254E-3</v>
      </c>
      <c r="AY279" s="32">
        <f t="shared" si="583"/>
        <v>4.8555278621066275E-3</v>
      </c>
      <c r="AZ279" s="32">
        <f t="shared" si="583"/>
        <v>3.3700914728792409E-3</v>
      </c>
      <c r="BA279" s="32">
        <f t="shared" si="583"/>
        <v>2.0852945251092679E-2</v>
      </c>
      <c r="BB279" s="32">
        <f t="shared" si="583"/>
        <v>1.4473469202715045E-2</v>
      </c>
      <c r="BC279" s="32">
        <f t="shared" si="583"/>
        <v>1.004564622596725E-2</v>
      </c>
      <c r="BD279" s="32">
        <f t="shared" si="583"/>
        <v>1.3902922084014594E-2</v>
      </c>
      <c r="BE279" s="32">
        <f t="shared" si="583"/>
        <v>9.6496447953887052E-3</v>
      </c>
      <c r="BF279" s="32">
        <f t="shared" si="583"/>
        <v>6.6975592695175589E-3</v>
      </c>
      <c r="BG279" s="32">
        <f t="shared" si="583"/>
        <v>9.269253822265339E-3</v>
      </c>
      <c r="BH279" s="32">
        <f t="shared" si="583"/>
        <v>6.4335401121180377E-3</v>
      </c>
      <c r="BI279" s="32">
        <f t="shared" si="583"/>
        <v>4.4653473912656585E-3</v>
      </c>
      <c r="BJ279" s="32">
        <f t="shared" si="583"/>
        <v>3.0347213474682881E-2</v>
      </c>
      <c r="BK279" s="32">
        <f t="shared" si="583"/>
        <v>2.1063185767057364E-2</v>
      </c>
      <c r="BL279" s="32">
        <f t="shared" si="583"/>
        <v>1.4619391497927434E-2</v>
      </c>
      <c r="BM279" s="32">
        <f t="shared" si="583"/>
        <v>2.0232870672470878E-2</v>
      </c>
      <c r="BN279" s="32">
        <f t="shared" si="583"/>
        <v>1.4043092092479312E-2</v>
      </c>
      <c r="BO279" s="32">
        <f t="shared" si="583"/>
        <v>9.7469330333920211E-3</v>
      </c>
      <c r="BP279" s="32">
        <f t="shared" si="583"/>
        <v>1.3489510527562854E-2</v>
      </c>
      <c r="BQ279" s="32">
        <f t="shared" si="583"/>
        <v>9.3627069380115939E-3</v>
      </c>
      <c r="BR279" s="32">
        <f t="shared" si="583"/>
        <v>6.4984034096697485E-3</v>
      </c>
      <c r="BS279" s="32">
        <f t="shared" si="583"/>
        <v>9.5741922573732707E-3</v>
      </c>
      <c r="BT279" s="32">
        <f t="shared" si="583"/>
        <v>6.6451896894854116E-3</v>
      </c>
      <c r="BU279" s="32">
        <f t="shared" si="583"/>
        <v>4.6122476781512165E-3</v>
      </c>
      <c r="BV279" s="32">
        <f t="shared" si="583"/>
        <v>6.3832349516508482E-3</v>
      </c>
      <c r="BW279" s="32">
        <f t="shared" si="583"/>
        <v>4.4304319305481206E-3</v>
      </c>
      <c r="BX279" s="32">
        <f t="shared" si="583"/>
        <v>3.07504380457497E-3</v>
      </c>
      <c r="BY279" s="32">
        <f t="shared" si="583"/>
        <v>4.2557833969333516E-3</v>
      </c>
      <c r="BZ279" s="32">
        <f t="shared" si="583"/>
        <v>2.9538249483349738E-3</v>
      </c>
      <c r="CA279" s="32">
        <f t="shared" si="583"/>
        <v>2.0501705588901126E-3</v>
      </c>
      <c r="CB279" s="32">
        <f t="shared" si="583"/>
        <v>1.268573709763798E-2</v>
      </c>
      <c r="CC279" s="32">
        <f t="shared" ref="CC279:CS279" si="584">CC278/$O278</f>
        <v>8.8048293891138541E-3</v>
      </c>
      <c r="CD279" s="32">
        <f t="shared" si="584"/>
        <v>6.1111955871951526E-3</v>
      </c>
      <c r="CE279" s="32">
        <f t="shared" si="584"/>
        <v>8.457741212240159E-3</v>
      </c>
      <c r="CF279" s="32">
        <f t="shared" si="584"/>
        <v>5.8702910061818429E-3</v>
      </c>
      <c r="CG279" s="32">
        <f t="shared" si="584"/>
        <v>4.0744113153270752E-3</v>
      </c>
      <c r="CH279" s="32">
        <f t="shared" si="584"/>
        <v>5.638882933065417E-3</v>
      </c>
      <c r="CI279" s="32">
        <f t="shared" si="584"/>
        <v>3.913797187241992E-3</v>
      </c>
      <c r="CJ279" s="32">
        <f t="shared" si="584"/>
        <v>2.7164615057075217E-3</v>
      </c>
      <c r="CK279" s="32">
        <f t="shared" si="584"/>
        <v>1.8461505900014354E-2</v>
      </c>
      <c r="CL279" s="32">
        <f t="shared" si="584"/>
        <v>1.2813635381582303E-2</v>
      </c>
      <c r="CM279" s="32">
        <f t="shared" si="584"/>
        <v>8.8936001527378222E-3</v>
      </c>
      <c r="CN279" s="32">
        <f t="shared" si="584"/>
        <v>1.2308519251880069E-2</v>
      </c>
      <c r="CO279" s="32">
        <f t="shared" si="584"/>
        <v>8.5430126141906298E-3</v>
      </c>
      <c r="CP279" s="32">
        <f t="shared" si="584"/>
        <v>5.9294755959432253E-3</v>
      </c>
      <c r="CQ279" s="32">
        <f t="shared" si="584"/>
        <v>8.2062453081784888E-3</v>
      </c>
      <c r="CR279" s="32">
        <f t="shared" si="584"/>
        <v>5.6957344541832796E-3</v>
      </c>
      <c r="CS279" s="32">
        <f t="shared" si="584"/>
        <v>3.9532563010563227E-3</v>
      </c>
    </row>
    <row r="280" spans="2:97" ht="13.15" thickTop="1" x14ac:dyDescent="0.35">
      <c r="H280" s="34">
        <f t="shared" si="580"/>
        <v>1.1408701539039612E-3</v>
      </c>
      <c r="I280" s="34">
        <f t="shared" ref="I280:J280" si="585">I275</f>
        <v>-0.36403706385534895</v>
      </c>
      <c r="J280" s="34">
        <f t="shared" si="585"/>
        <v>-1</v>
      </c>
      <c r="K280" s="34">
        <f t="shared" si="576"/>
        <v>-0.36517793400925291</v>
      </c>
      <c r="L280" s="34">
        <f>$CE$6-$CE$7*SUMPRODUCT($B$6:$CD$6,Q279:CS279)</f>
        <v>2.6542238505726345E-2</v>
      </c>
    </row>
    <row r="281" spans="2:97" ht="13.5" thickBot="1" x14ac:dyDescent="0.4">
      <c r="B281" s="39" t="s">
        <v>367</v>
      </c>
      <c r="D281" s="39" t="s">
        <v>368</v>
      </c>
      <c r="E281" s="39" t="s">
        <v>369</v>
      </c>
      <c r="F281" s="39" t="s">
        <v>370</v>
      </c>
      <c r="H281" s="39" t="s">
        <v>347</v>
      </c>
      <c r="I281" s="39" t="s">
        <v>371</v>
      </c>
      <c r="J281" s="39" t="s">
        <v>372</v>
      </c>
      <c r="K281" s="39" t="s">
        <v>349</v>
      </c>
      <c r="L281" s="39" t="s">
        <v>373</v>
      </c>
      <c r="M281" s="39" t="s">
        <v>374</v>
      </c>
      <c r="O281" s="45" t="s">
        <v>336</v>
      </c>
    </row>
    <row r="282" spans="2:97" ht="13.9" thickTop="1" thickBot="1" x14ac:dyDescent="0.4">
      <c r="B282" s="32">
        <f>1+B277</f>
        <v>3</v>
      </c>
      <c r="D282" s="32">
        <f>IF(F277,IF(M282&lt;0,D277,H282),E277)</f>
        <v>5.7043507695198059E-4</v>
      </c>
      <c r="E282" s="32">
        <f>IF(F277,IF(M282&lt;0,H282,E277),H282)</f>
        <v>1.1408701539039612E-3</v>
      </c>
      <c r="F282" s="32" t="b">
        <f>OR(F277,M282*M277&lt;=0)</f>
        <v>1</v>
      </c>
      <c r="H282" s="32">
        <f>IF(F277,(D277+E277)/2,2*H277)</f>
        <v>5.7043507695198059E-4</v>
      </c>
      <c r="I282" s="32">
        <f>I277</f>
        <v>-0.49697094660009888</v>
      </c>
      <c r="J282" s="32">
        <f>J277</f>
        <v>-4.0277620748508353E-2</v>
      </c>
      <c r="K282" s="32">
        <f>I282+J282*H282</f>
        <v>-0.49699392236779</v>
      </c>
      <c r="L282" s="32">
        <f>$CE$3-$CE$7*SUMPRODUCT($B$3:$CD$3,Q284:CS284)</f>
        <v>-3.0510717630193085E-2</v>
      </c>
      <c r="M282" s="32">
        <f>SUMPRODUCT(L282:L285,J282:J285)</f>
        <v>0.51693876076725509</v>
      </c>
      <c r="O282" s="46">
        <f>SUM(Q282:CS282)</f>
        <v>-1.2643432203463738</v>
      </c>
      <c r="P282" s="39" t="s">
        <v>363</v>
      </c>
      <c r="Q282" s="32">
        <f t="shared" ref="Q282:AV282" si="586">SUMPRODUCT(B$3:B$6,$K282:$K285)</f>
        <v>0.9395469673439798</v>
      </c>
      <c r="R282" s="32">
        <f t="shared" si="586"/>
        <v>0.57493946841167887</v>
      </c>
      <c r="S282" s="32">
        <f t="shared" si="586"/>
        <v>0.21033196947937793</v>
      </c>
      <c r="T282" s="32">
        <f t="shared" si="586"/>
        <v>0.5338087345436231</v>
      </c>
      <c r="U282" s="32">
        <f t="shared" si="586"/>
        <v>0.16920123561132222</v>
      </c>
      <c r="V282" s="32">
        <f t="shared" si="586"/>
        <v>-0.19540626332097871</v>
      </c>
      <c r="W282" s="32">
        <f t="shared" si="586"/>
        <v>0.12807050174326656</v>
      </c>
      <c r="X282" s="32">
        <f t="shared" si="586"/>
        <v>-0.23653699718903437</v>
      </c>
      <c r="Y282" s="32">
        <f t="shared" si="586"/>
        <v>-0.60114449612133525</v>
      </c>
      <c r="Z282" s="32">
        <f t="shared" si="586"/>
        <v>1.2205121274209521</v>
      </c>
      <c r="AA282" s="32">
        <f t="shared" si="586"/>
        <v>0.85590462848865112</v>
      </c>
      <c r="AB282" s="32">
        <f t="shared" si="586"/>
        <v>0.49129712955635019</v>
      </c>
      <c r="AC282" s="32">
        <f t="shared" si="586"/>
        <v>0.81477389462059557</v>
      </c>
      <c r="AD282" s="32">
        <f t="shared" si="586"/>
        <v>0.45016639568829458</v>
      </c>
      <c r="AE282" s="32">
        <f t="shared" si="586"/>
        <v>8.5558896755993652E-2</v>
      </c>
      <c r="AF282" s="32">
        <f t="shared" si="586"/>
        <v>0.40903566182023893</v>
      </c>
      <c r="AG282" s="32">
        <f t="shared" si="586"/>
        <v>4.4428162887937994E-2</v>
      </c>
      <c r="AH282" s="32">
        <f t="shared" si="586"/>
        <v>-0.32017933604436294</v>
      </c>
      <c r="AI282" s="32">
        <f t="shared" si="586"/>
        <v>1.5951323408569154</v>
      </c>
      <c r="AJ282" s="32">
        <f t="shared" si="586"/>
        <v>1.2305248419246144</v>
      </c>
      <c r="AK282" s="32">
        <f t="shared" si="586"/>
        <v>0.86591734299231349</v>
      </c>
      <c r="AL282" s="32">
        <f t="shared" si="586"/>
        <v>1.1893941080565587</v>
      </c>
      <c r="AM282" s="32">
        <f t="shared" si="586"/>
        <v>0.82478660912425772</v>
      </c>
      <c r="AN282" s="32">
        <f t="shared" si="586"/>
        <v>0.46017911019195679</v>
      </c>
      <c r="AO282" s="32">
        <f t="shared" si="586"/>
        <v>0.78365587525620206</v>
      </c>
      <c r="AP282" s="32">
        <f t="shared" si="586"/>
        <v>0.41904837632390113</v>
      </c>
      <c r="AQ282" s="32">
        <f t="shared" si="586"/>
        <v>5.4440877391600195E-2</v>
      </c>
      <c r="AR282" s="32">
        <f t="shared" si="586"/>
        <v>0.44255304497618975</v>
      </c>
      <c r="AS282" s="32">
        <f t="shared" si="586"/>
        <v>7.7945546043888814E-2</v>
      </c>
      <c r="AT282" s="32">
        <f t="shared" si="586"/>
        <v>-0.28666195288841212</v>
      </c>
      <c r="AU282" s="32">
        <f t="shared" si="586"/>
        <v>3.6814812175833156E-2</v>
      </c>
      <c r="AV282" s="32">
        <f t="shared" si="586"/>
        <v>-0.32779268675646778</v>
      </c>
      <c r="AW282" s="32">
        <f t="shared" ref="AW282:CB282" si="587">SUMPRODUCT(AH$3:AH$6,$K282:$K285)</f>
        <v>-0.69240018568876871</v>
      </c>
      <c r="AX282" s="32">
        <f t="shared" si="587"/>
        <v>-0.36892342062452343</v>
      </c>
      <c r="AY282" s="32">
        <f t="shared" si="587"/>
        <v>-0.73353091955682437</v>
      </c>
      <c r="AZ282" s="32">
        <f t="shared" si="587"/>
        <v>-1.0981384184891252</v>
      </c>
      <c r="BA282" s="32">
        <f t="shared" si="587"/>
        <v>0.72351820505316211</v>
      </c>
      <c r="BB282" s="32">
        <f t="shared" si="587"/>
        <v>0.35891070612086118</v>
      </c>
      <c r="BC282" s="32">
        <f t="shared" si="587"/>
        <v>-5.6967928114397548E-3</v>
      </c>
      <c r="BD282" s="32">
        <f t="shared" si="587"/>
        <v>0.31777997225280552</v>
      </c>
      <c r="BE282" s="32">
        <f t="shared" si="587"/>
        <v>-4.6827526679495392E-2</v>
      </c>
      <c r="BF282" s="32">
        <f t="shared" si="587"/>
        <v>-0.41143502561179635</v>
      </c>
      <c r="BG282" s="32">
        <f t="shared" si="587"/>
        <v>-8.795826054755107E-2</v>
      </c>
      <c r="BH282" s="32">
        <f t="shared" si="587"/>
        <v>-0.452565759479852</v>
      </c>
      <c r="BI282" s="32">
        <f t="shared" si="587"/>
        <v>-0.81717325841215294</v>
      </c>
      <c r="BJ282" s="32">
        <f t="shared" si="587"/>
        <v>1.0981384184891252</v>
      </c>
      <c r="BK282" s="32">
        <f t="shared" si="587"/>
        <v>0.73353091955682437</v>
      </c>
      <c r="BL282" s="32">
        <f t="shared" si="587"/>
        <v>0.36892342062452343</v>
      </c>
      <c r="BM282" s="32">
        <f t="shared" si="587"/>
        <v>0.69240018568876871</v>
      </c>
      <c r="BN282" s="32">
        <f t="shared" si="587"/>
        <v>0.32779268675646778</v>
      </c>
      <c r="BO282" s="32">
        <f t="shared" si="587"/>
        <v>-3.6814812175833156E-2</v>
      </c>
      <c r="BP282" s="32">
        <f t="shared" si="587"/>
        <v>0.28666195288841212</v>
      </c>
      <c r="BQ282" s="32">
        <f t="shared" si="587"/>
        <v>-7.7945546043888814E-2</v>
      </c>
      <c r="BR282" s="32">
        <f t="shared" si="587"/>
        <v>-0.44255304497618975</v>
      </c>
      <c r="BS282" s="32">
        <f t="shared" si="587"/>
        <v>-5.4440877391600195E-2</v>
      </c>
      <c r="BT282" s="32">
        <f t="shared" si="587"/>
        <v>-0.41904837632390113</v>
      </c>
      <c r="BU282" s="32">
        <f t="shared" si="587"/>
        <v>-0.78365587525620206</v>
      </c>
      <c r="BV282" s="32">
        <f t="shared" si="587"/>
        <v>-0.46017911019195679</v>
      </c>
      <c r="BW282" s="32">
        <f t="shared" si="587"/>
        <v>-0.82478660912425772</v>
      </c>
      <c r="BX282" s="32">
        <f t="shared" si="587"/>
        <v>-1.1893941080565587</v>
      </c>
      <c r="BY282" s="32">
        <f t="shared" si="587"/>
        <v>-0.86591734299231349</v>
      </c>
      <c r="BZ282" s="32">
        <f t="shared" si="587"/>
        <v>-1.2305248419246144</v>
      </c>
      <c r="CA282" s="32">
        <f t="shared" si="587"/>
        <v>-1.5951323408569154</v>
      </c>
      <c r="CB282" s="32">
        <f t="shared" si="587"/>
        <v>0.22652428268537217</v>
      </c>
      <c r="CC282" s="32">
        <f t="shared" ref="CC282:CS282" si="588">SUMPRODUCT(BN$3:BN$6,$K282:$K285)</f>
        <v>-0.13808321624692876</v>
      </c>
      <c r="CD282" s="32">
        <f t="shared" si="588"/>
        <v>-0.5026907151792297</v>
      </c>
      <c r="CE282" s="32">
        <f t="shared" si="588"/>
        <v>-0.17921395011498442</v>
      </c>
      <c r="CF282" s="32">
        <f t="shared" si="588"/>
        <v>-0.54382144904728535</v>
      </c>
      <c r="CG282" s="32">
        <f t="shared" si="588"/>
        <v>-0.90842894797958629</v>
      </c>
      <c r="CH282" s="32">
        <f t="shared" si="588"/>
        <v>-0.58495218291534101</v>
      </c>
      <c r="CI282" s="32">
        <f t="shared" si="588"/>
        <v>-0.94955968184764195</v>
      </c>
      <c r="CJ282" s="32">
        <f t="shared" si="588"/>
        <v>-1.3141671807799429</v>
      </c>
      <c r="CK282" s="32">
        <f t="shared" si="588"/>
        <v>0.60114449612133525</v>
      </c>
      <c r="CL282" s="32">
        <f t="shared" si="588"/>
        <v>0.23653699718903437</v>
      </c>
      <c r="CM282" s="32">
        <f t="shared" si="588"/>
        <v>-0.12807050174326656</v>
      </c>
      <c r="CN282" s="32">
        <f t="shared" si="588"/>
        <v>0.19540626332097871</v>
      </c>
      <c r="CO282" s="32">
        <f t="shared" si="588"/>
        <v>-0.16920123561132222</v>
      </c>
      <c r="CP282" s="32">
        <f t="shared" si="588"/>
        <v>-0.5338087345436231</v>
      </c>
      <c r="CQ282" s="32">
        <f t="shared" si="588"/>
        <v>-0.21033196947937793</v>
      </c>
      <c r="CR282" s="32">
        <f t="shared" si="588"/>
        <v>-0.57493946841167887</v>
      </c>
      <c r="CS282" s="32">
        <f t="shared" si="588"/>
        <v>-0.9395469673439798</v>
      </c>
    </row>
    <row r="283" spans="2:97" ht="13.9" thickTop="1" thickBot="1" x14ac:dyDescent="0.4">
      <c r="H283" s="33">
        <f>H282</f>
        <v>5.7043507695198059E-4</v>
      </c>
      <c r="I283" s="33">
        <f t="shared" ref="I283:J283" si="589">I278</f>
        <v>0.32727705843058802</v>
      </c>
      <c r="J283" s="33">
        <f t="shared" si="589"/>
        <v>0.90392114144685454</v>
      </c>
      <c r="K283" s="33">
        <f t="shared" ref="K283:K285" si="590">I283+J283*H283</f>
        <v>0.32779268675646778</v>
      </c>
      <c r="L283" s="33">
        <f>$CE$4-$CE$7*SUMPRODUCT($B$4:$CD$4,Q284:CS284)</f>
        <v>0.21577181743339224</v>
      </c>
      <c r="M283" s="39" t="s">
        <v>375</v>
      </c>
      <c r="O283" s="47">
        <f t="shared" ref="O283:O284" si="591">SUM(Q283:CS283)</f>
        <v>98.868475928806106</v>
      </c>
      <c r="P283" s="39" t="s">
        <v>365</v>
      </c>
      <c r="Q283" s="33">
        <f>EXP(Q282)</f>
        <v>2.5588219258117819</v>
      </c>
      <c r="R283" s="33">
        <f>EXP(R282)</f>
        <v>1.7770229576362928</v>
      </c>
      <c r="S283" s="33">
        <f t="shared" ref="S283:CD283" si="592">EXP(S282)</f>
        <v>1.2340876714055151</v>
      </c>
      <c r="T283" s="33">
        <f t="shared" si="592"/>
        <v>1.7054154291950503</v>
      </c>
      <c r="U283" s="33">
        <f t="shared" si="592"/>
        <v>1.1843584500415423</v>
      </c>
      <c r="V283" s="33">
        <f t="shared" si="592"/>
        <v>0.82250043841040865</v>
      </c>
      <c r="W283" s="33">
        <f t="shared" si="592"/>
        <v>1.1366331344897476</v>
      </c>
      <c r="X283" s="33">
        <f t="shared" si="592"/>
        <v>0.78935667778350616</v>
      </c>
      <c r="Y283" s="33">
        <f t="shared" si="592"/>
        <v>0.5481838826044132</v>
      </c>
      <c r="Z283" s="33">
        <f t="shared" si="592"/>
        <v>3.3889228496019475</v>
      </c>
      <c r="AA283" s="33">
        <f t="shared" si="592"/>
        <v>2.3535024632440318</v>
      </c>
      <c r="AB283" s="33">
        <f t="shared" si="592"/>
        <v>1.6344349193863521</v>
      </c>
      <c r="AC283" s="33">
        <f t="shared" si="592"/>
        <v>2.2586649183214562</v>
      </c>
      <c r="AD283" s="33">
        <f t="shared" si="592"/>
        <v>1.5685731675882799</v>
      </c>
      <c r="AE283" s="33">
        <f t="shared" si="592"/>
        <v>1.0893257172057249</v>
      </c>
      <c r="AF283" s="33">
        <f t="shared" si="592"/>
        <v>1.5053654035987523</v>
      </c>
      <c r="AG283" s="33">
        <f t="shared" si="592"/>
        <v>1.0454298733499188</v>
      </c>
      <c r="AH283" s="33">
        <f t="shared" si="592"/>
        <v>0.72601882405405704</v>
      </c>
      <c r="AI283" s="33">
        <f t="shared" si="592"/>
        <v>4.9289813345712243</v>
      </c>
      <c r="AJ283" s="33">
        <f t="shared" si="592"/>
        <v>3.423025612270806</v>
      </c>
      <c r="AK283" s="33">
        <f t="shared" si="592"/>
        <v>2.3771857807778058</v>
      </c>
      <c r="AL283" s="33">
        <f t="shared" si="592"/>
        <v>3.2850901945923412</v>
      </c>
      <c r="AM283" s="33">
        <f t="shared" si="592"/>
        <v>2.2813938847442352</v>
      </c>
      <c r="AN283" s="33">
        <f t="shared" si="592"/>
        <v>1.5843577342004367</v>
      </c>
      <c r="AO283" s="33">
        <f t="shared" si="592"/>
        <v>2.1894620519080412</v>
      </c>
      <c r="AP283" s="33">
        <f t="shared" si="592"/>
        <v>1.52051390988442</v>
      </c>
      <c r="AQ283" s="33">
        <f t="shared" si="592"/>
        <v>1.0559500440472169</v>
      </c>
      <c r="AR283" s="33">
        <f t="shared" si="592"/>
        <v>1.5566764144870251</v>
      </c>
      <c r="AS283" s="33">
        <f t="shared" si="592"/>
        <v>1.0810637888671384</v>
      </c>
      <c r="AT283" s="33">
        <f t="shared" si="592"/>
        <v>0.75076548004672949</v>
      </c>
      <c r="AU283" s="33">
        <f t="shared" si="592"/>
        <v>1.037500870517974</v>
      </c>
      <c r="AV283" s="33">
        <f t="shared" si="592"/>
        <v>0.72051237598066908</v>
      </c>
      <c r="AW283" s="33">
        <f t="shared" si="592"/>
        <v>0.5003736369706645</v>
      </c>
      <c r="AX283" s="33">
        <f t="shared" si="592"/>
        <v>0.69147836140387897</v>
      </c>
      <c r="AY283" s="33">
        <f t="shared" si="592"/>
        <v>0.48021040875425214</v>
      </c>
      <c r="AZ283" s="33">
        <f t="shared" si="592"/>
        <v>0.33349132749106492</v>
      </c>
      <c r="BA283" s="33">
        <f t="shared" si="592"/>
        <v>2.0616738575185853</v>
      </c>
      <c r="BB283" s="33">
        <f t="shared" si="592"/>
        <v>1.4317689476600908</v>
      </c>
      <c r="BC283" s="33">
        <f t="shared" si="592"/>
        <v>0.99431940314313438</v>
      </c>
      <c r="BD283" s="33">
        <f t="shared" si="592"/>
        <v>1.3740738935808616</v>
      </c>
      <c r="BE283" s="33">
        <f t="shared" si="592"/>
        <v>0.95425196640334198</v>
      </c>
      <c r="BF283" s="33">
        <f t="shared" si="592"/>
        <v>0.66269857803033649</v>
      </c>
      <c r="BG283" s="33">
        <f t="shared" si="592"/>
        <v>0.91579910087861627</v>
      </c>
      <c r="BH283" s="33">
        <f t="shared" si="592"/>
        <v>0.63599424814514505</v>
      </c>
      <c r="BI283" s="33">
        <f t="shared" si="592"/>
        <v>0.44167840226709387</v>
      </c>
      <c r="BJ283" s="33">
        <f t="shared" si="592"/>
        <v>2.998578726239268</v>
      </c>
      <c r="BK283" s="33">
        <f t="shared" si="592"/>
        <v>2.0824205010344756</v>
      </c>
      <c r="BL283" s="33">
        <f t="shared" si="592"/>
        <v>1.4461768521139875</v>
      </c>
      <c r="BM283" s="33">
        <f t="shared" si="592"/>
        <v>1.9985065681200689</v>
      </c>
      <c r="BN283" s="33">
        <f t="shared" si="592"/>
        <v>1.387901212160205</v>
      </c>
      <c r="BO283" s="33">
        <f t="shared" si="592"/>
        <v>0.96385461296119057</v>
      </c>
      <c r="BP283" s="33">
        <f t="shared" si="592"/>
        <v>1.3319738674422772</v>
      </c>
      <c r="BQ283" s="33">
        <f t="shared" si="592"/>
        <v>0.92501479588721924</v>
      </c>
      <c r="BR283" s="33">
        <f t="shared" si="592"/>
        <v>0.64239426427587532</v>
      </c>
      <c r="BS283" s="33">
        <f t="shared" si="592"/>
        <v>0.94701449716998631</v>
      </c>
      <c r="BT283" s="33">
        <f t="shared" si="592"/>
        <v>0.65767237872622542</v>
      </c>
      <c r="BU283" s="33">
        <f t="shared" si="592"/>
        <v>0.45673319577680471</v>
      </c>
      <c r="BV283" s="33">
        <f t="shared" si="592"/>
        <v>0.63117058629733069</v>
      </c>
      <c r="BW283" s="33">
        <f t="shared" si="592"/>
        <v>0.4383285177921431</v>
      </c>
      <c r="BX283" s="33">
        <f t="shared" si="592"/>
        <v>0.30440564513148582</v>
      </c>
      <c r="BY283" s="33">
        <f t="shared" si="592"/>
        <v>0.42066548104322071</v>
      </c>
      <c r="BZ283" s="33">
        <f t="shared" si="592"/>
        <v>0.29213921053211417</v>
      </c>
      <c r="CA283" s="33">
        <f t="shared" si="592"/>
        <v>0.2028816771908086</v>
      </c>
      <c r="CB283" s="33">
        <f t="shared" si="592"/>
        <v>1.2542330656110436</v>
      </c>
      <c r="CC283" s="33">
        <f t="shared" si="592"/>
        <v>0.87102620519803775</v>
      </c>
      <c r="CD283" s="33">
        <f t="shared" si="592"/>
        <v>0.60490085211720468</v>
      </c>
      <c r="CE283" s="33">
        <f t="shared" ref="CE283:CS283" si="593">EXP(CE282)</f>
        <v>0.83592703357858389</v>
      </c>
      <c r="CF283" s="33">
        <f t="shared" si="593"/>
        <v>0.58052555927927163</v>
      </c>
      <c r="CG283" s="33">
        <f t="shared" si="593"/>
        <v>0.40315710754535555</v>
      </c>
      <c r="CH283" s="33">
        <f t="shared" si="593"/>
        <v>0.55713250162724626</v>
      </c>
      <c r="CI283" s="33">
        <f t="shared" si="593"/>
        <v>0.38691135004358235</v>
      </c>
      <c r="CJ283" s="33">
        <f t="shared" si="593"/>
        <v>0.26869800694683882</v>
      </c>
      <c r="CK283" s="33">
        <f t="shared" si="593"/>
        <v>1.824205402116194</v>
      </c>
      <c r="CL283" s="33">
        <f t="shared" si="593"/>
        <v>1.2668544248057481</v>
      </c>
      <c r="CM283" s="33">
        <f t="shared" si="593"/>
        <v>0.87979135013419751</v>
      </c>
      <c r="CN283" s="33">
        <f t="shared" si="593"/>
        <v>1.2158048230741771</v>
      </c>
      <c r="CO283" s="33">
        <f t="shared" si="593"/>
        <v>0.84433897521896717</v>
      </c>
      <c r="CP283" s="33">
        <f t="shared" si="593"/>
        <v>0.58636739346963473</v>
      </c>
      <c r="CQ283" s="33">
        <f t="shared" si="593"/>
        <v>0.81031520139982416</v>
      </c>
      <c r="CR283" s="33">
        <f t="shared" si="593"/>
        <v>0.56273893125733732</v>
      </c>
      <c r="CS283" s="33">
        <f t="shared" si="593"/>
        <v>0.39080484261629567</v>
      </c>
    </row>
    <row r="284" spans="2:97" ht="13.9" thickTop="1" thickBot="1" x14ac:dyDescent="0.4">
      <c r="H284" s="32">
        <f t="shared" ref="H284:H285" si="594">H283</f>
        <v>5.7043507695198059E-4</v>
      </c>
      <c r="I284" s="32">
        <f t="shared" ref="I284:J284" si="595">I279</f>
        <v>-0.40608030820148794</v>
      </c>
      <c r="J284" s="32">
        <f t="shared" si="595"/>
        <v>0.59967455535722303</v>
      </c>
      <c r="K284" s="32">
        <f t="shared" si="590"/>
        <v>-0.40573823280035659</v>
      </c>
      <c r="L284" s="32">
        <f>$CE$5-$CE$7*SUMPRODUCT($B$5:$CD$5,Q284:CS284)</f>
        <v>0.12764303583480796</v>
      </c>
      <c r="M284" s="32">
        <f>SUMPRODUCT($B$7:$CD$7, LN(Q284:CS284))</f>
        <v>-3180.5979673446614</v>
      </c>
      <c r="O284" s="48">
        <f t="shared" si="591"/>
        <v>0.99999999999999989</v>
      </c>
      <c r="P284" s="39" t="s">
        <v>366</v>
      </c>
      <c r="Q284" s="32">
        <f t="shared" ref="Q284:AV284" si="596">Q283/$O283</f>
        <v>2.5881069792704766E-2</v>
      </c>
      <c r="R284" s="32">
        <f t="shared" si="596"/>
        <v>1.7973605246184878E-2</v>
      </c>
      <c r="S284" s="32">
        <f t="shared" si="596"/>
        <v>1.2482114848156105E-2</v>
      </c>
      <c r="T284" s="32">
        <f t="shared" si="596"/>
        <v>1.7249334665814992E-2</v>
      </c>
      <c r="U284" s="32">
        <f t="shared" si="596"/>
        <v>1.1979131254075195E-2</v>
      </c>
      <c r="V284" s="32">
        <f t="shared" si="596"/>
        <v>8.3191374266017859E-3</v>
      </c>
      <c r="W284" s="32">
        <f t="shared" si="596"/>
        <v>1.1496416059940302E-2</v>
      </c>
      <c r="X284" s="32">
        <f t="shared" si="596"/>
        <v>7.9839066028681537E-3</v>
      </c>
      <c r="Y284" s="32">
        <f t="shared" si="596"/>
        <v>5.5445770500108975E-3</v>
      </c>
      <c r="Z284" s="32">
        <f t="shared" si="596"/>
        <v>3.4277081928948377E-2</v>
      </c>
      <c r="AA284" s="32">
        <f t="shared" si="596"/>
        <v>2.3804376886913458E-2</v>
      </c>
      <c r="AB284" s="32">
        <f t="shared" si="596"/>
        <v>1.6531406032427233E-2</v>
      </c>
      <c r="AC284" s="32">
        <f t="shared" si="596"/>
        <v>2.2845147526577545E-2</v>
      </c>
      <c r="AD284" s="32">
        <f t="shared" si="596"/>
        <v>1.5865250807727521E-2</v>
      </c>
      <c r="AE284" s="32">
        <f t="shared" si="596"/>
        <v>1.1017927675856297E-2</v>
      </c>
      <c r="AF284" s="32">
        <f t="shared" si="596"/>
        <v>1.5225939203136358E-2</v>
      </c>
      <c r="AG284" s="32">
        <f t="shared" si="596"/>
        <v>1.057394547178738E-2</v>
      </c>
      <c r="AH284" s="32">
        <f t="shared" si="596"/>
        <v>7.3432792124443558E-3</v>
      </c>
      <c r="AI284" s="32">
        <f t="shared" si="596"/>
        <v>4.9853922478996435E-2</v>
      </c>
      <c r="AJ284" s="32">
        <f t="shared" si="596"/>
        <v>3.4622012528398659E-2</v>
      </c>
      <c r="AK284" s="32">
        <f t="shared" si="596"/>
        <v>2.4043920556533978E-2</v>
      </c>
      <c r="AL284" s="32">
        <f t="shared" si="596"/>
        <v>3.32268720007163E-2</v>
      </c>
      <c r="AM284" s="32">
        <f t="shared" si="596"/>
        <v>2.3075038462078014E-2</v>
      </c>
      <c r="AN284" s="32">
        <f t="shared" si="596"/>
        <v>1.6024902976569722E-2</v>
      </c>
      <c r="AO284" s="32">
        <f t="shared" si="596"/>
        <v>2.2145198773819919E-2</v>
      </c>
      <c r="AP284" s="32">
        <f t="shared" si="596"/>
        <v>1.5379157973258556E-2</v>
      </c>
      <c r="AQ284" s="32">
        <f t="shared" si="596"/>
        <v>1.0680351185018698E-2</v>
      </c>
      <c r="AR284" s="32">
        <f t="shared" si="596"/>
        <v>1.5744921724169868E-2</v>
      </c>
      <c r="AS284" s="32">
        <f t="shared" si="596"/>
        <v>1.0934362836194604E-2</v>
      </c>
      <c r="AT284" s="32">
        <f t="shared" si="596"/>
        <v>7.5935779629833266E-3</v>
      </c>
      <c r="AU284" s="32">
        <f t="shared" si="596"/>
        <v>1.049374798965309E-2</v>
      </c>
      <c r="AV284" s="32">
        <f t="shared" si="596"/>
        <v>7.2875845330062595E-3</v>
      </c>
      <c r="AW284" s="32">
        <f t="shared" ref="AW284:CB284" si="597">AW283/$O283</f>
        <v>5.0610028350288015E-3</v>
      </c>
      <c r="AX284" s="32">
        <f t="shared" si="597"/>
        <v>6.9939215195529408E-3</v>
      </c>
      <c r="AY284" s="32">
        <f t="shared" si="597"/>
        <v>4.8570629236769601E-3</v>
      </c>
      <c r="AZ284" s="32">
        <f t="shared" si="597"/>
        <v>3.3730804926254518E-3</v>
      </c>
      <c r="BA284" s="32">
        <f t="shared" si="597"/>
        <v>2.0852691802422135E-2</v>
      </c>
      <c r="BB284" s="32">
        <f t="shared" si="597"/>
        <v>1.4481551720197335E-2</v>
      </c>
      <c r="BC284" s="32">
        <f t="shared" si="597"/>
        <v>1.0056991308929761E-2</v>
      </c>
      <c r="BD284" s="32">
        <f t="shared" si="597"/>
        <v>1.3897998130064372E-2</v>
      </c>
      <c r="BE284" s="32">
        <f t="shared" si="597"/>
        <v>9.651731327288653E-3</v>
      </c>
      <c r="BF284" s="32">
        <f t="shared" si="597"/>
        <v>6.702829914234109E-3</v>
      </c>
      <c r="BG284" s="32">
        <f t="shared" si="597"/>
        <v>9.2628018412873204E-3</v>
      </c>
      <c r="BH284" s="32">
        <f t="shared" si="597"/>
        <v>6.4327303740690425E-3</v>
      </c>
      <c r="BI284" s="32">
        <f t="shared" si="597"/>
        <v>4.4673329705733579E-3</v>
      </c>
      <c r="BJ284" s="32">
        <f t="shared" si="597"/>
        <v>3.0328966822534064E-2</v>
      </c>
      <c r="BK284" s="32">
        <f t="shared" si="597"/>
        <v>2.1062532637137032E-2</v>
      </c>
      <c r="BL284" s="32">
        <f t="shared" si="597"/>
        <v>1.4627279712042496E-2</v>
      </c>
      <c r="BM284" s="32">
        <f t="shared" si="597"/>
        <v>2.021378957595308E-2</v>
      </c>
      <c r="BN284" s="32">
        <f t="shared" si="597"/>
        <v>1.4037853816616071E-2</v>
      </c>
      <c r="BO284" s="32">
        <f t="shared" si="597"/>
        <v>9.7488567908667837E-3</v>
      </c>
      <c r="BP284" s="32">
        <f t="shared" si="597"/>
        <v>1.3472179629848993E-2</v>
      </c>
      <c r="BQ284" s="32">
        <f t="shared" si="597"/>
        <v>9.3560135037715191E-3</v>
      </c>
      <c r="BR284" s="32">
        <f t="shared" si="597"/>
        <v>6.4974630006277732E-3</v>
      </c>
      <c r="BS284" s="32">
        <f t="shared" si="597"/>
        <v>9.5785283253675222E-3</v>
      </c>
      <c r="BT284" s="32">
        <f t="shared" si="597"/>
        <v>6.6519926857151789E-3</v>
      </c>
      <c r="BU284" s="32">
        <f t="shared" si="597"/>
        <v>4.619603887751767E-3</v>
      </c>
      <c r="BV284" s="32">
        <f t="shared" si="597"/>
        <v>6.3839416999997897E-3</v>
      </c>
      <c r="BW284" s="32">
        <f t="shared" si="597"/>
        <v>4.4334507402316765E-3</v>
      </c>
      <c r="BX284" s="32">
        <f t="shared" si="597"/>
        <v>3.0788948881004734E-3</v>
      </c>
      <c r="BY284" s="32">
        <f t="shared" si="597"/>
        <v>4.2547988839853907E-3</v>
      </c>
      <c r="BZ284" s="32">
        <f t="shared" si="597"/>
        <v>2.9548266804727504E-3</v>
      </c>
      <c r="CA284" s="32">
        <f t="shared" si="597"/>
        <v>2.0520360538064837E-3</v>
      </c>
      <c r="CB284" s="32">
        <f t="shared" si="597"/>
        <v>1.2685874378342805E-2</v>
      </c>
      <c r="CC284" s="32">
        <f t="shared" ref="CC284:CS284" si="598">CC283/$O283</f>
        <v>8.8099487426634582E-3</v>
      </c>
      <c r="CD284" s="32">
        <f t="shared" si="598"/>
        <v>6.1182378552369502E-3</v>
      </c>
      <c r="CE284" s="32">
        <f t="shared" si="598"/>
        <v>8.4549400172864407E-3</v>
      </c>
      <c r="CF284" s="32">
        <f t="shared" si="598"/>
        <v>5.8716952377955182E-3</v>
      </c>
      <c r="CG284" s="32">
        <f t="shared" si="598"/>
        <v>4.0777113610577318E-3</v>
      </c>
      <c r="CH284" s="32">
        <f t="shared" si="598"/>
        <v>5.6350873864833327E-3</v>
      </c>
      <c r="CI284" s="32">
        <f t="shared" si="598"/>
        <v>3.913394501217882E-3</v>
      </c>
      <c r="CJ284" s="32">
        <f t="shared" si="598"/>
        <v>2.7177318596508428E-3</v>
      </c>
      <c r="CK284" s="32">
        <f t="shared" si="598"/>
        <v>1.8450829599414281E-2</v>
      </c>
      <c r="CL284" s="32">
        <f t="shared" si="598"/>
        <v>1.2813532452123499E-2</v>
      </c>
      <c r="CM284" s="32">
        <f t="shared" si="598"/>
        <v>8.8986033401356746E-3</v>
      </c>
      <c r="CN284" s="32">
        <f t="shared" si="598"/>
        <v>1.2297193940257179E-2</v>
      </c>
      <c r="CO284" s="32">
        <f t="shared" si="598"/>
        <v>8.5400221585995185E-3</v>
      </c>
      <c r="CP284" s="32">
        <f t="shared" si="598"/>
        <v>5.9307821624748234E-3</v>
      </c>
      <c r="CQ284" s="32">
        <f t="shared" si="598"/>
        <v>8.1958904877154331E-3</v>
      </c>
      <c r="CR284" s="32">
        <f t="shared" si="598"/>
        <v>5.6917933241183794E-3</v>
      </c>
      <c r="CS284" s="32">
        <f t="shared" si="598"/>
        <v>3.9527750270744446E-3</v>
      </c>
    </row>
    <row r="285" spans="2:97" ht="13.15" thickTop="1" x14ac:dyDescent="0.35">
      <c r="H285" s="34">
        <f t="shared" si="594"/>
        <v>5.7043507695198059E-4</v>
      </c>
      <c r="I285" s="34">
        <f t="shared" ref="I285:J285" si="599">I280</f>
        <v>-0.36403706385534895</v>
      </c>
      <c r="J285" s="34">
        <f t="shared" si="599"/>
        <v>-1</v>
      </c>
      <c r="K285" s="34">
        <f t="shared" si="590"/>
        <v>-0.36460749893230093</v>
      </c>
      <c r="L285" s="34">
        <f>$CE$6-$CE$7*SUMPRODUCT($B$6:$CD$6,Q284:CS284)</f>
        <v>-0.24412487338864253</v>
      </c>
    </row>
    <row r="286" spans="2:97" ht="13.5" thickBot="1" x14ac:dyDescent="0.4">
      <c r="B286" s="39" t="s">
        <v>367</v>
      </c>
      <c r="D286" s="39" t="s">
        <v>368</v>
      </c>
      <c r="E286" s="39" t="s">
        <v>369</v>
      </c>
      <c r="F286" s="39" t="s">
        <v>370</v>
      </c>
      <c r="H286" s="39" t="s">
        <v>347</v>
      </c>
      <c r="I286" s="39" t="s">
        <v>371</v>
      </c>
      <c r="J286" s="39" t="s">
        <v>372</v>
      </c>
      <c r="K286" s="39" t="s">
        <v>349</v>
      </c>
      <c r="L286" s="39" t="s">
        <v>373</v>
      </c>
      <c r="M286" s="39" t="s">
        <v>374</v>
      </c>
      <c r="O286" s="45" t="s">
        <v>336</v>
      </c>
    </row>
    <row r="287" spans="2:97" ht="13.9" thickTop="1" thickBot="1" x14ac:dyDescent="0.4">
      <c r="B287" s="32">
        <f>1+B282</f>
        <v>4</v>
      </c>
      <c r="D287" s="32">
        <f>IF(F282,IF(M287&lt;0,D282,H287),E282)</f>
        <v>8.5565261542797089E-4</v>
      </c>
      <c r="E287" s="32">
        <f>IF(F282,IF(M287&lt;0,H287,E282),H287)</f>
        <v>1.1408701539039612E-3</v>
      </c>
      <c r="F287" s="32" t="b">
        <f>OR(F282,M287*M282&lt;=0)</f>
        <v>1</v>
      </c>
      <c r="H287" s="32">
        <f>IF(F282,(D282+E282)/2,2*H282)</f>
        <v>8.5565261542797089E-4</v>
      </c>
      <c r="I287" s="32">
        <f>I282</f>
        <v>-0.49697094660009888</v>
      </c>
      <c r="J287" s="32">
        <f>J282</f>
        <v>-4.0277620748508353E-2</v>
      </c>
      <c r="K287" s="32">
        <f>I287+J287*H287</f>
        <v>-0.49700541025163558</v>
      </c>
      <c r="L287" s="32">
        <f>$CE$3-$CE$7*SUMPRODUCT($B$3:$CD$3,Q289:CS289)</f>
        <v>-2.5349587453121103E-2</v>
      </c>
      <c r="M287" s="32">
        <f>SUMPRODUCT(L287:L290,J287:J290)</f>
        <v>0.21573064589984392</v>
      </c>
      <c r="O287" s="46">
        <f>SUM(Q287:CS287)</f>
        <v>-1.2653376464034338</v>
      </c>
      <c r="P287" s="39" t="s">
        <v>363</v>
      </c>
      <c r="Q287" s="32">
        <f t="shared" ref="Q287:AV287" si="600">SUMPRODUCT(B$3:B$6,$K287:$K290)</f>
        <v>0.93941482090279571</v>
      </c>
      <c r="R287" s="32">
        <f t="shared" si="600"/>
        <v>0.57452210443201879</v>
      </c>
      <c r="S287" s="32">
        <f t="shared" si="600"/>
        <v>0.20962938796124186</v>
      </c>
      <c r="T287" s="32">
        <f t="shared" si="600"/>
        <v>0.53384762580300482</v>
      </c>
      <c r="U287" s="32">
        <f t="shared" si="600"/>
        <v>0.1689549093322279</v>
      </c>
      <c r="V287" s="32">
        <f t="shared" si="600"/>
        <v>-0.19593780713854902</v>
      </c>
      <c r="W287" s="32">
        <f t="shared" si="600"/>
        <v>0.12828043070321388</v>
      </c>
      <c r="X287" s="32">
        <f t="shared" si="600"/>
        <v>-0.23661228576756305</v>
      </c>
      <c r="Y287" s="32">
        <f t="shared" si="600"/>
        <v>-0.60150500223833991</v>
      </c>
      <c r="Z287" s="32">
        <f t="shared" si="600"/>
        <v>1.2206009645480025</v>
      </c>
      <c r="AA287" s="32">
        <f t="shared" si="600"/>
        <v>0.85570824807722545</v>
      </c>
      <c r="AB287" s="32">
        <f t="shared" si="600"/>
        <v>0.49081553160644853</v>
      </c>
      <c r="AC287" s="32">
        <f t="shared" si="600"/>
        <v>0.81503376944821149</v>
      </c>
      <c r="AD287" s="32">
        <f t="shared" si="600"/>
        <v>0.45014105297743451</v>
      </c>
      <c r="AE287" s="32">
        <f t="shared" si="600"/>
        <v>8.5248336506657585E-2</v>
      </c>
      <c r="AF287" s="32">
        <f t="shared" si="600"/>
        <v>0.40946657434842049</v>
      </c>
      <c r="AG287" s="32">
        <f t="shared" si="600"/>
        <v>4.4573857877643563E-2</v>
      </c>
      <c r="AH287" s="32">
        <f t="shared" si="600"/>
        <v>-0.32031885859313336</v>
      </c>
      <c r="AI287" s="32">
        <f t="shared" si="600"/>
        <v>1.5955158227416111</v>
      </c>
      <c r="AJ287" s="32">
        <f t="shared" si="600"/>
        <v>1.2306231062708342</v>
      </c>
      <c r="AK287" s="32">
        <f t="shared" si="600"/>
        <v>0.86573038980005723</v>
      </c>
      <c r="AL287" s="32">
        <f t="shared" si="600"/>
        <v>1.1899486276418201</v>
      </c>
      <c r="AM287" s="32">
        <f t="shared" si="600"/>
        <v>0.82505591117104327</v>
      </c>
      <c r="AN287" s="32">
        <f t="shared" si="600"/>
        <v>0.46016319470026634</v>
      </c>
      <c r="AO287" s="32">
        <f t="shared" si="600"/>
        <v>0.7843814325420293</v>
      </c>
      <c r="AP287" s="32">
        <f t="shared" si="600"/>
        <v>0.41948871607125232</v>
      </c>
      <c r="AQ287" s="32">
        <f t="shared" si="600"/>
        <v>5.4595999600475398E-2</v>
      </c>
      <c r="AR287" s="32">
        <f t="shared" si="600"/>
        <v>0.44240941065116018</v>
      </c>
      <c r="AS287" s="32">
        <f t="shared" si="600"/>
        <v>7.7516694180383261E-2</v>
      </c>
      <c r="AT287" s="32">
        <f t="shared" si="600"/>
        <v>-0.28737602229039366</v>
      </c>
      <c r="AU287" s="32">
        <f t="shared" si="600"/>
        <v>3.684221555136924E-2</v>
      </c>
      <c r="AV287" s="32">
        <f t="shared" si="600"/>
        <v>-0.32805050091940768</v>
      </c>
      <c r="AW287" s="32">
        <f t="shared" ref="AW287:CB287" si="601">SUMPRODUCT(AH$3:AH$6,$K287:$K290)</f>
        <v>-0.69294321739018461</v>
      </c>
      <c r="AX287" s="32">
        <f t="shared" si="601"/>
        <v>-0.36872497954842176</v>
      </c>
      <c r="AY287" s="32">
        <f t="shared" si="601"/>
        <v>-0.73361769601919868</v>
      </c>
      <c r="AZ287" s="32">
        <f t="shared" si="601"/>
        <v>-1.0985104124899756</v>
      </c>
      <c r="BA287" s="32">
        <f t="shared" si="601"/>
        <v>0.72359555429636679</v>
      </c>
      <c r="BB287" s="32">
        <f t="shared" si="601"/>
        <v>0.35870283782558987</v>
      </c>
      <c r="BC287" s="32">
        <f t="shared" si="601"/>
        <v>-6.1898786451870524E-3</v>
      </c>
      <c r="BD287" s="32">
        <f t="shared" si="601"/>
        <v>0.31802835919657585</v>
      </c>
      <c r="BE287" s="32">
        <f t="shared" si="601"/>
        <v>-4.6864357274201095E-2</v>
      </c>
      <c r="BF287" s="32">
        <f t="shared" si="601"/>
        <v>-0.411757073744978</v>
      </c>
      <c r="BG287" s="32">
        <f t="shared" si="601"/>
        <v>-8.7538835903215095E-2</v>
      </c>
      <c r="BH287" s="32">
        <f t="shared" si="601"/>
        <v>-0.45243155237399202</v>
      </c>
      <c r="BI287" s="32">
        <f t="shared" si="601"/>
        <v>-0.81732426884476894</v>
      </c>
      <c r="BJ287" s="32">
        <f t="shared" si="601"/>
        <v>1.0985104124899756</v>
      </c>
      <c r="BK287" s="32">
        <f t="shared" si="601"/>
        <v>0.73361769601919868</v>
      </c>
      <c r="BL287" s="32">
        <f t="shared" si="601"/>
        <v>0.36872497954842176</v>
      </c>
      <c r="BM287" s="32">
        <f t="shared" si="601"/>
        <v>0.69294321739018461</v>
      </c>
      <c r="BN287" s="32">
        <f t="shared" si="601"/>
        <v>0.32805050091940768</v>
      </c>
      <c r="BO287" s="32">
        <f t="shared" si="601"/>
        <v>-3.684221555136924E-2</v>
      </c>
      <c r="BP287" s="32">
        <f t="shared" si="601"/>
        <v>0.28737602229039366</v>
      </c>
      <c r="BQ287" s="32">
        <f t="shared" si="601"/>
        <v>-7.7516694180383261E-2</v>
      </c>
      <c r="BR287" s="32">
        <f t="shared" si="601"/>
        <v>-0.44240941065116018</v>
      </c>
      <c r="BS287" s="32">
        <f t="shared" si="601"/>
        <v>-5.4595999600475398E-2</v>
      </c>
      <c r="BT287" s="32">
        <f t="shared" si="601"/>
        <v>-0.41948871607125232</v>
      </c>
      <c r="BU287" s="32">
        <f t="shared" si="601"/>
        <v>-0.7843814325420293</v>
      </c>
      <c r="BV287" s="32">
        <f t="shared" si="601"/>
        <v>-0.46016319470026634</v>
      </c>
      <c r="BW287" s="32">
        <f t="shared" si="601"/>
        <v>-0.82505591117104327</v>
      </c>
      <c r="BX287" s="32">
        <f t="shared" si="601"/>
        <v>-1.1899486276418201</v>
      </c>
      <c r="BY287" s="32">
        <f t="shared" si="601"/>
        <v>-0.86573038980005723</v>
      </c>
      <c r="BZ287" s="32">
        <f t="shared" si="601"/>
        <v>-1.2306231062708342</v>
      </c>
      <c r="CA287" s="32">
        <f t="shared" si="601"/>
        <v>-1.5955158227416111</v>
      </c>
      <c r="CB287" s="32">
        <f t="shared" si="601"/>
        <v>0.22659014404473116</v>
      </c>
      <c r="CC287" s="32">
        <f t="shared" ref="CC287:CS287" si="602">SUMPRODUCT(BN$3:BN$6,$K287:$K290)</f>
        <v>-0.13830257242604577</v>
      </c>
      <c r="CD287" s="32">
        <f t="shared" si="602"/>
        <v>-0.50319528889682275</v>
      </c>
      <c r="CE287" s="32">
        <f t="shared" si="602"/>
        <v>-0.17897705105505979</v>
      </c>
      <c r="CF287" s="32">
        <f t="shared" si="602"/>
        <v>-0.54386976752583671</v>
      </c>
      <c r="CG287" s="32">
        <f t="shared" si="602"/>
        <v>-0.90876248399661363</v>
      </c>
      <c r="CH287" s="32">
        <f t="shared" si="602"/>
        <v>-0.58454424615485068</v>
      </c>
      <c r="CI287" s="32">
        <f t="shared" si="602"/>
        <v>-0.9494369626256276</v>
      </c>
      <c r="CJ287" s="32">
        <f t="shared" si="602"/>
        <v>-1.3143296790964045</v>
      </c>
      <c r="CK287" s="32">
        <f t="shared" si="602"/>
        <v>0.60150500223833991</v>
      </c>
      <c r="CL287" s="32">
        <f t="shared" si="602"/>
        <v>0.23661228576756305</v>
      </c>
      <c r="CM287" s="32">
        <f t="shared" si="602"/>
        <v>-0.12828043070321388</v>
      </c>
      <c r="CN287" s="32">
        <f t="shared" si="602"/>
        <v>0.19593780713854902</v>
      </c>
      <c r="CO287" s="32">
        <f t="shared" si="602"/>
        <v>-0.1689549093322279</v>
      </c>
      <c r="CP287" s="32">
        <f t="shared" si="602"/>
        <v>-0.53384762580300482</v>
      </c>
      <c r="CQ287" s="32">
        <f t="shared" si="602"/>
        <v>-0.20962938796124186</v>
      </c>
      <c r="CR287" s="32">
        <f t="shared" si="602"/>
        <v>-0.57452210443201879</v>
      </c>
      <c r="CS287" s="32">
        <f t="shared" si="602"/>
        <v>-0.93941482090279571</v>
      </c>
    </row>
    <row r="288" spans="2:97" ht="13.9" thickTop="1" thickBot="1" x14ac:dyDescent="0.4">
      <c r="H288" s="33">
        <f>H287</f>
        <v>8.5565261542797089E-4</v>
      </c>
      <c r="I288" s="33">
        <f t="shared" ref="I288:J288" si="603">I283</f>
        <v>0.32727705843058802</v>
      </c>
      <c r="J288" s="33">
        <f t="shared" si="603"/>
        <v>0.90392114144685454</v>
      </c>
      <c r="K288" s="33">
        <f t="shared" ref="K288:K290" si="604">I288+J288*H288</f>
        <v>0.32805050091940768</v>
      </c>
      <c r="L288" s="33">
        <f>$CE$4-$CE$7*SUMPRODUCT($B$4:$CD$4,Q289:CS289)</f>
        <v>8.553169214854961E-2</v>
      </c>
      <c r="M288" s="39" t="s">
        <v>375</v>
      </c>
      <c r="O288" s="47">
        <f t="shared" ref="O288:O289" si="605">SUM(Q288:CS288)</f>
        <v>98.875517161401291</v>
      </c>
      <c r="P288" s="39" t="s">
        <v>365</v>
      </c>
      <c r="Q288" s="33">
        <f>EXP(Q287)</f>
        <v>2.5584838089416246</v>
      </c>
      <c r="R288" s="33">
        <f>EXP(R287)</f>
        <v>1.7762814470134225</v>
      </c>
      <c r="S288" s="33">
        <f t="shared" ref="S288:CD288" si="606">EXP(S287)</f>
        <v>1.2332209287301719</v>
      </c>
      <c r="T288" s="33">
        <f t="shared" si="606"/>
        <v>1.7054817562386235</v>
      </c>
      <c r="U288" s="33">
        <f t="shared" si="606"/>
        <v>1.1840667473599227</v>
      </c>
      <c r="V288" s="33">
        <f t="shared" si="606"/>
        <v>0.82206335956099386</v>
      </c>
      <c r="W288" s="33">
        <f t="shared" si="606"/>
        <v>1.1368717717490722</v>
      </c>
      <c r="X288" s="33">
        <f t="shared" si="606"/>
        <v>0.78929725047841048</v>
      </c>
      <c r="Y288" s="33">
        <f t="shared" si="606"/>
        <v>0.54798629457947667</v>
      </c>
      <c r="Z288" s="33">
        <f t="shared" si="606"/>
        <v>3.3892239251448468</v>
      </c>
      <c r="AA288" s="33">
        <f t="shared" si="606"/>
        <v>2.3530403268407625</v>
      </c>
      <c r="AB288" s="33">
        <f t="shared" si="606"/>
        <v>1.633647968392131</v>
      </c>
      <c r="AC288" s="33">
        <f t="shared" si="606"/>
        <v>2.2592519647537386</v>
      </c>
      <c r="AD288" s="33">
        <f t="shared" si="606"/>
        <v>1.5685334161957372</v>
      </c>
      <c r="AE288" s="33">
        <f t="shared" si="606"/>
        <v>1.0889874684654066</v>
      </c>
      <c r="AF288" s="33">
        <f t="shared" si="606"/>
        <v>1.5060142241930756</v>
      </c>
      <c r="AG288" s="33">
        <f t="shared" si="606"/>
        <v>1.0455821983407789</v>
      </c>
      <c r="AH288" s="33">
        <f t="shared" si="606"/>
        <v>0.72591753512347901</v>
      </c>
      <c r="AI288" s="33">
        <f t="shared" si="606"/>
        <v>4.9308718720933129</v>
      </c>
      <c r="AJ288" s="33">
        <f t="shared" si="606"/>
        <v>3.4233619901713959</v>
      </c>
      <c r="AK288" s="33">
        <f t="shared" si="606"/>
        <v>2.3767413998480142</v>
      </c>
      <c r="AL288" s="33">
        <f t="shared" si="606"/>
        <v>3.2869123466073913</v>
      </c>
      <c r="AM288" s="33">
        <f t="shared" si="606"/>
        <v>2.2820083515217879</v>
      </c>
      <c r="AN288" s="33">
        <f t="shared" si="606"/>
        <v>1.5843325185687434</v>
      </c>
      <c r="AO288" s="33">
        <f t="shared" si="606"/>
        <v>2.1910512084941995</v>
      </c>
      <c r="AP288" s="33">
        <f t="shared" si="606"/>
        <v>1.5211836000301162</v>
      </c>
      <c r="AQ288" s="33">
        <f t="shared" si="606"/>
        <v>1.0561138580557783</v>
      </c>
      <c r="AR288" s="33">
        <f t="shared" si="606"/>
        <v>1.556452838377927</v>
      </c>
      <c r="AS288" s="33">
        <f t="shared" si="606"/>
        <v>1.080600272043845</v>
      </c>
      <c r="AT288" s="33">
        <f t="shared" si="606"/>
        <v>0.75022957274963709</v>
      </c>
      <c r="AU288" s="33">
        <f t="shared" si="606"/>
        <v>1.0375293019335043</v>
      </c>
      <c r="AV288" s="33">
        <f t="shared" si="606"/>
        <v>0.72032664162906979</v>
      </c>
      <c r="AW288" s="33">
        <f t="shared" si="606"/>
        <v>0.50010199198583116</v>
      </c>
      <c r="AX288" s="33">
        <f t="shared" si="606"/>
        <v>0.69161559272973272</v>
      </c>
      <c r="AY288" s="33">
        <f t="shared" si="606"/>
        <v>0.4801687396017621</v>
      </c>
      <c r="AZ288" s="33">
        <f t="shared" si="606"/>
        <v>0.33336729378922936</v>
      </c>
      <c r="BA288" s="33">
        <f t="shared" si="606"/>
        <v>2.0618333325987583</v>
      </c>
      <c r="BB288" s="33">
        <f t="shared" si="606"/>
        <v>1.4314713592203905</v>
      </c>
      <c r="BC288" s="33">
        <f t="shared" si="606"/>
        <v>0.99382923918760713</v>
      </c>
      <c r="BD288" s="33">
        <f t="shared" si="606"/>
        <v>1.3744152379867947</v>
      </c>
      <c r="BE288" s="33">
        <f t="shared" si="606"/>
        <v>0.95421682138313024</v>
      </c>
      <c r="BF288" s="33">
        <f t="shared" si="606"/>
        <v>0.66248519155262242</v>
      </c>
      <c r="BG288" s="33">
        <f t="shared" si="606"/>
        <v>0.9161832901543786</v>
      </c>
      <c r="BH288" s="33">
        <f t="shared" si="606"/>
        <v>0.6360796088204087</v>
      </c>
      <c r="BI288" s="33">
        <f t="shared" si="606"/>
        <v>0.44161170925628729</v>
      </c>
      <c r="BJ288" s="33">
        <f t="shared" si="606"/>
        <v>2.9996943870332027</v>
      </c>
      <c r="BK288" s="33">
        <f t="shared" si="606"/>
        <v>2.0826012139594319</v>
      </c>
      <c r="BL288" s="33">
        <f t="shared" si="606"/>
        <v>1.4458898996957357</v>
      </c>
      <c r="BM288" s="33">
        <f t="shared" si="606"/>
        <v>1.9995921152586249</v>
      </c>
      <c r="BN288" s="33">
        <f t="shared" si="606"/>
        <v>1.3882590788790334</v>
      </c>
      <c r="BO288" s="33">
        <f t="shared" si="606"/>
        <v>0.96382820045316697</v>
      </c>
      <c r="BP288" s="33">
        <f t="shared" si="606"/>
        <v>1.3329253288895813</v>
      </c>
      <c r="BQ288" s="33">
        <f t="shared" si="606"/>
        <v>0.92541157527991558</v>
      </c>
      <c r="BR288" s="33">
        <f t="shared" si="606"/>
        <v>0.64248654076930467</v>
      </c>
      <c r="BS288" s="33">
        <f t="shared" si="606"/>
        <v>0.94686760558271676</v>
      </c>
      <c r="BT288" s="33">
        <f t="shared" si="606"/>
        <v>0.65738284318881834</v>
      </c>
      <c r="BU288" s="33">
        <f t="shared" si="606"/>
        <v>0.45640192986965838</v>
      </c>
      <c r="BV288" s="33">
        <f t="shared" si="606"/>
        <v>0.63118063176749117</v>
      </c>
      <c r="BW288" s="33">
        <f t="shared" si="606"/>
        <v>0.43821049091828984</v>
      </c>
      <c r="BX288" s="33">
        <f t="shared" si="606"/>
        <v>0.30423689303189261</v>
      </c>
      <c r="BY288" s="33">
        <f t="shared" si="606"/>
        <v>0.4207441331496759</v>
      </c>
      <c r="BZ288" s="33">
        <f t="shared" si="606"/>
        <v>0.29211050507397068</v>
      </c>
      <c r="CA288" s="33">
        <f t="shared" si="606"/>
        <v>0.20280389065868545</v>
      </c>
      <c r="CB288" s="33">
        <f t="shared" si="606"/>
        <v>1.2543156738260126</v>
      </c>
      <c r="CC288" s="33">
        <f t="shared" si="606"/>
        <v>0.87083516117186455</v>
      </c>
      <c r="CD288" s="33">
        <f t="shared" si="606"/>
        <v>0.60459571203478346</v>
      </c>
      <c r="CE288" s="33">
        <f t="shared" ref="CE288:CS288" si="607">EXP(CE287)</f>
        <v>0.83612508736545599</v>
      </c>
      <c r="CF288" s="33">
        <f t="shared" si="607"/>
        <v>0.58049750984514559</v>
      </c>
      <c r="CG288" s="33">
        <f t="shared" si="607"/>
        <v>0.40302266255183883</v>
      </c>
      <c r="CH288" s="33">
        <f t="shared" si="607"/>
        <v>0.55735982281830665</v>
      </c>
      <c r="CI288" s="33">
        <f t="shared" si="607"/>
        <v>0.38695883441701129</v>
      </c>
      <c r="CJ288" s="33">
        <f t="shared" si="607"/>
        <v>0.26865434752046108</v>
      </c>
      <c r="CK288" s="33">
        <f t="shared" si="607"/>
        <v>1.8248631578776937</v>
      </c>
      <c r="CL288" s="33">
        <f t="shared" si="607"/>
        <v>1.2669498080651844</v>
      </c>
      <c r="CM288" s="33">
        <f t="shared" si="607"/>
        <v>0.87960667583601315</v>
      </c>
      <c r="CN288" s="33">
        <f t="shared" si="607"/>
        <v>1.2164512483977266</v>
      </c>
      <c r="CO288" s="33">
        <f t="shared" si="607"/>
        <v>0.84454698371495474</v>
      </c>
      <c r="CP288" s="33">
        <f t="shared" si="607"/>
        <v>0.58634458934668565</v>
      </c>
      <c r="CQ288" s="33">
        <f t="shared" si="607"/>
        <v>0.81088471392525285</v>
      </c>
      <c r="CR288" s="33">
        <f t="shared" si="607"/>
        <v>0.56297384723652044</v>
      </c>
      <c r="CS288" s="33">
        <f t="shared" si="607"/>
        <v>0.39085648949784557</v>
      </c>
    </row>
    <row r="289" spans="2:97" ht="13.9" thickTop="1" thickBot="1" x14ac:dyDescent="0.4">
      <c r="H289" s="32">
        <f t="shared" ref="H289:H290" si="608">H288</f>
        <v>8.5565261542797089E-4</v>
      </c>
      <c r="I289" s="32">
        <f t="shared" ref="I289:J289" si="609">I284</f>
        <v>-0.40608030820148794</v>
      </c>
      <c r="J289" s="32">
        <f t="shared" si="609"/>
        <v>0.59967455535722303</v>
      </c>
      <c r="K289" s="32">
        <f t="shared" si="604"/>
        <v>-0.40556719509979094</v>
      </c>
      <c r="L289" s="32">
        <f>$CE$5-$CE$7*SUMPRODUCT($B$5:$CD$5,Q289:CS289)</f>
        <v>4.7711283343659261E-2</v>
      </c>
      <c r="M289" s="32">
        <f>SUMPRODUCT($B$7:$CD$7, LN(Q289:CS289))</f>
        <v>-3180.5978628599742</v>
      </c>
      <c r="O289" s="48">
        <f t="shared" si="605"/>
        <v>0.99999999999999967</v>
      </c>
      <c r="P289" s="39" t="s">
        <v>366</v>
      </c>
      <c r="Q289" s="32">
        <f t="shared" ref="Q289:AV289" si="610">Q288/$O288</f>
        <v>2.5875807099600155E-2</v>
      </c>
      <c r="R289" s="32">
        <f t="shared" si="610"/>
        <v>1.7964825853844853E-2</v>
      </c>
      <c r="S289" s="32">
        <f t="shared" si="610"/>
        <v>1.2472459959092812E-2</v>
      </c>
      <c r="T289" s="32">
        <f t="shared" si="610"/>
        <v>1.724877710075234E-2</v>
      </c>
      <c r="U289" s="32">
        <f t="shared" si="610"/>
        <v>1.1975327981618435E-2</v>
      </c>
      <c r="V289" s="32">
        <f t="shared" si="610"/>
        <v>8.3141244987784326E-3</v>
      </c>
      <c r="W289" s="32">
        <f t="shared" si="610"/>
        <v>1.1498010876578054E-2</v>
      </c>
      <c r="X289" s="32">
        <f t="shared" si="610"/>
        <v>7.9827370125405903E-3</v>
      </c>
      <c r="Y289" s="32">
        <f t="shared" si="610"/>
        <v>5.5421838520951661E-3</v>
      </c>
      <c r="Z289" s="32">
        <f t="shared" si="610"/>
        <v>3.4277685947395692E-2</v>
      </c>
      <c r="AA289" s="32">
        <f t="shared" si="610"/>
        <v>2.3798007781842833E-2</v>
      </c>
      <c r="AB289" s="32">
        <f t="shared" si="610"/>
        <v>1.6522269772055051E-2</v>
      </c>
      <c r="AC289" s="32">
        <f t="shared" si="610"/>
        <v>2.2849457880112087E-2</v>
      </c>
      <c r="AD289" s="32">
        <f t="shared" si="610"/>
        <v>1.5863718959217298E-2</v>
      </c>
      <c r="AE289" s="32">
        <f t="shared" si="610"/>
        <v>1.1013722099554511E-2</v>
      </c>
      <c r="AF289" s="32">
        <f t="shared" si="610"/>
        <v>1.5231416911172311E-2</v>
      </c>
      <c r="AG289" s="32">
        <f t="shared" si="610"/>
        <v>1.0574733041689212E-2</v>
      </c>
      <c r="AH289" s="32">
        <f t="shared" si="610"/>
        <v>7.3417318661253015E-3</v>
      </c>
      <c r="AI289" s="32">
        <f t="shared" si="610"/>
        <v>4.9869492606995039E-2</v>
      </c>
      <c r="AJ289" s="32">
        <f t="shared" si="610"/>
        <v>3.4622949021679526E-2</v>
      </c>
      <c r="AK289" s="32">
        <f t="shared" si="610"/>
        <v>2.4037713966828574E-2</v>
      </c>
      <c r="AL289" s="32">
        <f t="shared" si="610"/>
        <v>3.3242934560250528E-2</v>
      </c>
      <c r="AM289" s="32">
        <f t="shared" si="610"/>
        <v>2.3079609766254967E-2</v>
      </c>
      <c r="AN289" s="32">
        <f t="shared" si="610"/>
        <v>1.602350676945162E-2</v>
      </c>
      <c r="AO289" s="32">
        <f t="shared" si="610"/>
        <v>2.2159694041524923E-2</v>
      </c>
      <c r="AP289" s="32">
        <f t="shared" si="610"/>
        <v>1.5384835839057953E-2</v>
      </c>
      <c r="AQ289" s="32">
        <f t="shared" si="610"/>
        <v>1.0681247374229267E-2</v>
      </c>
      <c r="AR289" s="32">
        <f t="shared" si="610"/>
        <v>1.5741539291645092E-2</v>
      </c>
      <c r="AS289" s="32">
        <f t="shared" si="610"/>
        <v>1.0928896283595736E-2</v>
      </c>
      <c r="AT289" s="32">
        <f t="shared" si="610"/>
        <v>7.5876171805502254E-3</v>
      </c>
      <c r="AU289" s="32">
        <f t="shared" si="610"/>
        <v>1.0493288244853112E-2</v>
      </c>
      <c r="AV289" s="32">
        <f t="shared" si="610"/>
        <v>7.2851870949330278E-3</v>
      </c>
      <c r="AW289" s="32">
        <f t="shared" ref="AW289:CB289" si="611">AW288/$O288</f>
        <v>5.0578950820502951E-3</v>
      </c>
      <c r="AX289" s="32">
        <f t="shared" si="611"/>
        <v>6.994811380867532E-3</v>
      </c>
      <c r="AY289" s="32">
        <f t="shared" si="611"/>
        <v>4.8562956067066607E-3</v>
      </c>
      <c r="AZ289" s="32">
        <f t="shared" si="611"/>
        <v>3.3715858420750515E-3</v>
      </c>
      <c r="BA289" s="32">
        <f t="shared" si="611"/>
        <v>2.0852819704933492E-2</v>
      </c>
      <c r="BB289" s="32">
        <f t="shared" si="611"/>
        <v>1.4477510715657766E-2</v>
      </c>
      <c r="BC289" s="32">
        <f t="shared" si="611"/>
        <v>1.0051317734857573E-2</v>
      </c>
      <c r="BD289" s="32">
        <f t="shared" si="611"/>
        <v>1.3900460674640441E-2</v>
      </c>
      <c r="BE289" s="32">
        <f t="shared" si="611"/>
        <v>9.6506885503870148E-3</v>
      </c>
      <c r="BF289" s="32">
        <f t="shared" si="611"/>
        <v>6.7001944522950248E-3</v>
      </c>
      <c r="BG289" s="32">
        <f t="shared" si="611"/>
        <v>9.2660277939060464E-3</v>
      </c>
      <c r="BH289" s="32">
        <f t="shared" si="611"/>
        <v>6.4331355939417469E-3</v>
      </c>
      <c r="BI289" s="32">
        <f t="shared" si="611"/>
        <v>4.4663403230085176E-3</v>
      </c>
      <c r="BJ289" s="32">
        <f t="shared" si="611"/>
        <v>3.0338090491467122E-2</v>
      </c>
      <c r="BK289" s="32">
        <f t="shared" si="611"/>
        <v>2.1062860389997849E-2</v>
      </c>
      <c r="BL289" s="32">
        <f t="shared" si="611"/>
        <v>1.4623335899578763E-2</v>
      </c>
      <c r="BM289" s="32">
        <f t="shared" si="611"/>
        <v>2.0223329016773216E-2</v>
      </c>
      <c r="BN289" s="32">
        <f t="shared" si="611"/>
        <v>1.4040473503798548E-2</v>
      </c>
      <c r="BO289" s="32">
        <f t="shared" si="611"/>
        <v>9.7478954156046942E-3</v>
      </c>
      <c r="BP289" s="32">
        <f t="shared" si="611"/>
        <v>1.3480843055553943E-2</v>
      </c>
      <c r="BQ289" s="32">
        <f t="shared" si="611"/>
        <v>9.3593601515054806E-3</v>
      </c>
      <c r="BR289" s="32">
        <f t="shared" si="611"/>
        <v>6.4979335553869196E-3</v>
      </c>
      <c r="BS289" s="32">
        <f t="shared" si="611"/>
        <v>9.5763605871924777E-3</v>
      </c>
      <c r="BT289" s="32">
        <f t="shared" si="611"/>
        <v>6.6485906932423648E-3</v>
      </c>
      <c r="BU289" s="32">
        <f t="shared" si="611"/>
        <v>4.6159245784236176E-3</v>
      </c>
      <c r="BV289" s="32">
        <f t="shared" si="611"/>
        <v>6.3835886768326246E-3</v>
      </c>
      <c r="BW289" s="32">
        <f t="shared" si="611"/>
        <v>4.4319413288424958E-3</v>
      </c>
      <c r="BX289" s="32">
        <f t="shared" si="611"/>
        <v>3.0769689177480189E-3</v>
      </c>
      <c r="BY289" s="32">
        <f t="shared" si="611"/>
        <v>4.2552913524878597E-3</v>
      </c>
      <c r="BZ289" s="32">
        <f t="shared" si="611"/>
        <v>2.9543259389191224E-3</v>
      </c>
      <c r="CA289" s="32">
        <f t="shared" si="611"/>
        <v>2.0511032101873587E-3</v>
      </c>
      <c r="CB289" s="32">
        <f t="shared" si="611"/>
        <v>1.2685806454781998E-2</v>
      </c>
      <c r="CC289" s="32">
        <f t="shared" ref="CC289:CS289" si="612">CC288/$O288</f>
        <v>8.807389191707999E-3</v>
      </c>
      <c r="CD289" s="32">
        <f t="shared" si="612"/>
        <v>6.1147160529927786E-3</v>
      </c>
      <c r="CE289" s="32">
        <f t="shared" si="612"/>
        <v>8.4563409767110659E-3</v>
      </c>
      <c r="CF289" s="32">
        <f t="shared" si="612"/>
        <v>5.8709934118226625E-3</v>
      </c>
      <c r="CG289" s="32">
        <f t="shared" si="612"/>
        <v>4.0760612345921519E-3</v>
      </c>
      <c r="CH289" s="32">
        <f t="shared" si="612"/>
        <v>5.6369851589093585E-3</v>
      </c>
      <c r="CI289" s="32">
        <f t="shared" si="612"/>
        <v>3.9135960602395825E-3</v>
      </c>
      <c r="CJ289" s="32">
        <f t="shared" si="612"/>
        <v>2.7170967620014381E-3</v>
      </c>
      <c r="CK289" s="32">
        <f t="shared" si="612"/>
        <v>1.8456168020834159E-2</v>
      </c>
      <c r="CL289" s="32">
        <f t="shared" si="612"/>
        <v>1.2813584640948632E-2</v>
      </c>
      <c r="CM289" s="32">
        <f t="shared" si="612"/>
        <v>8.8961018975017934E-3</v>
      </c>
      <c r="CN289" s="32">
        <f t="shared" si="612"/>
        <v>1.2302855988222339E-2</v>
      </c>
      <c r="CO289" s="32">
        <f t="shared" si="612"/>
        <v>8.5415177382722838E-3</v>
      </c>
      <c r="CP289" s="32">
        <f t="shared" si="612"/>
        <v>5.9301291783845252E-3</v>
      </c>
      <c r="CQ289" s="32">
        <f t="shared" si="612"/>
        <v>8.2010667271817158E-3</v>
      </c>
      <c r="CR289" s="32">
        <f t="shared" si="612"/>
        <v>5.6937638699531617E-3</v>
      </c>
      <c r="CS289" s="32">
        <f t="shared" si="612"/>
        <v>3.9530158801579134E-3</v>
      </c>
    </row>
    <row r="290" spans="2:97" ht="13.15" thickTop="1" x14ac:dyDescent="0.35">
      <c r="H290" s="34">
        <f t="shared" si="608"/>
        <v>8.5565261542797089E-4</v>
      </c>
      <c r="I290" s="34">
        <f t="shared" ref="I290:J290" si="613">I285</f>
        <v>-0.36403706385534895</v>
      </c>
      <c r="J290" s="34">
        <f t="shared" si="613"/>
        <v>-1</v>
      </c>
      <c r="K290" s="34">
        <f t="shared" si="604"/>
        <v>-0.36489271647077692</v>
      </c>
      <c r="L290" s="34">
        <f>$CE$6-$CE$7*SUMPRODUCT($B$6:$CD$6,Q289:CS289)</f>
        <v>-0.10878447740884667</v>
      </c>
    </row>
    <row r="291" spans="2:97" ht="13.5" thickBot="1" x14ac:dyDescent="0.4">
      <c r="B291" s="39" t="s">
        <v>367</v>
      </c>
      <c r="D291" s="39" t="s">
        <v>368</v>
      </c>
      <c r="E291" s="39" t="s">
        <v>369</v>
      </c>
      <c r="F291" s="39" t="s">
        <v>370</v>
      </c>
      <c r="H291" s="39" t="s">
        <v>347</v>
      </c>
      <c r="I291" s="39" t="s">
        <v>371</v>
      </c>
      <c r="J291" s="39" t="s">
        <v>372</v>
      </c>
      <c r="K291" s="39" t="s">
        <v>349</v>
      </c>
      <c r="L291" s="39" t="s">
        <v>373</v>
      </c>
      <c r="M291" s="39" t="s">
        <v>374</v>
      </c>
      <c r="O291" s="45" t="s">
        <v>336</v>
      </c>
    </row>
    <row r="292" spans="2:97" ht="13.9" thickTop="1" thickBot="1" x14ac:dyDescent="0.4">
      <c r="B292" s="32">
        <f>1+B287</f>
        <v>5</v>
      </c>
      <c r="D292" s="32">
        <f>IF(F287,IF(M292&lt;0,D287,H292),E287)</f>
        <v>9.9826138466596603E-4</v>
      </c>
      <c r="E292" s="32">
        <f>IF(F287,IF(M292&lt;0,H292,E287),H292)</f>
        <v>1.1408701539039612E-3</v>
      </c>
      <c r="F292" s="32" t="b">
        <f>OR(F287,M292*M287&lt;=0)</f>
        <v>1</v>
      </c>
      <c r="H292" s="32">
        <f>IF(F287,(D287+E287)/2,2*H287)</f>
        <v>9.9826138466596603E-4</v>
      </c>
      <c r="I292" s="32">
        <f>I287</f>
        <v>-0.49697094660009888</v>
      </c>
      <c r="J292" s="32">
        <f>J287</f>
        <v>-4.0277620748508353E-2</v>
      </c>
      <c r="K292" s="32">
        <f>I292+J292*H292</f>
        <v>-0.49701115419355835</v>
      </c>
      <c r="L292" s="32">
        <f>$CE$3-$CE$7*SUMPRODUCT($B$3:$CD$3,Q294:CS294)</f>
        <v>-2.2769032840045611E-2</v>
      </c>
      <c r="M292" s="32">
        <f>SUMPRODUCT(L292:L295,J292:J295)</f>
        <v>6.51328122596075E-2</v>
      </c>
      <c r="O292" s="46">
        <f>SUM(Q292:CS292)</f>
        <v>-1.2658348594319522</v>
      </c>
      <c r="P292" s="39" t="s">
        <v>363</v>
      </c>
      <c r="Q292" s="32">
        <f t="shared" ref="Q292:AV292" si="614">SUMPRODUCT(B$3:B$6,$K292:$K295)</f>
        <v>0.93934874768220378</v>
      </c>
      <c r="R292" s="32">
        <f t="shared" si="614"/>
        <v>0.57431342244218886</v>
      </c>
      <c r="S292" s="32">
        <f t="shared" si="614"/>
        <v>0.20927809720217394</v>
      </c>
      <c r="T292" s="32">
        <f t="shared" si="614"/>
        <v>0.53386707143269563</v>
      </c>
      <c r="U292" s="32">
        <f t="shared" si="614"/>
        <v>0.16883174619268076</v>
      </c>
      <c r="V292" s="32">
        <f t="shared" si="614"/>
        <v>-0.19620357904733415</v>
      </c>
      <c r="W292" s="32">
        <f t="shared" si="614"/>
        <v>0.12838539518318759</v>
      </c>
      <c r="X292" s="32">
        <f t="shared" si="614"/>
        <v>-0.23664993005682733</v>
      </c>
      <c r="Y292" s="32">
        <f t="shared" si="614"/>
        <v>-0.60168525529684225</v>
      </c>
      <c r="Z292" s="32">
        <f t="shared" si="614"/>
        <v>1.2206453831115274</v>
      </c>
      <c r="AA292" s="32">
        <f t="shared" si="614"/>
        <v>0.85561005787151245</v>
      </c>
      <c r="AB292" s="32">
        <f t="shared" si="614"/>
        <v>0.49057473263149753</v>
      </c>
      <c r="AC292" s="32">
        <f t="shared" si="614"/>
        <v>0.81516370686201933</v>
      </c>
      <c r="AD292" s="32">
        <f t="shared" si="614"/>
        <v>0.45012838162200441</v>
      </c>
      <c r="AE292" s="32">
        <f t="shared" si="614"/>
        <v>8.5093056381989496E-2</v>
      </c>
      <c r="AF292" s="32">
        <f t="shared" si="614"/>
        <v>0.40968203061251124</v>
      </c>
      <c r="AG292" s="32">
        <f t="shared" si="614"/>
        <v>4.464670537249632E-2</v>
      </c>
      <c r="AH292" s="32">
        <f t="shared" si="614"/>
        <v>-0.3203886198675186</v>
      </c>
      <c r="AI292" s="32">
        <f t="shared" si="614"/>
        <v>1.5957075636839591</v>
      </c>
      <c r="AJ292" s="32">
        <f t="shared" si="614"/>
        <v>1.2306722384439441</v>
      </c>
      <c r="AK292" s="32">
        <f t="shared" si="614"/>
        <v>0.86563691320392921</v>
      </c>
      <c r="AL292" s="32">
        <f t="shared" si="614"/>
        <v>1.1902258874344509</v>
      </c>
      <c r="AM292" s="32">
        <f t="shared" si="614"/>
        <v>0.82519056219443598</v>
      </c>
      <c r="AN292" s="32">
        <f t="shared" si="614"/>
        <v>0.46015523695442107</v>
      </c>
      <c r="AO292" s="32">
        <f t="shared" si="614"/>
        <v>0.78474421118494275</v>
      </c>
      <c r="AP292" s="32">
        <f t="shared" si="614"/>
        <v>0.41970888594492789</v>
      </c>
      <c r="AQ292" s="32">
        <f t="shared" si="614"/>
        <v>5.4673560704912971E-2</v>
      </c>
      <c r="AR292" s="32">
        <f t="shared" si="614"/>
        <v>0.44233759348864543</v>
      </c>
      <c r="AS292" s="32">
        <f t="shared" si="614"/>
        <v>7.7302268248630512E-2</v>
      </c>
      <c r="AT292" s="32">
        <f t="shared" si="614"/>
        <v>-0.28773305699138441</v>
      </c>
      <c r="AU292" s="32">
        <f t="shared" si="614"/>
        <v>3.6855917239137337E-2</v>
      </c>
      <c r="AV292" s="32">
        <f t="shared" si="614"/>
        <v>-0.32817940800087758</v>
      </c>
      <c r="AW292" s="32">
        <f t="shared" ref="AW292:CB292" si="615">SUMPRODUCT(AH$3:AH$6,$K292:$K295)</f>
        <v>-0.69321473324089244</v>
      </c>
      <c r="AX292" s="32">
        <f t="shared" si="615"/>
        <v>-0.36862575901037076</v>
      </c>
      <c r="AY292" s="32">
        <f t="shared" si="615"/>
        <v>-0.73366108425038568</v>
      </c>
      <c r="AZ292" s="32">
        <f t="shared" si="615"/>
        <v>-1.0986964094904006</v>
      </c>
      <c r="BA292" s="32">
        <f t="shared" si="615"/>
        <v>0.72363422891796914</v>
      </c>
      <c r="BB292" s="32">
        <f t="shared" si="615"/>
        <v>0.35859890367795416</v>
      </c>
      <c r="BC292" s="32">
        <f t="shared" si="615"/>
        <v>-6.4364215620607568E-3</v>
      </c>
      <c r="BD292" s="32">
        <f t="shared" si="615"/>
        <v>0.31815255266846099</v>
      </c>
      <c r="BE292" s="32">
        <f t="shared" si="615"/>
        <v>-4.6882772571553939E-2</v>
      </c>
      <c r="BF292" s="32">
        <f t="shared" si="615"/>
        <v>-0.41191809781156885</v>
      </c>
      <c r="BG292" s="32">
        <f t="shared" si="615"/>
        <v>-8.7329123581047108E-2</v>
      </c>
      <c r="BH292" s="32">
        <f t="shared" si="615"/>
        <v>-0.45236444882106203</v>
      </c>
      <c r="BI292" s="32">
        <f t="shared" si="615"/>
        <v>-0.817399774061077</v>
      </c>
      <c r="BJ292" s="32">
        <f t="shared" si="615"/>
        <v>1.0986964094904006</v>
      </c>
      <c r="BK292" s="32">
        <f t="shared" si="615"/>
        <v>0.73366108425038568</v>
      </c>
      <c r="BL292" s="32">
        <f t="shared" si="615"/>
        <v>0.36862575901037076</v>
      </c>
      <c r="BM292" s="32">
        <f t="shared" si="615"/>
        <v>0.69321473324089244</v>
      </c>
      <c r="BN292" s="32">
        <f t="shared" si="615"/>
        <v>0.32817940800087758</v>
      </c>
      <c r="BO292" s="32">
        <f t="shared" si="615"/>
        <v>-3.6855917239137337E-2</v>
      </c>
      <c r="BP292" s="32">
        <f t="shared" si="615"/>
        <v>0.28773305699138441</v>
      </c>
      <c r="BQ292" s="32">
        <f t="shared" si="615"/>
        <v>-7.7302268248630512E-2</v>
      </c>
      <c r="BR292" s="32">
        <f t="shared" si="615"/>
        <v>-0.44233759348864543</v>
      </c>
      <c r="BS292" s="32">
        <f t="shared" si="615"/>
        <v>-5.4673560704912971E-2</v>
      </c>
      <c r="BT292" s="32">
        <f t="shared" si="615"/>
        <v>-0.41970888594492789</v>
      </c>
      <c r="BU292" s="32">
        <f t="shared" si="615"/>
        <v>-0.78474421118494275</v>
      </c>
      <c r="BV292" s="32">
        <f t="shared" si="615"/>
        <v>-0.46015523695442107</v>
      </c>
      <c r="BW292" s="32">
        <f t="shared" si="615"/>
        <v>-0.82519056219443598</v>
      </c>
      <c r="BX292" s="32">
        <f t="shared" si="615"/>
        <v>-1.1902258874344509</v>
      </c>
      <c r="BY292" s="32">
        <f t="shared" si="615"/>
        <v>-0.86563691320392921</v>
      </c>
      <c r="BZ292" s="32">
        <f t="shared" si="615"/>
        <v>-1.2306722384439441</v>
      </c>
      <c r="CA292" s="32">
        <f t="shared" si="615"/>
        <v>-1.5957075636839591</v>
      </c>
      <c r="CB292" s="32">
        <f t="shared" si="615"/>
        <v>0.22662307472441073</v>
      </c>
      <c r="CC292" s="32">
        <f t="shared" ref="CC292:CS292" si="616">SUMPRODUCT(BN$3:BN$6,$K292:$K295)</f>
        <v>-0.13841225051560418</v>
      </c>
      <c r="CD292" s="32">
        <f t="shared" si="616"/>
        <v>-0.50344757575561916</v>
      </c>
      <c r="CE292" s="32">
        <f t="shared" si="616"/>
        <v>-0.17885860152509736</v>
      </c>
      <c r="CF292" s="32">
        <f t="shared" si="616"/>
        <v>-0.54389392676511228</v>
      </c>
      <c r="CG292" s="32">
        <f t="shared" si="616"/>
        <v>-0.9089292520051272</v>
      </c>
      <c r="CH292" s="32">
        <f t="shared" si="616"/>
        <v>-0.5843402777746054</v>
      </c>
      <c r="CI292" s="32">
        <f t="shared" si="616"/>
        <v>-0.94937560301462032</v>
      </c>
      <c r="CJ292" s="32">
        <f t="shared" si="616"/>
        <v>-1.3144109282546352</v>
      </c>
      <c r="CK292" s="32">
        <f t="shared" si="616"/>
        <v>0.60168525529684225</v>
      </c>
      <c r="CL292" s="32">
        <f t="shared" si="616"/>
        <v>0.23664993005682733</v>
      </c>
      <c r="CM292" s="32">
        <f t="shared" si="616"/>
        <v>-0.12838539518318759</v>
      </c>
      <c r="CN292" s="32">
        <f t="shared" si="616"/>
        <v>0.19620357904733415</v>
      </c>
      <c r="CO292" s="32">
        <f t="shared" si="616"/>
        <v>-0.16883174619268076</v>
      </c>
      <c r="CP292" s="32">
        <f t="shared" si="616"/>
        <v>-0.53386707143269563</v>
      </c>
      <c r="CQ292" s="32">
        <f t="shared" si="616"/>
        <v>-0.20927809720217394</v>
      </c>
      <c r="CR292" s="32">
        <f t="shared" si="616"/>
        <v>-0.57431342244218886</v>
      </c>
      <c r="CS292" s="32">
        <f t="shared" si="616"/>
        <v>-0.93934874768220378</v>
      </c>
    </row>
    <row r="293" spans="2:97" ht="13.9" thickTop="1" thickBot="1" x14ac:dyDescent="0.4">
      <c r="H293" s="33">
        <f>H292</f>
        <v>9.9826138466596603E-4</v>
      </c>
      <c r="I293" s="33">
        <f t="shared" ref="I293:J293" si="617">I288</f>
        <v>0.32727705843058802</v>
      </c>
      <c r="J293" s="33">
        <f t="shared" si="617"/>
        <v>0.90392114144685454</v>
      </c>
      <c r="K293" s="33">
        <f t="shared" ref="K293:K295" si="618">I293+J293*H293</f>
        <v>0.32817940800087758</v>
      </c>
      <c r="L293" s="33">
        <f>$CE$4-$CE$7*SUMPRODUCT($B$4:$CD$4,Q294:CS294)</f>
        <v>2.0414170565032919E-2</v>
      </c>
      <c r="M293" s="39" t="s">
        <v>375</v>
      </c>
      <c r="O293" s="47">
        <f t="shared" ref="O293:O294" si="619">SUM(Q293:CS293)</f>
        <v>98.879042157123621</v>
      </c>
      <c r="P293" s="39" t="s">
        <v>365</v>
      </c>
      <c r="Q293" s="33">
        <f>EXP(Q292)</f>
        <v>2.558314767261161</v>
      </c>
      <c r="R293" s="33">
        <f>EXP(R292)</f>
        <v>1.7759108077407773</v>
      </c>
      <c r="S293" s="33">
        <f t="shared" ref="S293:CD293" si="620">EXP(S292)</f>
        <v>1.2327877856980463</v>
      </c>
      <c r="T293" s="33">
        <f t="shared" si="620"/>
        <v>1.7055149207277509</v>
      </c>
      <c r="U293" s="33">
        <f t="shared" si="620"/>
        <v>1.1839209229621641</v>
      </c>
      <c r="V293" s="33">
        <f t="shared" si="620"/>
        <v>0.8218449072433115</v>
      </c>
      <c r="W293" s="33">
        <f t="shared" si="620"/>
        <v>1.136991109166376</v>
      </c>
      <c r="X293" s="33">
        <f t="shared" si="620"/>
        <v>0.78926753850364451</v>
      </c>
      <c r="Y293" s="33">
        <f t="shared" si="620"/>
        <v>0.54788752727568313</v>
      </c>
      <c r="Z293" s="33">
        <f t="shared" si="620"/>
        <v>3.3893744729465998</v>
      </c>
      <c r="AA293" s="33">
        <f t="shared" si="620"/>
        <v>2.3528092926698512</v>
      </c>
      <c r="AB293" s="33">
        <f t="shared" si="620"/>
        <v>1.6332546349949513</v>
      </c>
      <c r="AC293" s="33">
        <f t="shared" si="620"/>
        <v>2.2595455451843067</v>
      </c>
      <c r="AD293" s="33">
        <f t="shared" si="620"/>
        <v>1.5685135408772404</v>
      </c>
      <c r="AE293" s="33">
        <f t="shared" si="620"/>
        <v>1.0888183834836496</v>
      </c>
      <c r="AF293" s="33">
        <f t="shared" si="620"/>
        <v>1.5063387393496441</v>
      </c>
      <c r="AG293" s="33">
        <f t="shared" si="620"/>
        <v>1.0456583691589836</v>
      </c>
      <c r="AH293" s="33">
        <f t="shared" si="620"/>
        <v>0.72586689595747711</v>
      </c>
      <c r="AI293" s="33">
        <f t="shared" si="620"/>
        <v>4.931817412759198</v>
      </c>
      <c r="AJ293" s="33">
        <f t="shared" si="620"/>
        <v>3.42353019151733</v>
      </c>
      <c r="AK293" s="33">
        <f t="shared" si="620"/>
        <v>2.3765192405355902</v>
      </c>
      <c r="AL293" s="33">
        <f t="shared" si="620"/>
        <v>3.2878238015920784</v>
      </c>
      <c r="AM293" s="33">
        <f t="shared" si="620"/>
        <v>2.2823156469700701</v>
      </c>
      <c r="AN293" s="33">
        <f t="shared" si="620"/>
        <v>1.5843199109033907</v>
      </c>
      <c r="AO293" s="33">
        <f t="shared" si="620"/>
        <v>2.1918462192759183</v>
      </c>
      <c r="AP293" s="33">
        <f t="shared" si="620"/>
        <v>1.5215185557033932</v>
      </c>
      <c r="AQ293" s="33">
        <f t="shared" si="620"/>
        <v>1.0561957745897483</v>
      </c>
      <c r="AR293" s="33">
        <f t="shared" si="620"/>
        <v>1.5563410623652527</v>
      </c>
      <c r="AS293" s="33">
        <f t="shared" si="620"/>
        <v>1.0803685881640634</v>
      </c>
      <c r="AT293" s="33">
        <f t="shared" si="620"/>
        <v>0.74996176257006453</v>
      </c>
      <c r="AU293" s="33">
        <f t="shared" si="620"/>
        <v>1.0375435179334411</v>
      </c>
      <c r="AV293" s="33">
        <f t="shared" si="620"/>
        <v>0.72023379240858199</v>
      </c>
      <c r="AW293" s="33">
        <f t="shared" si="620"/>
        <v>0.49996622480034192</v>
      </c>
      <c r="AX293" s="33">
        <f t="shared" si="620"/>
        <v>0.6916842186054597</v>
      </c>
      <c r="AY293" s="33">
        <f t="shared" si="620"/>
        <v>0.48014790638144106</v>
      </c>
      <c r="AZ293" s="33">
        <f t="shared" si="620"/>
        <v>0.33330529423858873</v>
      </c>
      <c r="BA293" s="33">
        <f t="shared" si="620"/>
        <v>2.0619130747646928</v>
      </c>
      <c r="BB293" s="33">
        <f t="shared" si="620"/>
        <v>1.4313225881961338</v>
      </c>
      <c r="BC293" s="33">
        <f t="shared" si="620"/>
        <v>0.99358424782978638</v>
      </c>
      <c r="BD293" s="33">
        <f t="shared" si="620"/>
        <v>1.3745859419869539</v>
      </c>
      <c r="BE293" s="33">
        <f t="shared" si="620"/>
        <v>0.95419924935842293</v>
      </c>
      <c r="BF293" s="33">
        <f t="shared" si="620"/>
        <v>0.66237852408126785</v>
      </c>
      <c r="BG293" s="33">
        <f t="shared" si="620"/>
        <v>0.91637544522762748</v>
      </c>
      <c r="BH293" s="33">
        <f t="shared" si="620"/>
        <v>0.6361222934542361</v>
      </c>
      <c r="BI293" s="33">
        <f t="shared" si="620"/>
        <v>0.44157836652744653</v>
      </c>
      <c r="BJ293" s="33">
        <f t="shared" si="620"/>
        <v>3.0002523730816395</v>
      </c>
      <c r="BK293" s="33">
        <f t="shared" si="620"/>
        <v>2.0826915763026901</v>
      </c>
      <c r="BL293" s="33">
        <f t="shared" si="620"/>
        <v>1.445746444838877</v>
      </c>
      <c r="BM293" s="33">
        <f t="shared" si="620"/>
        <v>2.0001351099253619</v>
      </c>
      <c r="BN293" s="33">
        <f t="shared" si="620"/>
        <v>1.3884380468400868</v>
      </c>
      <c r="BO293" s="33">
        <f t="shared" si="620"/>
        <v>0.96381499447057462</v>
      </c>
      <c r="BP293" s="33">
        <f t="shared" si="620"/>
        <v>1.3334013144524497</v>
      </c>
      <c r="BQ293" s="33">
        <f t="shared" si="620"/>
        <v>0.92561002879522936</v>
      </c>
      <c r="BR293" s="33">
        <f t="shared" si="620"/>
        <v>0.64253268398653429</v>
      </c>
      <c r="BS293" s="33">
        <f t="shared" si="620"/>
        <v>0.94679416833344543</v>
      </c>
      <c r="BT293" s="33">
        <f t="shared" si="620"/>
        <v>0.65723812322334985</v>
      </c>
      <c r="BU293" s="33">
        <f t="shared" si="620"/>
        <v>0.45623638702643676</v>
      </c>
      <c r="BV293" s="33">
        <f t="shared" si="620"/>
        <v>0.63118565456252629</v>
      </c>
      <c r="BW293" s="33">
        <f t="shared" si="620"/>
        <v>0.43815148939962284</v>
      </c>
      <c r="BX293" s="33">
        <f t="shared" si="620"/>
        <v>0.30415255206673947</v>
      </c>
      <c r="BY293" s="33">
        <f t="shared" si="620"/>
        <v>0.42078346471734546</v>
      </c>
      <c r="BZ293" s="33">
        <f t="shared" si="620"/>
        <v>0.29209615340263545</v>
      </c>
      <c r="CA293" s="33">
        <f t="shared" si="620"/>
        <v>0.20276500857734131</v>
      </c>
      <c r="CB293" s="33">
        <f t="shared" si="620"/>
        <v>1.2543569799738006</v>
      </c>
      <c r="CC293" s="33">
        <f t="shared" si="620"/>
        <v>0.87073965487263694</v>
      </c>
      <c r="CD293" s="33">
        <f t="shared" si="620"/>
        <v>0.6044431997209877</v>
      </c>
      <c r="CE293" s="33">
        <f t="shared" ref="CE293:CS293" si="621">EXP(CE292)</f>
        <v>0.83622413185481492</v>
      </c>
      <c r="CF293" s="33">
        <f t="shared" si="621"/>
        <v>0.58048348563631413</v>
      </c>
      <c r="CG293" s="33">
        <f t="shared" si="621"/>
        <v>0.40295545686905387</v>
      </c>
      <c r="CH293" s="33">
        <f t="shared" si="621"/>
        <v>0.55747351819331725</v>
      </c>
      <c r="CI293" s="33">
        <f t="shared" si="621"/>
        <v>0.38698257878903225</v>
      </c>
      <c r="CJ293" s="33">
        <f t="shared" si="621"/>
        <v>0.26863252046759684</v>
      </c>
      <c r="CK293" s="33">
        <f t="shared" si="621"/>
        <v>1.8251921246909959</v>
      </c>
      <c r="CL293" s="33">
        <f t="shared" si="621"/>
        <v>1.2669975023879465</v>
      </c>
      <c r="CM293" s="33">
        <f t="shared" si="621"/>
        <v>0.87951435322408478</v>
      </c>
      <c r="CN293" s="33">
        <f t="shared" si="621"/>
        <v>1.2167745899336024</v>
      </c>
      <c r="CO293" s="33">
        <f t="shared" si="621"/>
        <v>0.84465100717876085</v>
      </c>
      <c r="CP293" s="33">
        <f t="shared" si="621"/>
        <v>0.5863331876177873</v>
      </c>
      <c r="CQ293" s="33">
        <f t="shared" si="621"/>
        <v>0.81116962027147765</v>
      </c>
      <c r="CR293" s="33">
        <f t="shared" si="621"/>
        <v>0.56309134199827793</v>
      </c>
      <c r="CS293" s="33">
        <f t="shared" si="621"/>
        <v>0.39088231549809005</v>
      </c>
    </row>
    <row r="294" spans="2:97" ht="13.9" thickTop="1" thickBot="1" x14ac:dyDescent="0.4">
      <c r="H294" s="32">
        <f t="shared" ref="H294:H295" si="622">H293</f>
        <v>9.9826138466596603E-4</v>
      </c>
      <c r="I294" s="32">
        <f t="shared" ref="I294:J294" si="623">I289</f>
        <v>-0.40608030820148794</v>
      </c>
      <c r="J294" s="32">
        <f t="shared" si="623"/>
        <v>0.59967455535722303</v>
      </c>
      <c r="K294" s="32">
        <f t="shared" si="618"/>
        <v>-0.40548167624950809</v>
      </c>
      <c r="L294" s="32">
        <f>$CE$5-$CE$7*SUMPRODUCT($B$5:$CD$5,Q294:CS294)</f>
        <v>7.7434009661487835E-3</v>
      </c>
      <c r="M294" s="32">
        <f>SUMPRODUCT($B$7:$CD$7, LN(Q294:CS294))</f>
        <v>-3180.5978428332278</v>
      </c>
      <c r="O294" s="48">
        <f t="shared" si="619"/>
        <v>1.0000000000000002</v>
      </c>
      <c r="P294" s="39" t="s">
        <v>366</v>
      </c>
      <c r="Q294" s="32">
        <f t="shared" ref="Q294:AV294" si="624">Q293/$O293</f>
        <v>2.5873175057621149E-2</v>
      </c>
      <c r="R294" s="32">
        <f t="shared" si="624"/>
        <v>1.7960437004626E-2</v>
      </c>
      <c r="S294" s="32">
        <f t="shared" si="624"/>
        <v>1.2467634786945916E-2</v>
      </c>
      <c r="T294" s="32">
        <f t="shared" si="624"/>
        <v>1.7248497593833935E-2</v>
      </c>
      <c r="U294" s="32">
        <f t="shared" si="624"/>
        <v>1.1973426290688132E-2</v>
      </c>
      <c r="V294" s="32">
        <f t="shared" si="624"/>
        <v>8.3116188154144927E-3</v>
      </c>
      <c r="W294" s="32">
        <f t="shared" si="624"/>
        <v>1.1498807880436803E-2</v>
      </c>
      <c r="X294" s="32">
        <f t="shared" si="624"/>
        <v>7.9821519432748938E-3</v>
      </c>
      <c r="Y294" s="32">
        <f t="shared" si="624"/>
        <v>5.5409874056532946E-3</v>
      </c>
      <c r="Z294" s="32">
        <f t="shared" si="624"/>
        <v>3.4277986507603081E-2</v>
      </c>
      <c r="AA294" s="32">
        <f t="shared" si="624"/>
        <v>2.3794822859743346E-2</v>
      </c>
      <c r="AB294" s="32">
        <f t="shared" si="624"/>
        <v>1.651770283534533E-2</v>
      </c>
      <c r="AC294" s="32">
        <f t="shared" si="624"/>
        <v>2.2851612393188222E-2</v>
      </c>
      <c r="AD294" s="32">
        <f t="shared" si="624"/>
        <v>1.586295241801388E-2</v>
      </c>
      <c r="AE294" s="32">
        <f t="shared" si="624"/>
        <v>1.1011619446651435E-2</v>
      </c>
      <c r="AF294" s="32">
        <f t="shared" si="624"/>
        <v>1.5234155858387043E-2</v>
      </c>
      <c r="AG294" s="32">
        <f t="shared" si="624"/>
        <v>1.057512640036886E-2</v>
      </c>
      <c r="AH294" s="32">
        <f t="shared" si="624"/>
        <v>7.3409580040635835E-3</v>
      </c>
      <c r="AI294" s="32">
        <f t="shared" si="624"/>
        <v>4.9877277380198523E-2</v>
      </c>
      <c r="AJ294" s="32">
        <f t="shared" si="624"/>
        <v>3.4623415810169089E-2</v>
      </c>
      <c r="AK294" s="32">
        <f t="shared" si="624"/>
        <v>2.4034610254002917E-2</v>
      </c>
      <c r="AL294" s="32">
        <f t="shared" si="624"/>
        <v>3.3250967342175163E-2</v>
      </c>
      <c r="AM294" s="32">
        <f t="shared" si="624"/>
        <v>2.3081894779516162E-2</v>
      </c>
      <c r="AN294" s="32">
        <f t="shared" si="624"/>
        <v>1.6022808032321239E-2</v>
      </c>
      <c r="AO294" s="32">
        <f t="shared" si="624"/>
        <v>2.2166944293341432E-2</v>
      </c>
      <c r="AP294" s="32">
        <f t="shared" si="624"/>
        <v>1.5387674905725988E-2</v>
      </c>
      <c r="AQ294" s="32">
        <f t="shared" si="624"/>
        <v>1.0681695044248121E-2</v>
      </c>
      <c r="AR294" s="32">
        <f t="shared" si="624"/>
        <v>1.5739847680685974E-2</v>
      </c>
      <c r="AS294" s="32">
        <f t="shared" si="624"/>
        <v>1.0926163569093894E-2</v>
      </c>
      <c r="AT294" s="32">
        <f t="shared" si="624"/>
        <v>7.5846382227119343E-3</v>
      </c>
      <c r="AU294" s="32">
        <f t="shared" si="624"/>
        <v>1.0493057935216786E-2</v>
      </c>
      <c r="AV294" s="32">
        <f t="shared" si="624"/>
        <v>7.2839883629141084E-3</v>
      </c>
      <c r="AW294" s="32">
        <f t="shared" ref="AW294:CB294" si="625">AW293/$O293</f>
        <v>5.056341706929879E-3</v>
      </c>
      <c r="AX294" s="32">
        <f t="shared" si="625"/>
        <v>6.9952560574599795E-3</v>
      </c>
      <c r="AY294" s="32">
        <f t="shared" si="625"/>
        <v>4.8559117878434E-3</v>
      </c>
      <c r="AZ294" s="32">
        <f t="shared" si="625"/>
        <v>3.3708386222931889E-3</v>
      </c>
      <c r="BA294" s="32">
        <f t="shared" si="625"/>
        <v>2.0852882772551661E-2</v>
      </c>
      <c r="BB294" s="32">
        <f t="shared" si="625"/>
        <v>1.4475490022665191E-2</v>
      </c>
      <c r="BC294" s="32">
        <f t="shared" si="625"/>
        <v>1.0048481722253463E-2</v>
      </c>
      <c r="BD294" s="32">
        <f t="shared" si="625"/>
        <v>1.3901691521269693E-2</v>
      </c>
      <c r="BE294" s="32">
        <f t="shared" si="625"/>
        <v>9.650166795124834E-3</v>
      </c>
      <c r="BF294" s="32">
        <f t="shared" si="625"/>
        <v>6.6988768259781083E-3</v>
      </c>
      <c r="BG294" s="32">
        <f t="shared" si="625"/>
        <v>9.2676407986584473E-3</v>
      </c>
      <c r="BH294" s="32">
        <f t="shared" si="625"/>
        <v>6.4333379407479161E-3</v>
      </c>
      <c r="BI294" s="32">
        <f t="shared" si="625"/>
        <v>4.4658438926396251E-3</v>
      </c>
      <c r="BJ294" s="32">
        <f t="shared" si="625"/>
        <v>3.0342652068919642E-2</v>
      </c>
      <c r="BK294" s="32">
        <f t="shared" si="625"/>
        <v>2.106302337550147E-2</v>
      </c>
      <c r="BL294" s="32">
        <f t="shared" si="625"/>
        <v>1.4621363772330191E-2</v>
      </c>
      <c r="BM294" s="32">
        <f t="shared" si="625"/>
        <v>2.0228099567823985E-2</v>
      </c>
      <c r="BN294" s="32">
        <f t="shared" si="625"/>
        <v>1.4041782935495987E-2</v>
      </c>
      <c r="BO294" s="32">
        <f t="shared" si="625"/>
        <v>9.7474143503435799E-3</v>
      </c>
      <c r="BP294" s="32">
        <f t="shared" si="625"/>
        <v>1.3485176285725037E-2</v>
      </c>
      <c r="BQ294" s="32">
        <f t="shared" si="625"/>
        <v>9.3610335274525603E-3</v>
      </c>
      <c r="BR294" s="32">
        <f t="shared" si="625"/>
        <v>6.498168570095152E-3</v>
      </c>
      <c r="BS294" s="32">
        <f t="shared" si="625"/>
        <v>9.5752764961956581E-3</v>
      </c>
      <c r="BT294" s="32">
        <f t="shared" si="625"/>
        <v>6.6468900677553733E-3</v>
      </c>
      <c r="BU294" s="32">
        <f t="shared" si="625"/>
        <v>4.6140858272216562E-3</v>
      </c>
      <c r="BV294" s="32">
        <f t="shared" si="625"/>
        <v>6.383411901983653E-3</v>
      </c>
      <c r="BW294" s="32">
        <f t="shared" si="625"/>
        <v>4.4311866280356835E-3</v>
      </c>
      <c r="BX294" s="32">
        <f t="shared" si="625"/>
        <v>3.0760062540191907E-3</v>
      </c>
      <c r="BY294" s="32">
        <f t="shared" si="625"/>
        <v>4.25553742772609E-3</v>
      </c>
      <c r="BZ294" s="32">
        <f t="shared" si="625"/>
        <v>2.9540754747449964E-3</v>
      </c>
      <c r="CA294" s="32">
        <f t="shared" si="625"/>
        <v>2.0506368604899898E-3</v>
      </c>
      <c r="CB294" s="32">
        <f t="shared" si="625"/>
        <v>1.2685771955401491E-2</v>
      </c>
      <c r="CC294" s="32">
        <f t="shared" ref="CC294:CS294" si="626">CC293/$O293</f>
        <v>8.8061093218215966E-3</v>
      </c>
      <c r="CD294" s="32">
        <f t="shared" si="626"/>
        <v>6.1129556530341179E-3</v>
      </c>
      <c r="CE294" s="32">
        <f t="shared" si="626"/>
        <v>8.4570411849865419E-3</v>
      </c>
      <c r="CF294" s="32">
        <f t="shared" si="626"/>
        <v>5.8706422814442071E-3</v>
      </c>
      <c r="CG294" s="32">
        <f t="shared" si="626"/>
        <v>4.0752362490398923E-3</v>
      </c>
      <c r="CH294" s="32">
        <f t="shared" si="626"/>
        <v>5.6379340457957169E-3</v>
      </c>
      <c r="CI294" s="32">
        <f t="shared" si="626"/>
        <v>3.9136966777459075E-3</v>
      </c>
      <c r="CJ294" s="32">
        <f t="shared" si="626"/>
        <v>2.716779153672693E-3</v>
      </c>
      <c r="CK294" s="32">
        <f t="shared" si="626"/>
        <v>1.8458837028282257E-2</v>
      </c>
      <c r="CL294" s="32">
        <f t="shared" si="626"/>
        <v>1.2813610192285496E-2</v>
      </c>
      <c r="CM294" s="32">
        <f t="shared" si="626"/>
        <v>8.8948510628419474E-3</v>
      </c>
      <c r="CN294" s="32">
        <f t="shared" si="626"/>
        <v>1.2305687468129881E-2</v>
      </c>
      <c r="CO294" s="32">
        <f t="shared" si="626"/>
        <v>8.5422652642262575E-3</v>
      </c>
      <c r="CP294" s="32">
        <f t="shared" si="626"/>
        <v>5.9298024619420893E-3</v>
      </c>
      <c r="CQ294" s="32">
        <f t="shared" si="626"/>
        <v>8.2036557249663637E-3</v>
      </c>
      <c r="CR294" s="32">
        <f t="shared" si="626"/>
        <v>5.6947491572935981E-3</v>
      </c>
      <c r="CS294" s="32">
        <f t="shared" si="626"/>
        <v>3.9531361446337532E-3</v>
      </c>
    </row>
    <row r="295" spans="2:97" ht="13.15" thickTop="1" x14ac:dyDescent="0.35">
      <c r="H295" s="34">
        <f t="shared" si="622"/>
        <v>9.9826138466596603E-4</v>
      </c>
      <c r="I295" s="34">
        <f t="shared" ref="I295:J295" si="627">I290</f>
        <v>-0.36403706385534895</v>
      </c>
      <c r="J295" s="34">
        <f t="shared" si="627"/>
        <v>-1</v>
      </c>
      <c r="K295" s="34">
        <f t="shared" si="618"/>
        <v>-0.36503532524001492</v>
      </c>
      <c r="L295" s="34">
        <f>$CE$6-$CE$7*SUMPRODUCT($B$6:$CD$6,Q294:CS294)</f>
        <v>-4.111940889990251E-2</v>
      </c>
    </row>
    <row r="296" spans="2:97" ht="13.5" thickBot="1" x14ac:dyDescent="0.4">
      <c r="B296" s="39" t="s">
        <v>367</v>
      </c>
      <c r="D296" s="39" t="s">
        <v>368</v>
      </c>
      <c r="E296" s="39" t="s">
        <v>369</v>
      </c>
      <c r="F296" s="39" t="s">
        <v>370</v>
      </c>
      <c r="H296" s="39" t="s">
        <v>347</v>
      </c>
      <c r="I296" s="39" t="s">
        <v>371</v>
      </c>
      <c r="J296" s="39" t="s">
        <v>372</v>
      </c>
      <c r="K296" s="39" t="s">
        <v>349</v>
      </c>
      <c r="L296" s="39" t="s">
        <v>373</v>
      </c>
      <c r="M296" s="39" t="s">
        <v>374</v>
      </c>
      <c r="O296" s="45" t="s">
        <v>336</v>
      </c>
    </row>
    <row r="297" spans="2:97" ht="13.9" thickTop="1" thickBot="1" x14ac:dyDescent="0.4">
      <c r="B297" s="32">
        <f>1+B292</f>
        <v>6</v>
      </c>
      <c r="D297" s="32">
        <f>IF(F292,IF(M297&lt;0,D292,H297),E292)</f>
        <v>9.9826138466596603E-4</v>
      </c>
      <c r="E297" s="32">
        <f>IF(F292,IF(M297&lt;0,H297,E292),H297)</f>
        <v>1.0695657692849636E-3</v>
      </c>
      <c r="F297" s="32" t="b">
        <f>OR(F292,M297*M292&lt;=0)</f>
        <v>1</v>
      </c>
      <c r="H297" s="32">
        <f>IF(F292,(D292+E292)/2,2*H292)</f>
        <v>1.0695657692849636E-3</v>
      </c>
      <c r="I297" s="32">
        <f>I292</f>
        <v>-0.49697094660009888</v>
      </c>
      <c r="J297" s="32">
        <f>J292</f>
        <v>-4.0277620748508353E-2</v>
      </c>
      <c r="K297" s="32">
        <f>I297+J297*H297</f>
        <v>-0.49701402616451973</v>
      </c>
      <c r="L297" s="32">
        <f>$CE$3-$CE$7*SUMPRODUCT($B$3:$CD$3,Q299:CS299)</f>
        <v>-2.1478758152568389E-2</v>
      </c>
      <c r="M297" s="32">
        <f>SUMPRODUCT(L297:L300,J297:J300)</f>
        <v>-1.0164547651502251E-2</v>
      </c>
      <c r="O297" s="46">
        <f>SUM(Q297:CS297)</f>
        <v>-1.2660834659462161</v>
      </c>
      <c r="P297" s="39" t="s">
        <v>363</v>
      </c>
      <c r="Q297" s="32">
        <f t="shared" ref="Q297:AV297" si="628">SUMPRODUCT(B$3:B$6,$K297:$K300)</f>
        <v>0.9393157110719077</v>
      </c>
      <c r="R297" s="32">
        <f t="shared" si="628"/>
        <v>0.57420908144727378</v>
      </c>
      <c r="S297" s="32">
        <f t="shared" si="628"/>
        <v>0.20910245182263987</v>
      </c>
      <c r="T297" s="32">
        <f t="shared" si="628"/>
        <v>0.53387679424754109</v>
      </c>
      <c r="U297" s="32">
        <f t="shared" si="628"/>
        <v>0.16877016462290717</v>
      </c>
      <c r="V297" s="32">
        <f t="shared" si="628"/>
        <v>-0.19633646500172675</v>
      </c>
      <c r="W297" s="32">
        <f t="shared" si="628"/>
        <v>0.12843787742317442</v>
      </c>
      <c r="X297" s="32">
        <f t="shared" si="628"/>
        <v>-0.2366687522014595</v>
      </c>
      <c r="Y297" s="32">
        <f t="shared" si="628"/>
        <v>-0.60177538182609336</v>
      </c>
      <c r="Z297" s="32">
        <f t="shared" si="628"/>
        <v>1.2206675923932899</v>
      </c>
      <c r="AA297" s="32">
        <f t="shared" si="628"/>
        <v>0.85556096276865601</v>
      </c>
      <c r="AB297" s="32">
        <f t="shared" si="628"/>
        <v>0.49045433314402209</v>
      </c>
      <c r="AC297" s="32">
        <f t="shared" si="628"/>
        <v>0.81522867556892331</v>
      </c>
      <c r="AD297" s="32">
        <f t="shared" si="628"/>
        <v>0.4501220459442894</v>
      </c>
      <c r="AE297" s="32">
        <f t="shared" si="628"/>
        <v>8.5015416319655479E-2</v>
      </c>
      <c r="AF297" s="32">
        <f t="shared" si="628"/>
        <v>0.40978975874455664</v>
      </c>
      <c r="AG297" s="32">
        <f t="shared" si="628"/>
        <v>4.4683129119922727E-2</v>
      </c>
      <c r="AH297" s="32">
        <f t="shared" si="628"/>
        <v>-0.32042350050471119</v>
      </c>
      <c r="AI297" s="32">
        <f t="shared" si="628"/>
        <v>1.5958034341551328</v>
      </c>
      <c r="AJ297" s="32">
        <f t="shared" si="628"/>
        <v>1.2306968045304989</v>
      </c>
      <c r="AK297" s="32">
        <f t="shared" si="628"/>
        <v>0.86559017490586498</v>
      </c>
      <c r="AL297" s="32">
        <f t="shared" si="628"/>
        <v>1.1903645173307662</v>
      </c>
      <c r="AM297" s="32">
        <f t="shared" si="628"/>
        <v>0.82525788770613229</v>
      </c>
      <c r="AN297" s="32">
        <f t="shared" si="628"/>
        <v>0.46015125808149837</v>
      </c>
      <c r="AO297" s="32">
        <f t="shared" si="628"/>
        <v>0.78492560050639959</v>
      </c>
      <c r="AP297" s="32">
        <f t="shared" si="628"/>
        <v>0.41981897088176562</v>
      </c>
      <c r="AQ297" s="32">
        <f t="shared" si="628"/>
        <v>5.4712341257131702E-2</v>
      </c>
      <c r="AR297" s="32">
        <f t="shared" si="628"/>
        <v>0.44230168490738803</v>
      </c>
      <c r="AS297" s="32">
        <f t="shared" si="628"/>
        <v>7.719505528275411E-2</v>
      </c>
      <c r="AT297" s="32">
        <f t="shared" si="628"/>
        <v>-0.28791157434187981</v>
      </c>
      <c r="AU297" s="32">
        <f t="shared" si="628"/>
        <v>3.6862768083021358E-2</v>
      </c>
      <c r="AV297" s="32">
        <f t="shared" si="628"/>
        <v>-0.32824386154161256</v>
      </c>
      <c r="AW297" s="32">
        <f t="shared" ref="AW297:CB297" si="629">SUMPRODUCT(AH$3:AH$6,$K297:$K300)</f>
        <v>-0.69335049116624647</v>
      </c>
      <c r="AX297" s="32">
        <f t="shared" si="629"/>
        <v>-0.36857614874134526</v>
      </c>
      <c r="AY297" s="32">
        <f t="shared" si="629"/>
        <v>-0.73368277836597917</v>
      </c>
      <c r="AZ297" s="32">
        <f t="shared" si="629"/>
        <v>-1.0987894079906131</v>
      </c>
      <c r="BA297" s="32">
        <f t="shared" si="629"/>
        <v>0.7236535662287702</v>
      </c>
      <c r="BB297" s="32">
        <f t="shared" si="629"/>
        <v>0.35854693660413628</v>
      </c>
      <c r="BC297" s="32">
        <f t="shared" si="629"/>
        <v>-6.5596930204976367E-3</v>
      </c>
      <c r="BD297" s="32">
        <f t="shared" si="629"/>
        <v>0.31821464940440358</v>
      </c>
      <c r="BE297" s="32">
        <f t="shared" si="629"/>
        <v>-4.6891980220230361E-2</v>
      </c>
      <c r="BF297" s="32">
        <f t="shared" si="629"/>
        <v>-0.41199860984486425</v>
      </c>
      <c r="BG297" s="32">
        <f t="shared" si="629"/>
        <v>-8.7224267419963142E-2</v>
      </c>
      <c r="BH297" s="32">
        <f t="shared" si="629"/>
        <v>-0.45233089704459706</v>
      </c>
      <c r="BI297" s="32">
        <f t="shared" si="629"/>
        <v>-0.81743752666923097</v>
      </c>
      <c r="BJ297" s="32">
        <f t="shared" si="629"/>
        <v>1.0987894079906131</v>
      </c>
      <c r="BK297" s="32">
        <f t="shared" si="629"/>
        <v>0.73368277836597917</v>
      </c>
      <c r="BL297" s="32">
        <f t="shared" si="629"/>
        <v>0.36857614874134526</v>
      </c>
      <c r="BM297" s="32">
        <f t="shared" si="629"/>
        <v>0.69335049116624647</v>
      </c>
      <c r="BN297" s="32">
        <f t="shared" si="629"/>
        <v>0.32824386154161256</v>
      </c>
      <c r="BO297" s="32">
        <f t="shared" si="629"/>
        <v>-3.6862768083021358E-2</v>
      </c>
      <c r="BP297" s="32">
        <f t="shared" si="629"/>
        <v>0.28791157434187981</v>
      </c>
      <c r="BQ297" s="32">
        <f t="shared" si="629"/>
        <v>-7.719505528275411E-2</v>
      </c>
      <c r="BR297" s="32">
        <f t="shared" si="629"/>
        <v>-0.44230168490738803</v>
      </c>
      <c r="BS297" s="32">
        <f t="shared" si="629"/>
        <v>-5.4712341257131702E-2</v>
      </c>
      <c r="BT297" s="32">
        <f t="shared" si="629"/>
        <v>-0.41981897088176562</v>
      </c>
      <c r="BU297" s="32">
        <f t="shared" si="629"/>
        <v>-0.78492560050639959</v>
      </c>
      <c r="BV297" s="32">
        <f t="shared" si="629"/>
        <v>-0.46015125808149837</v>
      </c>
      <c r="BW297" s="32">
        <f t="shared" si="629"/>
        <v>-0.82525788770613229</v>
      </c>
      <c r="BX297" s="32">
        <f t="shared" si="629"/>
        <v>-1.1903645173307662</v>
      </c>
      <c r="BY297" s="32">
        <f t="shared" si="629"/>
        <v>-0.86559017490586498</v>
      </c>
      <c r="BZ297" s="32">
        <f t="shared" si="629"/>
        <v>-1.2306968045304989</v>
      </c>
      <c r="CA297" s="32">
        <f t="shared" si="629"/>
        <v>-1.5958034341551328</v>
      </c>
      <c r="CB297" s="32">
        <f t="shared" si="629"/>
        <v>0.22663954006425052</v>
      </c>
      <c r="CC297" s="32">
        <f t="shared" ref="CC297:CS297" si="630">SUMPRODUCT(BN$3:BN$6,$K297:$K300)</f>
        <v>-0.13846708956038339</v>
      </c>
      <c r="CD297" s="32">
        <f t="shared" si="630"/>
        <v>-0.50357371918501737</v>
      </c>
      <c r="CE297" s="32">
        <f t="shared" si="630"/>
        <v>-0.17879937676011615</v>
      </c>
      <c r="CF297" s="32">
        <f t="shared" si="630"/>
        <v>-0.54390600638475006</v>
      </c>
      <c r="CG297" s="32">
        <f t="shared" si="630"/>
        <v>-0.90901263600938398</v>
      </c>
      <c r="CH297" s="32">
        <f t="shared" si="630"/>
        <v>-0.58423829358448276</v>
      </c>
      <c r="CI297" s="32">
        <f t="shared" si="630"/>
        <v>-0.94934492320911668</v>
      </c>
      <c r="CJ297" s="32">
        <f t="shared" si="630"/>
        <v>-1.3144515528337506</v>
      </c>
      <c r="CK297" s="32">
        <f t="shared" si="630"/>
        <v>0.60177538182609336</v>
      </c>
      <c r="CL297" s="32">
        <f t="shared" si="630"/>
        <v>0.2366687522014595</v>
      </c>
      <c r="CM297" s="32">
        <f t="shared" si="630"/>
        <v>-0.12843787742317442</v>
      </c>
      <c r="CN297" s="32">
        <f t="shared" si="630"/>
        <v>0.19633646500172675</v>
      </c>
      <c r="CO297" s="32">
        <f t="shared" si="630"/>
        <v>-0.16877016462290717</v>
      </c>
      <c r="CP297" s="32">
        <f t="shared" si="630"/>
        <v>-0.53387679424754109</v>
      </c>
      <c r="CQ297" s="32">
        <f t="shared" si="630"/>
        <v>-0.20910245182263987</v>
      </c>
      <c r="CR297" s="32">
        <f t="shared" si="630"/>
        <v>-0.57420908144727378</v>
      </c>
      <c r="CS297" s="32">
        <f t="shared" si="630"/>
        <v>-0.9393157110719077</v>
      </c>
    </row>
    <row r="298" spans="2:97" ht="13.9" thickTop="1" thickBot="1" x14ac:dyDescent="0.4">
      <c r="H298" s="33">
        <f>H297</f>
        <v>1.0695657692849636E-3</v>
      </c>
      <c r="I298" s="33">
        <f t="shared" ref="I298:J298" si="631">I293</f>
        <v>0.32727705843058802</v>
      </c>
      <c r="J298" s="33">
        <f t="shared" si="631"/>
        <v>0.90392114144685454</v>
      </c>
      <c r="K298" s="33">
        <f t="shared" ref="K298:K300" si="632">I298+J298*H298</f>
        <v>0.32824386154161256</v>
      </c>
      <c r="L298" s="33">
        <f>$CE$4-$CE$7*SUMPRODUCT($B$4:$CD$4,Q299:CS299)</f>
        <v>-1.2143954488550435E-2</v>
      </c>
      <c r="M298" s="39" t="s">
        <v>375</v>
      </c>
      <c r="O298" s="47">
        <f t="shared" ref="O298:O299" si="633">SUM(Q298:CS298)</f>
        <v>98.880805749939938</v>
      </c>
      <c r="P298" s="39" t="s">
        <v>365</v>
      </c>
      <c r="Q298" s="33">
        <f>EXP(Q297)</f>
        <v>2.55823025060926</v>
      </c>
      <c r="R298" s="33">
        <f>EXP(R297)</f>
        <v>1.7757255171070898</v>
      </c>
      <c r="S298" s="33">
        <f t="shared" ref="S298:CD298" si="634">EXP(S297)</f>
        <v>1.2325712712349817</v>
      </c>
      <c r="T298" s="33">
        <f t="shared" si="634"/>
        <v>1.7055315032141554</v>
      </c>
      <c r="U298" s="33">
        <f t="shared" si="634"/>
        <v>1.1838480174980797</v>
      </c>
      <c r="V298" s="33">
        <f t="shared" si="634"/>
        <v>0.82173570285447528</v>
      </c>
      <c r="W298" s="33">
        <f t="shared" si="634"/>
        <v>1.1370507825725136</v>
      </c>
      <c r="X298" s="33">
        <f t="shared" si="634"/>
        <v>0.78925268293568862</v>
      </c>
      <c r="Y298" s="33">
        <f t="shared" si="634"/>
        <v>0.54783815029955096</v>
      </c>
      <c r="Z298" s="33">
        <f t="shared" si="634"/>
        <v>3.3894497493551827</v>
      </c>
      <c r="AA298" s="33">
        <f t="shared" si="634"/>
        <v>2.3526937840911017</v>
      </c>
      <c r="AB298" s="33">
        <f t="shared" si="634"/>
        <v>1.6330580038113656</v>
      </c>
      <c r="AC298" s="33">
        <f t="shared" si="634"/>
        <v>2.2596923497053663</v>
      </c>
      <c r="AD298" s="33">
        <f t="shared" si="634"/>
        <v>1.5685036033124344</v>
      </c>
      <c r="AE298" s="33">
        <f t="shared" si="634"/>
        <v>1.0887338508380877</v>
      </c>
      <c r="AF298" s="33">
        <f t="shared" si="634"/>
        <v>1.5065010231493703</v>
      </c>
      <c r="AG298" s="33">
        <f t="shared" si="634"/>
        <v>1.0456964566489566</v>
      </c>
      <c r="AH298" s="33">
        <f t="shared" si="634"/>
        <v>0.72584157769919011</v>
      </c>
      <c r="AI298" s="33">
        <f t="shared" si="634"/>
        <v>4.9322902510835567</v>
      </c>
      <c r="AJ298" s="33">
        <f t="shared" si="634"/>
        <v>3.4236142952893838</v>
      </c>
      <c r="AK298" s="33">
        <f t="shared" si="634"/>
        <v>2.3764081686666456</v>
      </c>
      <c r="AL298" s="33">
        <f t="shared" si="634"/>
        <v>3.288279623859363</v>
      </c>
      <c r="AM298" s="33">
        <f t="shared" si="634"/>
        <v>2.2824693102115248</v>
      </c>
      <c r="AN298" s="33">
        <f t="shared" si="634"/>
        <v>1.5843136071083372</v>
      </c>
      <c r="AO298" s="33">
        <f t="shared" si="634"/>
        <v>2.1922438328347069</v>
      </c>
      <c r="AP298" s="33">
        <f t="shared" si="634"/>
        <v>1.521686061197242</v>
      </c>
      <c r="AQ298" s="33">
        <f t="shared" si="634"/>
        <v>1.0562367352393711</v>
      </c>
      <c r="AR298" s="33">
        <f t="shared" si="634"/>
        <v>1.556285177369132</v>
      </c>
      <c r="AS298" s="33">
        <f t="shared" si="634"/>
        <v>1.080252764852478</v>
      </c>
      <c r="AT298" s="33">
        <f t="shared" si="634"/>
        <v>0.74982789333258404</v>
      </c>
      <c r="AU298" s="33">
        <f t="shared" si="634"/>
        <v>1.0375506260064535</v>
      </c>
      <c r="AV298" s="33">
        <f t="shared" si="634"/>
        <v>0.72018737228649099</v>
      </c>
      <c r="AW298" s="33">
        <f t="shared" si="634"/>
        <v>0.49989835502994978</v>
      </c>
      <c r="AX298" s="33">
        <f t="shared" si="634"/>
        <v>0.69171853409681872</v>
      </c>
      <c r="AY298" s="33">
        <f t="shared" si="634"/>
        <v>0.48013749011024431</v>
      </c>
      <c r="AZ298" s="33">
        <f t="shared" si="634"/>
        <v>0.33327429878739928</v>
      </c>
      <c r="BA298" s="33">
        <f t="shared" si="634"/>
        <v>2.061952947004174</v>
      </c>
      <c r="BB298" s="33">
        <f t="shared" si="634"/>
        <v>1.4312482084822005</v>
      </c>
      <c r="BC298" s="33">
        <f t="shared" si="634"/>
        <v>0.99346177479934605</v>
      </c>
      <c r="BD298" s="33">
        <f t="shared" si="634"/>
        <v>1.3746713019374837</v>
      </c>
      <c r="BE298" s="33">
        <f t="shared" si="634"/>
        <v>0.95419046346741632</v>
      </c>
      <c r="BF298" s="33">
        <f t="shared" si="634"/>
        <v>0.66232519678625612</v>
      </c>
      <c r="BG298" s="33">
        <f t="shared" si="634"/>
        <v>0.9164715378767907</v>
      </c>
      <c r="BH298" s="33">
        <f t="shared" si="634"/>
        <v>0.63614363684528286</v>
      </c>
      <c r="BI298" s="33">
        <f t="shared" si="634"/>
        <v>0.44156169610708368</v>
      </c>
      <c r="BJ298" s="33">
        <f t="shared" si="634"/>
        <v>3.0005314050271701</v>
      </c>
      <c r="BK298" s="33">
        <f t="shared" si="634"/>
        <v>2.0827367589445891</v>
      </c>
      <c r="BL298" s="33">
        <f t="shared" si="634"/>
        <v>1.4456747227478968</v>
      </c>
      <c r="BM298" s="33">
        <f t="shared" si="634"/>
        <v>2.0004066625506063</v>
      </c>
      <c r="BN298" s="33">
        <f t="shared" si="634"/>
        <v>1.3885275394723242</v>
      </c>
      <c r="BO298" s="33">
        <f t="shared" si="634"/>
        <v>0.96380839154713216</v>
      </c>
      <c r="BP298" s="33">
        <f t="shared" si="634"/>
        <v>1.3336393709702299</v>
      </c>
      <c r="BQ298" s="33">
        <f t="shared" si="634"/>
        <v>0.9257092715116193</v>
      </c>
      <c r="BR298" s="33">
        <f t="shared" si="634"/>
        <v>0.64255575683788202</v>
      </c>
      <c r="BS298" s="33">
        <f t="shared" si="634"/>
        <v>0.9467574518447075</v>
      </c>
      <c r="BT298" s="33">
        <f t="shared" si="634"/>
        <v>0.65716577518835495</v>
      </c>
      <c r="BU298" s="33">
        <f t="shared" si="634"/>
        <v>0.45615363812288073</v>
      </c>
      <c r="BV298" s="33">
        <f t="shared" si="634"/>
        <v>0.63118816597503269</v>
      </c>
      <c r="BW298" s="33">
        <f t="shared" si="634"/>
        <v>0.43812199161938625</v>
      </c>
      <c r="BX298" s="33">
        <f t="shared" si="634"/>
        <v>0.30411039035248699</v>
      </c>
      <c r="BY298" s="33">
        <f t="shared" si="634"/>
        <v>0.42080313187994117</v>
      </c>
      <c r="BZ298" s="33">
        <f t="shared" si="634"/>
        <v>0.29208897783138688</v>
      </c>
      <c r="CA298" s="33">
        <f t="shared" si="634"/>
        <v>0.20274557033222321</v>
      </c>
      <c r="CB298" s="33">
        <f t="shared" si="634"/>
        <v>1.2543776335577899</v>
      </c>
      <c r="CC298" s="33">
        <f t="shared" si="634"/>
        <v>0.8706919056509852</v>
      </c>
      <c r="CD298" s="33">
        <f t="shared" si="634"/>
        <v>0.60436695799169615</v>
      </c>
      <c r="CE298" s="33">
        <f t="shared" ref="CE298:CS298" si="635">EXP(CE297)</f>
        <v>0.83627365849908319</v>
      </c>
      <c r="CF298" s="33">
        <f t="shared" si="635"/>
        <v>0.58047647365895272</v>
      </c>
      <c r="CG298" s="33">
        <f t="shared" si="635"/>
        <v>0.40292185823033699</v>
      </c>
      <c r="CH298" s="33">
        <f t="shared" si="635"/>
        <v>0.55753037457776189</v>
      </c>
      <c r="CI298" s="33">
        <f t="shared" si="635"/>
        <v>0.38699445152140838</v>
      </c>
      <c r="CJ298" s="33">
        <f t="shared" si="635"/>
        <v>0.26862160760618287</v>
      </c>
      <c r="CK298" s="33">
        <f t="shared" si="635"/>
        <v>1.8253566303354607</v>
      </c>
      <c r="CL298" s="33">
        <f t="shared" si="635"/>
        <v>1.267021350222618</v>
      </c>
      <c r="CM298" s="33">
        <f t="shared" si="635"/>
        <v>0.87946819555196665</v>
      </c>
      <c r="CN298" s="33">
        <f t="shared" si="635"/>
        <v>1.2169362929300571</v>
      </c>
      <c r="CO298" s="33">
        <f t="shared" si="635"/>
        <v>0.84470302371530737</v>
      </c>
      <c r="CP298" s="33">
        <f t="shared" si="635"/>
        <v>0.58632748683648017</v>
      </c>
      <c r="CQ298" s="33">
        <f t="shared" si="635"/>
        <v>0.81131211098084777</v>
      </c>
      <c r="CR298" s="33">
        <f t="shared" si="635"/>
        <v>0.56315009857443665</v>
      </c>
      <c r="CS298" s="33">
        <f t="shared" si="635"/>
        <v>0.39089522913812907</v>
      </c>
    </row>
    <row r="299" spans="2:97" ht="13.9" thickTop="1" thickBot="1" x14ac:dyDescent="0.4">
      <c r="H299" s="32">
        <f t="shared" ref="H299:H300" si="636">H298</f>
        <v>1.0695657692849636E-3</v>
      </c>
      <c r="I299" s="32">
        <f t="shared" ref="I299:J299" si="637">I294</f>
        <v>-0.40608030820148794</v>
      </c>
      <c r="J299" s="32">
        <f t="shared" si="637"/>
        <v>0.59967455535722303</v>
      </c>
      <c r="K299" s="32">
        <f t="shared" si="632"/>
        <v>-0.40543891682436667</v>
      </c>
      <c r="L299" s="32">
        <f>$CE$5-$CE$7*SUMPRODUCT($B$5:$CD$5,Q299:CS299)</f>
        <v>-1.2241041660473684E-2</v>
      </c>
      <c r="M299" s="32">
        <f>SUMPRODUCT($B$7:$CD$7, LN(Q299:CS299))</f>
        <v>-3180.5978408734936</v>
      </c>
      <c r="O299" s="48">
        <f t="shared" si="633"/>
        <v>0.99999999999999989</v>
      </c>
      <c r="P299" s="39" t="s">
        <v>366</v>
      </c>
      <c r="Q299" s="32">
        <f t="shared" ref="Q299:AV299" si="638">Q298/$O298</f>
        <v>2.5871858862869489E-2</v>
      </c>
      <c r="R299" s="32">
        <f t="shared" si="638"/>
        <v>1.7958242791808646E-2</v>
      </c>
      <c r="S299" s="32">
        <f t="shared" si="638"/>
        <v>1.2465222768835804E-2</v>
      </c>
      <c r="T299" s="32">
        <f t="shared" si="638"/>
        <v>1.7248357659294167E-2</v>
      </c>
      <c r="U299" s="32">
        <f t="shared" si="638"/>
        <v>1.197247543160113E-2</v>
      </c>
      <c r="V299" s="32">
        <f t="shared" si="638"/>
        <v>8.3103661688656329E-3</v>
      </c>
      <c r="W299" s="32">
        <f t="shared" si="638"/>
        <v>1.1499206281227175E-2</v>
      </c>
      <c r="X299" s="32">
        <f t="shared" si="638"/>
        <v>7.9818593401396101E-3</v>
      </c>
      <c r="Y299" s="32">
        <f t="shared" si="638"/>
        <v>5.5403892205832242E-3</v>
      </c>
      <c r="Z299" s="32">
        <f t="shared" si="638"/>
        <v>3.4278136425453243E-2</v>
      </c>
      <c r="AA299" s="32">
        <f t="shared" si="638"/>
        <v>2.3793230306403838E-2</v>
      </c>
      <c r="AB299" s="32">
        <f t="shared" si="638"/>
        <v>1.6515419665381899E-2</v>
      </c>
      <c r="AC299" s="32">
        <f t="shared" si="638"/>
        <v>2.2852689483739759E-2</v>
      </c>
      <c r="AD299" s="32">
        <f t="shared" si="638"/>
        <v>1.5862568993208141E-2</v>
      </c>
      <c r="AE299" s="32">
        <f t="shared" si="638"/>
        <v>1.1010568154060062E-2</v>
      </c>
      <c r="AF299" s="32">
        <f t="shared" si="638"/>
        <v>1.5235525355235946E-2</v>
      </c>
      <c r="AG299" s="32">
        <f t="shared" si="638"/>
        <v>1.057532297313012E-2</v>
      </c>
      <c r="AH299" s="32">
        <f t="shared" si="638"/>
        <v>7.3405710258346172E-3</v>
      </c>
      <c r="AI299" s="32">
        <f t="shared" si="638"/>
        <v>4.9881169693912535E-2</v>
      </c>
      <c r="AJ299" s="32">
        <f t="shared" si="638"/>
        <v>3.4623648839870659E-2</v>
      </c>
      <c r="AK299" s="32">
        <f t="shared" si="638"/>
        <v>2.4033058293197504E-2</v>
      </c>
      <c r="AL299" s="32">
        <f t="shared" si="638"/>
        <v>3.3254984108595419E-2</v>
      </c>
      <c r="AM299" s="32">
        <f t="shared" si="638"/>
        <v>2.3083037126372843E-2</v>
      </c>
      <c r="AN299" s="32">
        <f t="shared" si="638"/>
        <v>1.6022458505394001E-2</v>
      </c>
      <c r="AO299" s="32">
        <f t="shared" si="638"/>
        <v>2.2170570073818785E-2</v>
      </c>
      <c r="AP299" s="32">
        <f t="shared" si="638"/>
        <v>1.5389094472444327E-2</v>
      </c>
      <c r="AQ299" s="32">
        <f t="shared" si="638"/>
        <v>1.0681918773098313E-2</v>
      </c>
      <c r="AR299" s="32">
        <f t="shared" si="638"/>
        <v>1.5739001776591786E-2</v>
      </c>
      <c r="AS299" s="32">
        <f t="shared" si="638"/>
        <v>1.092479735232269E-2</v>
      </c>
      <c r="AT299" s="32">
        <f t="shared" si="638"/>
        <v>7.5831491020494591E-3</v>
      </c>
      <c r="AU299" s="32">
        <f t="shared" si="638"/>
        <v>1.0492942671101603E-2</v>
      </c>
      <c r="AV299" s="32">
        <f t="shared" si="638"/>
        <v>7.2833889936918163E-3</v>
      </c>
      <c r="AW299" s="32">
        <f t="shared" ref="AW299:CB299" si="639">AW298/$O298</f>
        <v>5.0555651447071002E-3</v>
      </c>
      <c r="AX299" s="32">
        <f t="shared" si="639"/>
        <v>6.9954783322266657E-3</v>
      </c>
      <c r="AY299" s="32">
        <f t="shared" si="639"/>
        <v>4.8557198383320814E-3</v>
      </c>
      <c r="AZ299" s="32">
        <f t="shared" si="639"/>
        <v>3.370465038788397E-3</v>
      </c>
      <c r="BA299" s="32">
        <f t="shared" si="639"/>
        <v>2.0852914085456128E-2</v>
      </c>
      <c r="BB299" s="32">
        <f t="shared" si="639"/>
        <v>1.4474479628550861E-2</v>
      </c>
      <c r="BC299" s="32">
        <f t="shared" si="639"/>
        <v>1.0047063909569219E-2</v>
      </c>
      <c r="BD299" s="32">
        <f t="shared" si="639"/>
        <v>1.3902306838132927E-2</v>
      </c>
      <c r="BE299" s="32">
        <f t="shared" si="639"/>
        <v>9.6499058258128715E-3</v>
      </c>
      <c r="BF299" s="32">
        <f t="shared" si="639"/>
        <v>6.698218039011666E-3</v>
      </c>
      <c r="BG299" s="32">
        <f t="shared" si="639"/>
        <v>9.2684473081101216E-3</v>
      </c>
      <c r="BH299" s="32">
        <f t="shared" si="639"/>
        <v>6.4334390483632284E-3</v>
      </c>
      <c r="BI299" s="32">
        <f t="shared" si="639"/>
        <v>4.4655956508258118E-3</v>
      </c>
      <c r="BJ299" s="32">
        <f t="shared" si="639"/>
        <v>3.0344932793278667E-2</v>
      </c>
      <c r="BK299" s="32">
        <f t="shared" si="639"/>
        <v>2.1063104645522714E-2</v>
      </c>
      <c r="BL299" s="32">
        <f t="shared" si="639"/>
        <v>1.4620377653514165E-2</v>
      </c>
      <c r="BM299" s="32">
        <f t="shared" si="639"/>
        <v>2.0230485050955618E-2</v>
      </c>
      <c r="BN299" s="32">
        <f t="shared" si="639"/>
        <v>1.4042437548332454E-2</v>
      </c>
      <c r="BO299" s="32">
        <f t="shared" si="639"/>
        <v>9.7471737233261538E-3</v>
      </c>
      <c r="BP299" s="32">
        <f t="shared" si="639"/>
        <v>1.3487343280179935E-2</v>
      </c>
      <c r="BQ299" s="32">
        <f t="shared" si="639"/>
        <v>9.3618702284106493E-3</v>
      </c>
      <c r="BR299" s="32">
        <f t="shared" si="639"/>
        <v>6.4982860117750642E-3</v>
      </c>
      <c r="BS299" s="32">
        <f t="shared" si="639"/>
        <v>9.5747343952573179E-3</v>
      </c>
      <c r="BT299" s="32">
        <f t="shared" si="639"/>
        <v>6.6460398477158865E-3</v>
      </c>
      <c r="BU299" s="32">
        <f t="shared" si="639"/>
        <v>4.6131666774282716E-3</v>
      </c>
      <c r="BV299" s="32">
        <f t="shared" si="639"/>
        <v>6.3833234487514889E-3</v>
      </c>
      <c r="BW299" s="32">
        <f t="shared" si="639"/>
        <v>4.4308092788741494E-3</v>
      </c>
      <c r="BX299" s="32">
        <f t="shared" si="639"/>
        <v>3.0755250025121454E-3</v>
      </c>
      <c r="BY299" s="32">
        <f t="shared" si="639"/>
        <v>4.2556604255846366E-3</v>
      </c>
      <c r="BZ299" s="32">
        <f t="shared" si="639"/>
        <v>2.9539502193181135E-3</v>
      </c>
      <c r="CA299" s="32">
        <f t="shared" si="639"/>
        <v>2.0504037036768014E-3</v>
      </c>
      <c r="CB299" s="32">
        <f t="shared" si="639"/>
        <v>1.2685754571316809E-2</v>
      </c>
      <c r="CC299" s="32">
        <f t="shared" ref="CC299:CS299" si="640">CC298/$O298</f>
        <v>8.8054693633148728E-3</v>
      </c>
      <c r="CD299" s="32">
        <f t="shared" si="640"/>
        <v>6.1120755783491704E-3</v>
      </c>
      <c r="CE299" s="32">
        <f t="shared" si="640"/>
        <v>8.4573912212440802E-3</v>
      </c>
      <c r="CF299" s="32">
        <f t="shared" si="640"/>
        <v>5.8704666619214451E-3</v>
      </c>
      <c r="CG299" s="32">
        <f t="shared" si="640"/>
        <v>4.0748237757010971E-3</v>
      </c>
      <c r="CH299" s="32">
        <f t="shared" si="640"/>
        <v>5.6384084893857222E-3</v>
      </c>
      <c r="CI299" s="32">
        <f t="shared" si="640"/>
        <v>3.9137469459955675E-3</v>
      </c>
      <c r="CJ299" s="32">
        <f t="shared" si="640"/>
        <v>2.7166203346431169E-3</v>
      </c>
      <c r="CK299" s="32">
        <f t="shared" si="640"/>
        <v>1.8460171481122559E-2</v>
      </c>
      <c r="CL299" s="32">
        <f t="shared" si="640"/>
        <v>1.2813622832188416E-2</v>
      </c>
      <c r="CM299" s="32">
        <f t="shared" si="640"/>
        <v>8.8942256172149046E-3</v>
      </c>
      <c r="CN299" s="32">
        <f t="shared" si="640"/>
        <v>1.2307103322029679E-2</v>
      </c>
      <c r="CO299" s="32">
        <f t="shared" si="640"/>
        <v>8.54263896121033E-3</v>
      </c>
      <c r="CP299" s="32">
        <f t="shared" si="640"/>
        <v>5.9296390476352521E-3</v>
      </c>
      <c r="CQ299" s="32">
        <f t="shared" si="640"/>
        <v>8.2049504433911891E-3</v>
      </c>
      <c r="CR299" s="32">
        <f t="shared" si="640"/>
        <v>5.6952418045478834E-3</v>
      </c>
      <c r="CS299" s="32">
        <f t="shared" si="640"/>
        <v>3.9531962363521349E-3</v>
      </c>
    </row>
    <row r="300" spans="2:97" ht="13.15" thickTop="1" x14ac:dyDescent="0.35">
      <c r="H300" s="34">
        <f t="shared" si="636"/>
        <v>1.0695657692849636E-3</v>
      </c>
      <c r="I300" s="34">
        <f t="shared" ref="I300:J300" si="641">I295</f>
        <v>-0.36403706385534895</v>
      </c>
      <c r="J300" s="34">
        <f t="shared" si="641"/>
        <v>-1</v>
      </c>
      <c r="K300" s="34">
        <f t="shared" si="632"/>
        <v>-0.36510662962463392</v>
      </c>
      <c r="L300" s="34">
        <f>$CE$6-$CE$7*SUMPRODUCT($B$6:$CD$6,Q299:CS299)</f>
        <v>-7.288157491302627E-3</v>
      </c>
    </row>
    <row r="301" spans="2:97" ht="13.5" thickBot="1" x14ac:dyDescent="0.4">
      <c r="B301" s="39" t="s">
        <v>367</v>
      </c>
      <c r="D301" s="39" t="s">
        <v>368</v>
      </c>
      <c r="E301" s="39" t="s">
        <v>369</v>
      </c>
      <c r="F301" s="39" t="s">
        <v>370</v>
      </c>
      <c r="H301" s="39" t="s">
        <v>347</v>
      </c>
      <c r="I301" s="39" t="s">
        <v>371</v>
      </c>
      <c r="J301" s="39" t="s">
        <v>372</v>
      </c>
      <c r="K301" s="39" t="s">
        <v>349</v>
      </c>
      <c r="L301" s="39" t="s">
        <v>373</v>
      </c>
      <c r="M301" s="39" t="s">
        <v>374</v>
      </c>
      <c r="O301" s="45" t="s">
        <v>336</v>
      </c>
    </row>
    <row r="302" spans="2:97" ht="13.9" thickTop="1" thickBot="1" x14ac:dyDescent="0.4">
      <c r="B302" s="32">
        <f>1+B297</f>
        <v>7</v>
      </c>
      <c r="D302" s="32">
        <f>IF(F297,IF(M302&lt;0,D297,H302),E297)</f>
        <v>1.0339135769754648E-3</v>
      </c>
      <c r="E302" s="32">
        <f>IF(F297,IF(M302&lt;0,H302,E297),H302)</f>
        <v>1.0695657692849636E-3</v>
      </c>
      <c r="F302" s="32" t="b">
        <f>OR(F297,M302*M297&lt;=0)</f>
        <v>1</v>
      </c>
      <c r="H302" s="32">
        <f>IF(F297,(D297+E297)/2,2*H297)</f>
        <v>1.0339135769754648E-3</v>
      </c>
      <c r="I302" s="32">
        <f>I297</f>
        <v>-0.49697094660009888</v>
      </c>
      <c r="J302" s="32">
        <f>J297</f>
        <v>-4.0277620748508353E-2</v>
      </c>
      <c r="K302" s="32">
        <f>I302+J302*H302</f>
        <v>-0.49701259017903904</v>
      </c>
      <c r="L302" s="32">
        <f>$CE$3-$CE$7*SUMPRODUCT($B$3:$CD$3,Q304:CS304)</f>
        <v>-2.2123895278014061E-2</v>
      </c>
      <c r="M302" s="32">
        <f>SUMPRODUCT(L302:L305,J302:J305)</f>
        <v>2.7484002533009148E-2</v>
      </c>
      <c r="O302" s="46">
        <f>SUM(Q302:CS302)</f>
        <v>-1.265959162689088</v>
      </c>
      <c r="P302" s="39" t="s">
        <v>363</v>
      </c>
      <c r="Q302" s="32">
        <f t="shared" ref="Q302:AV302" si="642">SUMPRODUCT(B$3:B$6,$K302:$K305)</f>
        <v>0.93933222937705574</v>
      </c>
      <c r="R302" s="32">
        <f t="shared" si="642"/>
        <v>0.57426125194473132</v>
      </c>
      <c r="S302" s="32">
        <f t="shared" si="642"/>
        <v>0.2091902745124069</v>
      </c>
      <c r="T302" s="32">
        <f t="shared" si="642"/>
        <v>0.53387193284011836</v>
      </c>
      <c r="U302" s="32">
        <f t="shared" si="642"/>
        <v>0.16880095540779394</v>
      </c>
      <c r="V302" s="32">
        <f t="shared" si="642"/>
        <v>-0.19627002202453048</v>
      </c>
      <c r="W302" s="32">
        <f t="shared" si="642"/>
        <v>0.12841163630318098</v>
      </c>
      <c r="X302" s="32">
        <f t="shared" si="642"/>
        <v>-0.23665934112914344</v>
      </c>
      <c r="Y302" s="32">
        <f t="shared" si="642"/>
        <v>-0.60173031856146786</v>
      </c>
      <c r="Z302" s="32">
        <f t="shared" si="642"/>
        <v>1.2206564877524086</v>
      </c>
      <c r="AA302" s="32">
        <f t="shared" si="642"/>
        <v>0.85558551032008423</v>
      </c>
      <c r="AB302" s="32">
        <f t="shared" si="642"/>
        <v>0.49051453288775981</v>
      </c>
      <c r="AC302" s="32">
        <f t="shared" si="642"/>
        <v>0.81519619121547127</v>
      </c>
      <c r="AD302" s="32">
        <f t="shared" si="642"/>
        <v>0.4501252137831469</v>
      </c>
      <c r="AE302" s="32">
        <f t="shared" si="642"/>
        <v>8.5054236350822487E-2</v>
      </c>
      <c r="AF302" s="32">
        <f t="shared" si="642"/>
        <v>0.40973589467853394</v>
      </c>
      <c r="AG302" s="32">
        <f t="shared" si="642"/>
        <v>4.4664917246209523E-2</v>
      </c>
      <c r="AH302" s="32">
        <f t="shared" si="642"/>
        <v>-0.32040606018611489</v>
      </c>
      <c r="AI302" s="32">
        <f t="shared" si="642"/>
        <v>1.5957554989195459</v>
      </c>
      <c r="AJ302" s="32">
        <f t="shared" si="642"/>
        <v>1.2306845214872215</v>
      </c>
      <c r="AK302" s="32">
        <f t="shared" si="642"/>
        <v>0.8656135440548971</v>
      </c>
      <c r="AL302" s="32">
        <f t="shared" si="642"/>
        <v>1.1902952023826086</v>
      </c>
      <c r="AM302" s="32">
        <f t="shared" si="642"/>
        <v>0.82522422495028414</v>
      </c>
      <c r="AN302" s="32">
        <f t="shared" si="642"/>
        <v>0.46015324751795972</v>
      </c>
      <c r="AO302" s="32">
        <f t="shared" si="642"/>
        <v>0.78483490584567117</v>
      </c>
      <c r="AP302" s="32">
        <f t="shared" si="642"/>
        <v>0.41976392841334675</v>
      </c>
      <c r="AQ302" s="32">
        <f t="shared" si="642"/>
        <v>5.4692950981022337E-2</v>
      </c>
      <c r="AR302" s="32">
        <f t="shared" si="642"/>
        <v>0.4423196391980167</v>
      </c>
      <c r="AS302" s="32">
        <f t="shared" si="642"/>
        <v>7.7248661765692284E-2</v>
      </c>
      <c r="AT302" s="32">
        <f t="shared" si="642"/>
        <v>-0.28782231566663213</v>
      </c>
      <c r="AU302" s="32">
        <f t="shared" si="642"/>
        <v>3.685934266107932E-2</v>
      </c>
      <c r="AV302" s="32">
        <f t="shared" si="642"/>
        <v>-0.3282116347712451</v>
      </c>
      <c r="AW302" s="32">
        <f t="shared" ref="AW302:CB302" si="643">SUMPRODUCT(AH$3:AH$6,$K302:$K305)</f>
        <v>-0.69328261220356957</v>
      </c>
      <c r="AX302" s="32">
        <f t="shared" si="643"/>
        <v>-0.36860095387585812</v>
      </c>
      <c r="AY302" s="32">
        <f t="shared" si="643"/>
        <v>-0.73367193130818253</v>
      </c>
      <c r="AZ302" s="32">
        <f t="shared" si="643"/>
        <v>-1.098742908740507</v>
      </c>
      <c r="BA302" s="32">
        <f t="shared" si="643"/>
        <v>0.72364389757336967</v>
      </c>
      <c r="BB302" s="32">
        <f t="shared" si="643"/>
        <v>0.35857292014104525</v>
      </c>
      <c r="BC302" s="32">
        <f t="shared" si="643"/>
        <v>-6.498057291279169E-3</v>
      </c>
      <c r="BD302" s="32">
        <f t="shared" si="643"/>
        <v>0.31818360103643228</v>
      </c>
      <c r="BE302" s="32">
        <f t="shared" si="643"/>
        <v>-4.6887376395892154E-2</v>
      </c>
      <c r="BF302" s="32">
        <f t="shared" si="643"/>
        <v>-0.41195835382821655</v>
      </c>
      <c r="BG302" s="32">
        <f t="shared" si="643"/>
        <v>-8.7276695500505097E-2</v>
      </c>
      <c r="BH302" s="32">
        <f t="shared" si="643"/>
        <v>-0.45234767293282951</v>
      </c>
      <c r="BI302" s="32">
        <f t="shared" si="643"/>
        <v>-0.81741865036515393</v>
      </c>
      <c r="BJ302" s="32">
        <f t="shared" si="643"/>
        <v>1.098742908740507</v>
      </c>
      <c r="BK302" s="32">
        <f t="shared" si="643"/>
        <v>0.73367193130818253</v>
      </c>
      <c r="BL302" s="32">
        <f t="shared" si="643"/>
        <v>0.36860095387585812</v>
      </c>
      <c r="BM302" s="32">
        <f t="shared" si="643"/>
        <v>0.69328261220356957</v>
      </c>
      <c r="BN302" s="32">
        <f t="shared" si="643"/>
        <v>0.3282116347712451</v>
      </c>
      <c r="BO302" s="32">
        <f t="shared" si="643"/>
        <v>-3.685934266107932E-2</v>
      </c>
      <c r="BP302" s="32">
        <f t="shared" si="643"/>
        <v>0.28782231566663213</v>
      </c>
      <c r="BQ302" s="32">
        <f t="shared" si="643"/>
        <v>-7.7248661765692284E-2</v>
      </c>
      <c r="BR302" s="32">
        <f t="shared" si="643"/>
        <v>-0.4423196391980167</v>
      </c>
      <c r="BS302" s="32">
        <f t="shared" si="643"/>
        <v>-5.4692950981022337E-2</v>
      </c>
      <c r="BT302" s="32">
        <f t="shared" si="643"/>
        <v>-0.41976392841334675</v>
      </c>
      <c r="BU302" s="32">
        <f t="shared" si="643"/>
        <v>-0.78483490584567117</v>
      </c>
      <c r="BV302" s="32">
        <f t="shared" si="643"/>
        <v>-0.46015324751795972</v>
      </c>
      <c r="BW302" s="32">
        <f t="shared" si="643"/>
        <v>-0.82522422495028414</v>
      </c>
      <c r="BX302" s="32">
        <f t="shared" si="643"/>
        <v>-1.1902952023826086</v>
      </c>
      <c r="BY302" s="32">
        <f t="shared" si="643"/>
        <v>-0.8656135440548971</v>
      </c>
      <c r="BZ302" s="32">
        <f t="shared" si="643"/>
        <v>-1.2306845214872215</v>
      </c>
      <c r="CA302" s="32">
        <f t="shared" si="643"/>
        <v>-1.5957554989195459</v>
      </c>
      <c r="CB302" s="32">
        <f t="shared" si="643"/>
        <v>0.22663130739433057</v>
      </c>
      <c r="CC302" s="32">
        <f t="shared" ref="CC302:CS302" si="644">SUMPRODUCT(BN$3:BN$6,$K302:$K305)</f>
        <v>-0.13843967003799384</v>
      </c>
      <c r="CD302" s="32">
        <f t="shared" si="644"/>
        <v>-0.50351064747031826</v>
      </c>
      <c r="CE302" s="32">
        <f t="shared" si="644"/>
        <v>-0.17882898914260681</v>
      </c>
      <c r="CF302" s="32">
        <f t="shared" si="644"/>
        <v>-0.54389996657493123</v>
      </c>
      <c r="CG302" s="32">
        <f t="shared" si="644"/>
        <v>-0.90897094400725564</v>
      </c>
      <c r="CH302" s="32">
        <f t="shared" si="644"/>
        <v>-0.58428928567954419</v>
      </c>
      <c r="CI302" s="32">
        <f t="shared" si="644"/>
        <v>-0.94936026311186861</v>
      </c>
      <c r="CJ302" s="32">
        <f t="shared" si="644"/>
        <v>-1.3144312405441929</v>
      </c>
      <c r="CK302" s="32">
        <f t="shared" si="644"/>
        <v>0.60173031856146786</v>
      </c>
      <c r="CL302" s="32">
        <f t="shared" si="644"/>
        <v>0.23665934112914344</v>
      </c>
      <c r="CM302" s="32">
        <f t="shared" si="644"/>
        <v>-0.12841163630318098</v>
      </c>
      <c r="CN302" s="32">
        <f t="shared" si="644"/>
        <v>0.19627002202453048</v>
      </c>
      <c r="CO302" s="32">
        <f t="shared" si="644"/>
        <v>-0.16880095540779394</v>
      </c>
      <c r="CP302" s="32">
        <f t="shared" si="644"/>
        <v>-0.53387193284011836</v>
      </c>
      <c r="CQ302" s="32">
        <f t="shared" si="644"/>
        <v>-0.2091902745124069</v>
      </c>
      <c r="CR302" s="32">
        <f t="shared" si="644"/>
        <v>-0.57426125194473132</v>
      </c>
      <c r="CS302" s="32">
        <f t="shared" si="644"/>
        <v>-0.93933222937705574</v>
      </c>
    </row>
    <row r="303" spans="2:97" ht="13.9" thickTop="1" thickBot="1" x14ac:dyDescent="0.4">
      <c r="H303" s="33">
        <f>H302</f>
        <v>1.0339135769754648E-3</v>
      </c>
      <c r="I303" s="33">
        <f t="shared" ref="I303:J303" si="645">I298</f>
        <v>0.32727705843058802</v>
      </c>
      <c r="J303" s="33">
        <f t="shared" si="645"/>
        <v>0.90392114144685454</v>
      </c>
      <c r="K303" s="33">
        <f t="shared" ref="K303:K305" si="646">I303+J303*H303</f>
        <v>0.3282116347712451</v>
      </c>
      <c r="L303" s="33">
        <f>$CE$4-$CE$7*SUMPRODUCT($B$4:$CD$4,Q304:CS304)</f>
        <v>4.1350550458787438E-3</v>
      </c>
      <c r="M303" s="39" t="s">
        <v>375</v>
      </c>
      <c r="O303" s="47">
        <f t="shared" ref="O303:O304" si="647">SUM(Q303:CS303)</f>
        <v>98.879923862282538</v>
      </c>
      <c r="P303" s="39" t="s">
        <v>365</v>
      </c>
      <c r="Q303" s="33">
        <f>EXP(Q302)</f>
        <v>2.5582725085861928</v>
      </c>
      <c r="R303" s="33">
        <f>EXP(R302)</f>
        <v>1.7758181600072573</v>
      </c>
      <c r="S303" s="33">
        <f t="shared" ref="S303:CD303" si="648">EXP(S302)</f>
        <v>1.2326795237127934</v>
      </c>
      <c r="T303" s="33">
        <f t="shared" si="648"/>
        <v>1.7055232119507995</v>
      </c>
      <c r="U303" s="33">
        <f t="shared" si="648"/>
        <v>1.1838844696689177</v>
      </c>
      <c r="V303" s="33">
        <f t="shared" si="648"/>
        <v>0.82179030323492719</v>
      </c>
      <c r="W303" s="33">
        <f t="shared" si="648"/>
        <v>1.1370209454779705</v>
      </c>
      <c r="X303" s="33">
        <f t="shared" si="648"/>
        <v>0.78926011068471491</v>
      </c>
      <c r="Y303" s="33">
        <f t="shared" si="648"/>
        <v>0.54786283823134507</v>
      </c>
      <c r="Z303" s="33">
        <f t="shared" si="648"/>
        <v>3.3894121109419117</v>
      </c>
      <c r="AA303" s="33">
        <f t="shared" si="648"/>
        <v>2.352751537671613</v>
      </c>
      <c r="AB303" s="33">
        <f t="shared" si="648"/>
        <v>1.6331563164438716</v>
      </c>
      <c r="AC303" s="33">
        <f t="shared" si="648"/>
        <v>2.2596189462526239</v>
      </c>
      <c r="AD303" s="33">
        <f t="shared" si="648"/>
        <v>1.5685085720869671</v>
      </c>
      <c r="AE303" s="33">
        <f t="shared" si="648"/>
        <v>1.0887761163404786</v>
      </c>
      <c r="AF303" s="33">
        <f t="shared" si="648"/>
        <v>1.5064198790641909</v>
      </c>
      <c r="AG303" s="33">
        <f t="shared" si="648"/>
        <v>1.045677412730559</v>
      </c>
      <c r="AH303" s="33">
        <f t="shared" si="648"/>
        <v>0.72585423671794402</v>
      </c>
      <c r="AI303" s="33">
        <f t="shared" si="648"/>
        <v>4.9320538262549727</v>
      </c>
      <c r="AJ303" s="33">
        <f t="shared" si="648"/>
        <v>3.4235722431450943</v>
      </c>
      <c r="AK303" s="33">
        <f t="shared" si="648"/>
        <v>2.3764637039522039</v>
      </c>
      <c r="AL303" s="33">
        <f t="shared" si="648"/>
        <v>3.2880517048268967</v>
      </c>
      <c r="AM303" s="33">
        <f t="shared" si="648"/>
        <v>2.2823924772976154</v>
      </c>
      <c r="AN303" s="33">
        <f t="shared" si="648"/>
        <v>1.5843167590027287</v>
      </c>
      <c r="AO303" s="33">
        <f t="shared" si="648"/>
        <v>2.1920450170399559</v>
      </c>
      <c r="AP303" s="33">
        <f t="shared" si="648"/>
        <v>1.5216023061453388</v>
      </c>
      <c r="AQ303" s="33">
        <f t="shared" si="648"/>
        <v>1.0562162547160001</v>
      </c>
      <c r="AR303" s="33">
        <f t="shared" si="648"/>
        <v>1.5563131196163484</v>
      </c>
      <c r="AS303" s="33">
        <f t="shared" si="648"/>
        <v>1.0803106749560505</v>
      </c>
      <c r="AT303" s="33">
        <f t="shared" si="648"/>
        <v>0.74989482496407656</v>
      </c>
      <c r="AU303" s="33">
        <f t="shared" si="648"/>
        <v>1.0375470719638602</v>
      </c>
      <c r="AV303" s="33">
        <f t="shared" si="648"/>
        <v>0.72021058197354382</v>
      </c>
      <c r="AW303" s="33">
        <f t="shared" si="648"/>
        <v>0.49993228876341339</v>
      </c>
      <c r="AX303" s="33">
        <f t="shared" si="648"/>
        <v>0.69170137613833904</v>
      </c>
      <c r="AY303" s="33">
        <f t="shared" si="648"/>
        <v>0.48014269821759614</v>
      </c>
      <c r="AZ303" s="33">
        <f t="shared" si="648"/>
        <v>0.33328979615267768</v>
      </c>
      <c r="BA303" s="33">
        <f t="shared" si="648"/>
        <v>2.0619330107880556</v>
      </c>
      <c r="BB303" s="33">
        <f t="shared" si="648"/>
        <v>1.4312853978560052</v>
      </c>
      <c r="BC303" s="33">
        <f t="shared" si="648"/>
        <v>0.99352300942738758</v>
      </c>
      <c r="BD303" s="33">
        <f t="shared" si="648"/>
        <v>1.374628621299647</v>
      </c>
      <c r="BE303" s="33">
        <f t="shared" si="648"/>
        <v>0.95419485640280743</v>
      </c>
      <c r="BF303" s="33">
        <f t="shared" si="648"/>
        <v>0.6623518598970759</v>
      </c>
      <c r="BG303" s="33">
        <f t="shared" si="648"/>
        <v>0.91642349029272085</v>
      </c>
      <c r="BH303" s="33">
        <f t="shared" si="648"/>
        <v>0.63613296506024597</v>
      </c>
      <c r="BI303" s="33">
        <f t="shared" si="648"/>
        <v>0.44157003123859617</v>
      </c>
      <c r="BJ303" s="33">
        <f t="shared" si="648"/>
        <v>3.000391885810711</v>
      </c>
      <c r="BK303" s="33">
        <f t="shared" si="648"/>
        <v>2.0827141675011154</v>
      </c>
      <c r="BL303" s="33">
        <f t="shared" si="648"/>
        <v>1.4457105833486181</v>
      </c>
      <c r="BM303" s="33">
        <f t="shared" si="648"/>
        <v>2.0002708816298065</v>
      </c>
      <c r="BN303" s="33">
        <f t="shared" si="648"/>
        <v>1.3884827924351908</v>
      </c>
      <c r="BO303" s="33">
        <f t="shared" si="648"/>
        <v>0.96381169300319902</v>
      </c>
      <c r="BP303" s="33">
        <f t="shared" si="648"/>
        <v>1.3335203373991875</v>
      </c>
      <c r="BQ303" s="33">
        <f t="shared" si="648"/>
        <v>0.92565964882341112</v>
      </c>
      <c r="BR303" s="33">
        <f t="shared" si="648"/>
        <v>0.642544220308644</v>
      </c>
      <c r="BS303" s="33">
        <f t="shared" si="648"/>
        <v>0.94677580991109078</v>
      </c>
      <c r="BT303" s="33">
        <f t="shared" si="648"/>
        <v>0.65720194821029876</v>
      </c>
      <c r="BU303" s="33">
        <f t="shared" si="648"/>
        <v>0.45619501069843782</v>
      </c>
      <c r="BV303" s="33">
        <f t="shared" si="648"/>
        <v>0.63118691026753049</v>
      </c>
      <c r="BW303" s="33">
        <f t="shared" si="648"/>
        <v>0.43813674026126043</v>
      </c>
      <c r="BX303" s="33">
        <f t="shared" si="648"/>
        <v>0.30413147047900396</v>
      </c>
      <c r="BY303" s="33">
        <f t="shared" si="648"/>
        <v>0.42079329818374211</v>
      </c>
      <c r="BZ303" s="33">
        <f t="shared" si="648"/>
        <v>0.29209256559497671</v>
      </c>
      <c r="CA303" s="33">
        <f t="shared" si="648"/>
        <v>0.20275528922183805</v>
      </c>
      <c r="CB303" s="33">
        <f t="shared" si="648"/>
        <v>1.2543673067232866</v>
      </c>
      <c r="CC303" s="33">
        <f t="shared" si="648"/>
        <v>0.87071577993449578</v>
      </c>
      <c r="CD303" s="33">
        <f t="shared" si="648"/>
        <v>0.60440507765416773</v>
      </c>
      <c r="CE303" s="33">
        <f t="shared" ref="CE303:CS303" si="649">EXP(CE302)</f>
        <v>0.83624889481029852</v>
      </c>
      <c r="CF303" s="33">
        <f t="shared" si="649"/>
        <v>0.58047997963704567</v>
      </c>
      <c r="CG303" s="33">
        <f t="shared" si="649"/>
        <v>0.40293865719949679</v>
      </c>
      <c r="CH303" s="33">
        <f t="shared" si="649"/>
        <v>0.55750194566073297</v>
      </c>
      <c r="CI303" s="33">
        <f t="shared" si="649"/>
        <v>0.38698851510968862</v>
      </c>
      <c r="CJ303" s="33">
        <f t="shared" si="649"/>
        <v>0.26862706398147357</v>
      </c>
      <c r="CK303" s="33">
        <f t="shared" si="649"/>
        <v>1.8252743756599381</v>
      </c>
      <c r="CL303" s="33">
        <f t="shared" si="649"/>
        <v>1.2670094262491738</v>
      </c>
      <c r="CM303" s="33">
        <f t="shared" si="649"/>
        <v>0.87949127408521854</v>
      </c>
      <c r="CN303" s="33">
        <f t="shared" si="649"/>
        <v>1.2168554387458226</v>
      </c>
      <c r="CO303" s="33">
        <f t="shared" si="649"/>
        <v>0.84467701504662662</v>
      </c>
      <c r="CP303" s="33">
        <f t="shared" si="649"/>
        <v>0.58633033722020533</v>
      </c>
      <c r="CQ303" s="33">
        <f t="shared" si="649"/>
        <v>0.81124086249768335</v>
      </c>
      <c r="CR303" s="33">
        <f t="shared" si="649"/>
        <v>0.5631207195200173</v>
      </c>
      <c r="CS303" s="33">
        <f t="shared" si="649"/>
        <v>0.39088877226478169</v>
      </c>
    </row>
    <row r="304" spans="2:97" ht="13.9" thickTop="1" thickBot="1" x14ac:dyDescent="0.4">
      <c r="H304" s="32">
        <f t="shared" ref="H304:H305" si="650">H303</f>
        <v>1.0339135769754648E-3</v>
      </c>
      <c r="I304" s="32">
        <f t="shared" ref="I304:J304" si="651">I299</f>
        <v>-0.40608030820148794</v>
      </c>
      <c r="J304" s="32">
        <f t="shared" si="651"/>
        <v>0.59967455535722303</v>
      </c>
      <c r="K304" s="32">
        <f t="shared" si="646"/>
        <v>-0.40546029653693738</v>
      </c>
      <c r="L304" s="32">
        <f>$CE$5-$CE$7*SUMPRODUCT($B$5:$CD$5,Q304:CS304)</f>
        <v>-2.2487785633984458E-3</v>
      </c>
      <c r="M304" s="32">
        <f>SUMPRODUCT($B$7:$CD$7, LN(Q304:CS304))</f>
        <v>-3180.5978411822325</v>
      </c>
      <c r="O304" s="48">
        <f t="shared" si="647"/>
        <v>0.99999999999999978</v>
      </c>
      <c r="P304" s="39" t="s">
        <v>366</v>
      </c>
      <c r="Q304" s="32">
        <f t="shared" ref="Q304:AV304" si="652">Q303/$O303</f>
        <v>2.5872516974722697E-2</v>
      </c>
      <c r="R304" s="32">
        <f t="shared" si="652"/>
        <v>1.7959339880566375E-2</v>
      </c>
      <c r="S304" s="32">
        <f t="shared" si="652"/>
        <v>1.2466428730564541E-2</v>
      </c>
      <c r="T304" s="32">
        <f t="shared" si="652"/>
        <v>1.7248427641653619E-2</v>
      </c>
      <c r="U304" s="32">
        <f t="shared" si="652"/>
        <v>1.1972950862278193E-2</v>
      </c>
      <c r="V304" s="32">
        <f t="shared" si="652"/>
        <v>8.3109924758790876E-3</v>
      </c>
      <c r="W304" s="32">
        <f t="shared" si="652"/>
        <v>1.1499007089260957E-2</v>
      </c>
      <c r="X304" s="32">
        <f t="shared" si="652"/>
        <v>7.9820056474151063E-3</v>
      </c>
      <c r="Y304" s="32">
        <f t="shared" si="652"/>
        <v>5.5406883099383712E-3</v>
      </c>
      <c r="Z304" s="32">
        <f t="shared" si="652"/>
        <v>3.4278061496715952E-2</v>
      </c>
      <c r="AA304" s="32">
        <f t="shared" si="652"/>
        <v>2.3794026590761398E-2</v>
      </c>
      <c r="AB304" s="32">
        <f t="shared" si="652"/>
        <v>1.6516561225497002E-2</v>
      </c>
      <c r="AC304" s="32">
        <f t="shared" si="652"/>
        <v>2.2852150952298103E-2</v>
      </c>
      <c r="AD304" s="32">
        <f t="shared" si="652"/>
        <v>1.5862760718460364E-2</v>
      </c>
      <c r="AE304" s="32">
        <f t="shared" si="652"/>
        <v>1.1011093797532637E-2</v>
      </c>
      <c r="AF304" s="32">
        <f t="shared" si="652"/>
        <v>1.5234840604876421E-2</v>
      </c>
      <c r="AG304" s="32">
        <f t="shared" si="652"/>
        <v>1.0575224695631361E-2</v>
      </c>
      <c r="AH304" s="32">
        <f t="shared" si="652"/>
        <v>7.3407645188814617E-3</v>
      </c>
      <c r="AI304" s="32">
        <f t="shared" si="652"/>
        <v>4.9879223543135134E-2</v>
      </c>
      <c r="AJ304" s="32">
        <f t="shared" si="652"/>
        <v>3.4623532355398647E-2</v>
      </c>
      <c r="AK304" s="32">
        <f t="shared" si="652"/>
        <v>2.4033834282296603E-2</v>
      </c>
      <c r="AL304" s="32">
        <f t="shared" si="652"/>
        <v>3.3252975694099567E-2</v>
      </c>
      <c r="AM304" s="32">
        <f t="shared" si="652"/>
        <v>2.3082465966260998E-2</v>
      </c>
      <c r="AN304" s="32">
        <f t="shared" si="652"/>
        <v>1.6022633282053545E-2</v>
      </c>
      <c r="AO304" s="32">
        <f t="shared" si="652"/>
        <v>2.2168757129030367E-2</v>
      </c>
      <c r="AP304" s="32">
        <f t="shared" si="652"/>
        <v>1.5388384686304856E-2</v>
      </c>
      <c r="AQ304" s="32">
        <f t="shared" si="652"/>
        <v>1.0681806917520197E-2</v>
      </c>
      <c r="AR304" s="32">
        <f t="shared" si="652"/>
        <v>1.5739424736854996E-2</v>
      </c>
      <c r="AS304" s="32">
        <f t="shared" si="652"/>
        <v>1.0925480449000749E-2</v>
      </c>
      <c r="AT304" s="32">
        <f t="shared" si="652"/>
        <v>7.5838936325285924E-3</v>
      </c>
      <c r="AU304" s="32">
        <f t="shared" si="652"/>
        <v>1.0493000312266923E-2</v>
      </c>
      <c r="AV304" s="32">
        <f t="shared" si="652"/>
        <v>7.2836886785697256E-3</v>
      </c>
      <c r="AW304" s="32">
        <f t="shared" ref="AW304:CB304" si="653">AW303/$O303</f>
        <v>5.0559534153738475E-3</v>
      </c>
      <c r="AX304" s="32">
        <f t="shared" si="653"/>
        <v>6.9953672001378487E-3</v>
      </c>
      <c r="AY304" s="32">
        <f t="shared" si="653"/>
        <v>4.8558158164272733E-3</v>
      </c>
      <c r="AZ304" s="32">
        <f t="shared" si="653"/>
        <v>3.3706518283415682E-3</v>
      </c>
      <c r="BA304" s="32">
        <f t="shared" si="653"/>
        <v>2.0852898447412477E-2</v>
      </c>
      <c r="BB304" s="32">
        <f t="shared" si="653"/>
        <v>1.4474984829574336E-2</v>
      </c>
      <c r="BC304" s="32">
        <f t="shared" si="653"/>
        <v>1.0047772799776235E-2</v>
      </c>
      <c r="BD304" s="32">
        <f t="shared" si="653"/>
        <v>1.3901999188573355E-2</v>
      </c>
      <c r="BE304" s="32">
        <f t="shared" si="653"/>
        <v>9.6500363181082731E-3</v>
      </c>
      <c r="BF304" s="32">
        <f t="shared" si="653"/>
        <v>6.6985474303113629E-3</v>
      </c>
      <c r="BG304" s="32">
        <f t="shared" si="653"/>
        <v>9.2680440527957153E-3</v>
      </c>
      <c r="BH304" s="32">
        <f t="shared" si="653"/>
        <v>6.4333885000380448E-3</v>
      </c>
      <c r="BI304" s="32">
        <f t="shared" si="653"/>
        <v>4.4657197739513205E-3</v>
      </c>
      <c r="BJ304" s="32">
        <f t="shared" si="653"/>
        <v>3.0343792436466486E-2</v>
      </c>
      <c r="BK304" s="32">
        <f t="shared" si="653"/>
        <v>2.1063064029072948E-2</v>
      </c>
      <c r="BL304" s="32">
        <f t="shared" si="653"/>
        <v>1.4620870717519639E-2</v>
      </c>
      <c r="BM304" s="32">
        <f t="shared" si="653"/>
        <v>2.0229292292090893E-2</v>
      </c>
      <c r="BN304" s="32">
        <f t="shared" si="653"/>
        <v>1.4042110250499734E-2</v>
      </c>
      <c r="BO304" s="32">
        <f t="shared" si="653"/>
        <v>9.747294044699829E-3</v>
      </c>
      <c r="BP304" s="32">
        <f t="shared" si="653"/>
        <v>1.3486259751337198E-2</v>
      </c>
      <c r="BQ304" s="32">
        <f t="shared" si="653"/>
        <v>9.361451876850618E-3</v>
      </c>
      <c r="BR304" s="32">
        <f t="shared" si="653"/>
        <v>6.4982272964081503E-3</v>
      </c>
      <c r="BS304" s="32">
        <f t="shared" si="653"/>
        <v>9.5750054503453731E-3</v>
      </c>
      <c r="BT304" s="32">
        <f t="shared" si="653"/>
        <v>6.6464649500098021E-3</v>
      </c>
      <c r="BU304" s="32">
        <f t="shared" si="653"/>
        <v>4.6136262335093898E-3</v>
      </c>
      <c r="BV304" s="32">
        <f t="shared" si="653"/>
        <v>6.3833676808512886E-3</v>
      </c>
      <c r="BW304" s="32">
        <f t="shared" si="653"/>
        <v>4.4309979533508357E-3</v>
      </c>
      <c r="BX304" s="32">
        <f t="shared" si="653"/>
        <v>3.0757656215693553E-3</v>
      </c>
      <c r="BY304" s="32">
        <f t="shared" si="653"/>
        <v>4.2555989299689631E-3</v>
      </c>
      <c r="BZ304" s="32">
        <f t="shared" si="653"/>
        <v>2.954012848976258E-3</v>
      </c>
      <c r="CA304" s="32">
        <f t="shared" si="653"/>
        <v>2.0505202805802167E-3</v>
      </c>
      <c r="CB304" s="32">
        <f t="shared" si="653"/>
        <v>1.2685763274558521E-2</v>
      </c>
      <c r="CC304" s="32">
        <f t="shared" ref="CC304:CS304" si="654">CC303/$O303</f>
        <v>8.8057893445307126E-3</v>
      </c>
      <c r="CD304" s="32">
        <f t="shared" si="654"/>
        <v>6.1125156052503427E-3</v>
      </c>
      <c r="CE304" s="32">
        <f t="shared" si="654"/>
        <v>8.4572162087726208E-3</v>
      </c>
      <c r="CF304" s="32">
        <f t="shared" si="654"/>
        <v>5.8705544762101911E-3</v>
      </c>
      <c r="CG304" s="32">
        <f t="shared" si="654"/>
        <v>4.0750300107502066E-3</v>
      </c>
      <c r="CH304" s="32">
        <f t="shared" si="654"/>
        <v>5.6381712675791255E-3</v>
      </c>
      <c r="CI304" s="32">
        <f t="shared" si="654"/>
        <v>3.9137218152461009E-3</v>
      </c>
      <c r="CJ304" s="32">
        <f t="shared" si="654"/>
        <v>2.7166997453963514E-3</v>
      </c>
      <c r="CK304" s="32">
        <f t="shared" si="654"/>
        <v>1.845950425894476E-2</v>
      </c>
      <c r="CL304" s="32">
        <f t="shared" si="654"/>
        <v>1.2813616523550651E-2</v>
      </c>
      <c r="CM304" s="32">
        <f t="shared" si="654"/>
        <v>8.894538342385374E-3</v>
      </c>
      <c r="CN304" s="32">
        <f t="shared" si="654"/>
        <v>1.2306395385585331E-2</v>
      </c>
      <c r="CO304" s="32">
        <f t="shared" si="654"/>
        <v>8.5424521182183698E-3</v>
      </c>
      <c r="CP304" s="32">
        <f t="shared" si="654"/>
        <v>5.9297207594620665E-3</v>
      </c>
      <c r="CQ304" s="32">
        <f t="shared" si="654"/>
        <v>8.2043030658838206E-3</v>
      </c>
      <c r="CR304" s="32">
        <f t="shared" si="654"/>
        <v>5.6949954806227157E-3</v>
      </c>
      <c r="CS304" s="32">
        <f t="shared" si="654"/>
        <v>3.9531661938696644E-3</v>
      </c>
    </row>
    <row r="305" spans="2:97" ht="13.15" thickTop="1" x14ac:dyDescent="0.35">
      <c r="H305" s="34">
        <f t="shared" si="650"/>
        <v>1.0339135769754648E-3</v>
      </c>
      <c r="I305" s="34">
        <f t="shared" ref="I305:J305" si="655">I300</f>
        <v>-0.36403706385534895</v>
      </c>
      <c r="J305" s="34">
        <f t="shared" si="655"/>
        <v>-1</v>
      </c>
      <c r="K305" s="34">
        <f t="shared" si="646"/>
        <v>-0.36507097743232442</v>
      </c>
      <c r="L305" s="34">
        <f>$CE$6-$CE$7*SUMPRODUCT($B$6:$CD$6,Q304:CS304)</f>
        <v>-2.420367627760811E-2</v>
      </c>
    </row>
    <row r="306" spans="2:97" ht="13.5" thickBot="1" x14ac:dyDescent="0.4">
      <c r="B306" s="39" t="s">
        <v>367</v>
      </c>
      <c r="D306" s="39" t="s">
        <v>368</v>
      </c>
      <c r="E306" s="39" t="s">
        <v>369</v>
      </c>
      <c r="F306" s="39" t="s">
        <v>370</v>
      </c>
      <c r="H306" s="39" t="s">
        <v>347</v>
      </c>
      <c r="I306" s="39" t="s">
        <v>371</v>
      </c>
      <c r="J306" s="39" t="s">
        <v>372</v>
      </c>
      <c r="K306" s="39" t="s">
        <v>349</v>
      </c>
      <c r="L306" s="39" t="s">
        <v>373</v>
      </c>
      <c r="M306" s="39" t="s">
        <v>374</v>
      </c>
      <c r="O306" s="45" t="s">
        <v>336</v>
      </c>
    </row>
    <row r="307" spans="2:97" ht="13.9" thickTop="1" thickBot="1" x14ac:dyDescent="0.4">
      <c r="B307" s="32">
        <f>1+B302</f>
        <v>8</v>
      </c>
      <c r="D307" s="32">
        <f>IF(F302,IF(M307&lt;0,D302,H307),E302)</f>
        <v>1.0517396731302142E-3</v>
      </c>
      <c r="E307" s="32">
        <f>IF(F302,IF(M307&lt;0,H307,E302),H307)</f>
        <v>1.0695657692849636E-3</v>
      </c>
      <c r="F307" s="32" t="b">
        <f>OR(F302,M307*M302&lt;=0)</f>
        <v>1</v>
      </c>
      <c r="H307" s="32">
        <f>IF(F302,(D302+E302)/2,2*H302)</f>
        <v>1.0517396731302142E-3</v>
      </c>
      <c r="I307" s="32">
        <f>I302</f>
        <v>-0.49697094660009888</v>
      </c>
      <c r="J307" s="32">
        <f>J302</f>
        <v>-4.0277620748508353E-2</v>
      </c>
      <c r="K307" s="32">
        <f>I307+J307*H307</f>
        <v>-0.49701330817177936</v>
      </c>
      <c r="L307" s="32">
        <f>$CE$3-$CE$7*SUMPRODUCT($B$3:$CD$3,Q309:CS309)</f>
        <v>-2.1801326660806808E-2</v>
      </c>
      <c r="M307" s="32">
        <f>SUMPRODUCT(L307:L310,J307:J310)</f>
        <v>8.6596949958469074E-3</v>
      </c>
      <c r="O307" s="46">
        <f>SUM(Q307:CS307)</f>
        <v>-1.2660213143176526</v>
      </c>
      <c r="P307" s="39" t="s">
        <v>363</v>
      </c>
      <c r="Q307" s="32">
        <f t="shared" ref="Q307:AV307" si="656">SUMPRODUCT(B$3:B$6,$K307:$K310)</f>
        <v>0.93932397022448177</v>
      </c>
      <c r="R307" s="32">
        <f t="shared" si="656"/>
        <v>0.57423516669600261</v>
      </c>
      <c r="S307" s="32">
        <f t="shared" si="656"/>
        <v>0.20914636316752344</v>
      </c>
      <c r="T307" s="32">
        <f t="shared" si="656"/>
        <v>0.53387436354382967</v>
      </c>
      <c r="U307" s="32">
        <f t="shared" si="656"/>
        <v>0.16878556001535056</v>
      </c>
      <c r="V307" s="32">
        <f t="shared" si="656"/>
        <v>-0.19630324351312861</v>
      </c>
      <c r="W307" s="32">
        <f t="shared" si="656"/>
        <v>0.12842475686317767</v>
      </c>
      <c r="X307" s="32">
        <f t="shared" si="656"/>
        <v>-0.2366640466653015</v>
      </c>
      <c r="Y307" s="32">
        <f t="shared" si="656"/>
        <v>-0.60175285019378066</v>
      </c>
      <c r="Z307" s="32">
        <f t="shared" si="656"/>
        <v>1.2206620400728494</v>
      </c>
      <c r="AA307" s="32">
        <f t="shared" si="656"/>
        <v>0.85557323654437023</v>
      </c>
      <c r="AB307" s="32">
        <f t="shared" si="656"/>
        <v>0.49048443301589106</v>
      </c>
      <c r="AC307" s="32">
        <f t="shared" si="656"/>
        <v>0.81521243339219729</v>
      </c>
      <c r="AD307" s="32">
        <f t="shared" si="656"/>
        <v>0.45012362986371812</v>
      </c>
      <c r="AE307" s="32">
        <f t="shared" si="656"/>
        <v>8.5034826335238956E-2</v>
      </c>
      <c r="AF307" s="32">
        <f t="shared" si="656"/>
        <v>0.40976282671154524</v>
      </c>
      <c r="AG307" s="32">
        <f t="shared" si="656"/>
        <v>4.4674023183066069E-2</v>
      </c>
      <c r="AH307" s="32">
        <f t="shared" si="656"/>
        <v>-0.3204147803454131</v>
      </c>
      <c r="AI307" s="32">
        <f t="shared" si="656"/>
        <v>1.5957794665373395</v>
      </c>
      <c r="AJ307" s="32">
        <f t="shared" si="656"/>
        <v>1.2306906630088603</v>
      </c>
      <c r="AK307" s="32">
        <f t="shared" si="656"/>
        <v>0.86560185948038115</v>
      </c>
      <c r="AL307" s="32">
        <f t="shared" si="656"/>
        <v>1.1903298598566874</v>
      </c>
      <c r="AM307" s="32">
        <f t="shared" si="656"/>
        <v>0.82524105632820821</v>
      </c>
      <c r="AN307" s="32">
        <f t="shared" si="656"/>
        <v>0.46015225279972904</v>
      </c>
      <c r="AO307" s="32">
        <f t="shared" si="656"/>
        <v>0.78488025317603527</v>
      </c>
      <c r="AP307" s="32">
        <f t="shared" si="656"/>
        <v>0.41979144964755616</v>
      </c>
      <c r="AQ307" s="32">
        <f t="shared" si="656"/>
        <v>5.4702646119076992E-2</v>
      </c>
      <c r="AR307" s="32">
        <f t="shared" si="656"/>
        <v>0.44231066205270242</v>
      </c>
      <c r="AS307" s="32">
        <f t="shared" si="656"/>
        <v>7.7221858524223252E-2</v>
      </c>
      <c r="AT307" s="32">
        <f t="shared" si="656"/>
        <v>-0.28786694500425591</v>
      </c>
      <c r="AU307" s="32">
        <f t="shared" si="656"/>
        <v>3.6861055372050366E-2</v>
      </c>
      <c r="AV307" s="32">
        <f t="shared" si="656"/>
        <v>-0.3282277481564288</v>
      </c>
      <c r="AW307" s="32">
        <f t="shared" ref="AW307:CB307" si="657">SUMPRODUCT(AH$3:AH$6,$K307:$K310)</f>
        <v>-0.69331655168490802</v>
      </c>
      <c r="AX307" s="32">
        <f t="shared" si="657"/>
        <v>-0.36858855130860169</v>
      </c>
      <c r="AY307" s="32">
        <f t="shared" si="657"/>
        <v>-0.73367735483708085</v>
      </c>
      <c r="AZ307" s="32">
        <f t="shared" si="657"/>
        <v>-1.0987661583655601</v>
      </c>
      <c r="BA307" s="32">
        <f t="shared" si="657"/>
        <v>0.72364873190107004</v>
      </c>
      <c r="BB307" s="32">
        <f t="shared" si="657"/>
        <v>0.35855992837259082</v>
      </c>
      <c r="BC307" s="32">
        <f t="shared" si="657"/>
        <v>-6.5288751558883473E-3</v>
      </c>
      <c r="BD307" s="32">
        <f t="shared" si="657"/>
        <v>0.31819912522041793</v>
      </c>
      <c r="BE307" s="32">
        <f t="shared" si="657"/>
        <v>-4.6889678308061254E-2</v>
      </c>
      <c r="BF307" s="32">
        <f t="shared" si="657"/>
        <v>-0.4119784818365404</v>
      </c>
      <c r="BG307" s="32">
        <f t="shared" si="657"/>
        <v>-8.7250481460234119E-2</v>
      </c>
      <c r="BH307" s="32">
        <f t="shared" si="657"/>
        <v>-0.45233928498871329</v>
      </c>
      <c r="BI307" s="32">
        <f t="shared" si="657"/>
        <v>-0.81742808851719251</v>
      </c>
      <c r="BJ307" s="32">
        <f t="shared" si="657"/>
        <v>1.0987661583655601</v>
      </c>
      <c r="BK307" s="32">
        <f t="shared" si="657"/>
        <v>0.73367735483708085</v>
      </c>
      <c r="BL307" s="32">
        <f t="shared" si="657"/>
        <v>0.36858855130860169</v>
      </c>
      <c r="BM307" s="32">
        <f t="shared" si="657"/>
        <v>0.69331655168490802</v>
      </c>
      <c r="BN307" s="32">
        <f t="shared" si="657"/>
        <v>0.3282277481564288</v>
      </c>
      <c r="BO307" s="32">
        <f t="shared" si="657"/>
        <v>-3.6861055372050366E-2</v>
      </c>
      <c r="BP307" s="32">
        <f t="shared" si="657"/>
        <v>0.28786694500425591</v>
      </c>
      <c r="BQ307" s="32">
        <f t="shared" si="657"/>
        <v>-7.7221858524223252E-2</v>
      </c>
      <c r="BR307" s="32">
        <f t="shared" si="657"/>
        <v>-0.44231066205270242</v>
      </c>
      <c r="BS307" s="32">
        <f t="shared" si="657"/>
        <v>-5.4702646119076992E-2</v>
      </c>
      <c r="BT307" s="32">
        <f t="shared" si="657"/>
        <v>-0.41979144964755616</v>
      </c>
      <c r="BU307" s="32">
        <f t="shared" si="657"/>
        <v>-0.78488025317603527</v>
      </c>
      <c r="BV307" s="32">
        <f t="shared" si="657"/>
        <v>-0.46015225279972904</v>
      </c>
      <c r="BW307" s="32">
        <f t="shared" si="657"/>
        <v>-0.82524105632820821</v>
      </c>
      <c r="BX307" s="32">
        <f t="shared" si="657"/>
        <v>-1.1903298598566874</v>
      </c>
      <c r="BY307" s="32">
        <f t="shared" si="657"/>
        <v>-0.86560185948038115</v>
      </c>
      <c r="BZ307" s="32">
        <f t="shared" si="657"/>
        <v>-1.2306906630088603</v>
      </c>
      <c r="CA307" s="32">
        <f t="shared" si="657"/>
        <v>-1.5957794665373395</v>
      </c>
      <c r="CB307" s="32">
        <f t="shared" si="657"/>
        <v>0.22663542372929063</v>
      </c>
      <c r="CC307" s="32">
        <f t="shared" ref="CC307:CS307" si="658">SUMPRODUCT(BN$3:BN$6,$K307:$K310)</f>
        <v>-0.13845337979918854</v>
      </c>
      <c r="CD307" s="32">
        <f t="shared" si="658"/>
        <v>-0.50354218332766765</v>
      </c>
      <c r="CE307" s="32">
        <f t="shared" si="658"/>
        <v>-0.17881418295136142</v>
      </c>
      <c r="CF307" s="32">
        <f t="shared" si="658"/>
        <v>-0.54390298647984059</v>
      </c>
      <c r="CG307" s="32">
        <f t="shared" si="658"/>
        <v>-0.90899179000831976</v>
      </c>
      <c r="CH307" s="32">
        <f t="shared" si="658"/>
        <v>-0.58426378963201353</v>
      </c>
      <c r="CI307" s="32">
        <f t="shared" si="658"/>
        <v>-0.9493525931604927</v>
      </c>
      <c r="CJ307" s="32">
        <f t="shared" si="658"/>
        <v>-1.3144413966889719</v>
      </c>
      <c r="CK307" s="32">
        <f t="shared" si="658"/>
        <v>0.60175285019378066</v>
      </c>
      <c r="CL307" s="32">
        <f t="shared" si="658"/>
        <v>0.2366640466653015</v>
      </c>
      <c r="CM307" s="32">
        <f t="shared" si="658"/>
        <v>-0.12842475686317767</v>
      </c>
      <c r="CN307" s="32">
        <f t="shared" si="658"/>
        <v>0.19630324351312861</v>
      </c>
      <c r="CO307" s="32">
        <f t="shared" si="658"/>
        <v>-0.16878556001535056</v>
      </c>
      <c r="CP307" s="32">
        <f t="shared" si="658"/>
        <v>-0.53387436354382967</v>
      </c>
      <c r="CQ307" s="32">
        <f t="shared" si="658"/>
        <v>-0.20914636316752344</v>
      </c>
      <c r="CR307" s="32">
        <f t="shared" si="658"/>
        <v>-0.57423516669600261</v>
      </c>
      <c r="CS307" s="32">
        <f t="shared" si="658"/>
        <v>-0.93932397022448177</v>
      </c>
    </row>
    <row r="308" spans="2:97" ht="13.9" thickTop="1" thickBot="1" x14ac:dyDescent="0.4">
      <c r="H308" s="33">
        <f>H307</f>
        <v>1.0517396731302142E-3</v>
      </c>
      <c r="I308" s="33">
        <f t="shared" ref="I308:J308" si="659">I303</f>
        <v>0.32727705843058802</v>
      </c>
      <c r="J308" s="33">
        <f t="shared" si="659"/>
        <v>0.90392114144685454</v>
      </c>
      <c r="K308" s="33">
        <f t="shared" ref="K308:K310" si="660">I308+J308*H308</f>
        <v>0.3282277481564288</v>
      </c>
      <c r="L308" s="33">
        <f>$CE$4-$CE$7*SUMPRODUCT($B$4:$CD$4,Q309:CS309)</f>
        <v>-4.0044629704993895E-3</v>
      </c>
      <c r="M308" s="39" t="s">
        <v>375</v>
      </c>
      <c r="O308" s="47">
        <f t="shared" ref="O308:O309" si="661">SUM(Q308:CS308)</f>
        <v>98.880364783298717</v>
      </c>
      <c r="P308" s="39" t="s">
        <v>365</v>
      </c>
      <c r="Q308" s="33">
        <f>EXP(Q307)</f>
        <v>2.5582513795104727</v>
      </c>
      <c r="R308" s="33">
        <f>EXP(R307)</f>
        <v>1.7757718379530203</v>
      </c>
      <c r="S308" s="33">
        <f t="shared" ref="S308:CD308" si="662">EXP(S307)</f>
        <v>1.2326253962855096</v>
      </c>
      <c r="T308" s="33">
        <f t="shared" si="662"/>
        <v>1.705527357577439</v>
      </c>
      <c r="U308" s="33">
        <f t="shared" si="662"/>
        <v>1.1838662434431999</v>
      </c>
      <c r="V308" s="33">
        <f t="shared" si="662"/>
        <v>0.8217630025912247</v>
      </c>
      <c r="W308" s="33">
        <f t="shared" si="662"/>
        <v>1.1370358639273721</v>
      </c>
      <c r="X308" s="33">
        <f t="shared" si="662"/>
        <v>0.78925639680146387</v>
      </c>
      <c r="Y308" s="33">
        <f t="shared" si="662"/>
        <v>0.54785049412638309</v>
      </c>
      <c r="Z308" s="33">
        <f t="shared" si="662"/>
        <v>3.3894309300963026</v>
      </c>
      <c r="AA308" s="33">
        <f t="shared" si="662"/>
        <v>2.3527226607041443</v>
      </c>
      <c r="AB308" s="33">
        <f t="shared" si="662"/>
        <v>1.6331071593878193</v>
      </c>
      <c r="AC308" s="33">
        <f t="shared" si="662"/>
        <v>2.2596556476809373</v>
      </c>
      <c r="AD308" s="33">
        <f t="shared" si="662"/>
        <v>1.5685060876977333</v>
      </c>
      <c r="AE308" s="33">
        <f t="shared" si="662"/>
        <v>1.0887549833841896</v>
      </c>
      <c r="AF308" s="33">
        <f t="shared" si="662"/>
        <v>1.5064604505604366</v>
      </c>
      <c r="AG308" s="33">
        <f t="shared" si="662"/>
        <v>1.0456869346464046</v>
      </c>
      <c r="AH308" s="33">
        <f t="shared" si="662"/>
        <v>0.72584790718096981</v>
      </c>
      <c r="AI308" s="33">
        <f t="shared" si="662"/>
        <v>4.9321720372526299</v>
      </c>
      <c r="AJ308" s="33">
        <f t="shared" si="662"/>
        <v>3.4235932691526734</v>
      </c>
      <c r="AK308" s="33">
        <f t="shared" si="662"/>
        <v>2.3764359361471987</v>
      </c>
      <c r="AL308" s="33">
        <f t="shared" si="662"/>
        <v>3.2881656623683555</v>
      </c>
      <c r="AM308" s="33">
        <f t="shared" si="662"/>
        <v>2.2824308934312691</v>
      </c>
      <c r="AN308" s="33">
        <f t="shared" si="662"/>
        <v>1.5843151830547493</v>
      </c>
      <c r="AO308" s="33">
        <f t="shared" si="662"/>
        <v>2.1921444226833899</v>
      </c>
      <c r="AP308" s="33">
        <f t="shared" si="662"/>
        <v>1.5216441830950296</v>
      </c>
      <c r="AQ308" s="33">
        <f t="shared" si="662"/>
        <v>1.0562264949280453</v>
      </c>
      <c r="AR308" s="33">
        <f t="shared" si="662"/>
        <v>1.5562991484300299</v>
      </c>
      <c r="AS308" s="33">
        <f t="shared" si="662"/>
        <v>1.0802817195162198</v>
      </c>
      <c r="AT308" s="33">
        <f t="shared" si="662"/>
        <v>0.74986135840155177</v>
      </c>
      <c r="AU308" s="33">
        <f t="shared" si="662"/>
        <v>1.0375488489836351</v>
      </c>
      <c r="AV308" s="33">
        <f t="shared" si="662"/>
        <v>0.72019897703652069</v>
      </c>
      <c r="AW308" s="33">
        <f t="shared" si="662"/>
        <v>0.49991532160875829</v>
      </c>
      <c r="AX308" s="33">
        <f t="shared" si="662"/>
        <v>0.69170995506437816</v>
      </c>
      <c r="AY308" s="33">
        <f t="shared" si="662"/>
        <v>0.48014009415685865</v>
      </c>
      <c r="AZ308" s="33">
        <f t="shared" si="662"/>
        <v>0.33328204737996142</v>
      </c>
      <c r="BA308" s="33">
        <f t="shared" si="662"/>
        <v>2.0619429788720205</v>
      </c>
      <c r="BB308" s="33">
        <f t="shared" si="662"/>
        <v>1.431266803048314</v>
      </c>
      <c r="BC308" s="33">
        <f t="shared" si="662"/>
        <v>0.99349239164158676</v>
      </c>
      <c r="BD308" s="33">
        <f t="shared" si="662"/>
        <v>1.3746499614529197</v>
      </c>
      <c r="BE308" s="33">
        <f t="shared" si="662"/>
        <v>0.95419265993258384</v>
      </c>
      <c r="BF308" s="33">
        <f t="shared" si="662"/>
        <v>0.66233852820749717</v>
      </c>
      <c r="BG308" s="33">
        <f t="shared" si="662"/>
        <v>0.91644751376987543</v>
      </c>
      <c r="BH308" s="33">
        <f t="shared" si="662"/>
        <v>0.63613830093038581</v>
      </c>
      <c r="BI308" s="33">
        <f t="shared" si="662"/>
        <v>0.44156586365317285</v>
      </c>
      <c r="BJ308" s="33">
        <f t="shared" si="662"/>
        <v>3.0004616446079986</v>
      </c>
      <c r="BK308" s="33">
        <f t="shared" si="662"/>
        <v>2.082725463192221</v>
      </c>
      <c r="BL308" s="33">
        <f t="shared" si="662"/>
        <v>1.4456926529370666</v>
      </c>
      <c r="BM308" s="33">
        <f t="shared" si="662"/>
        <v>2.0003387709381228</v>
      </c>
      <c r="BN308" s="33">
        <f t="shared" si="662"/>
        <v>1.388505165773501</v>
      </c>
      <c r="BO308" s="33">
        <f t="shared" si="662"/>
        <v>0.963810042273752</v>
      </c>
      <c r="BP308" s="33">
        <f t="shared" si="662"/>
        <v>1.3335798528566112</v>
      </c>
      <c r="BQ308" s="33">
        <f t="shared" si="662"/>
        <v>0.92568445983500292</v>
      </c>
      <c r="BR308" s="33">
        <f t="shared" si="662"/>
        <v>0.64254998854737166</v>
      </c>
      <c r="BS308" s="33">
        <f t="shared" si="662"/>
        <v>0.94676663083340318</v>
      </c>
      <c r="BT308" s="33">
        <f t="shared" si="662"/>
        <v>0.65718386145044527</v>
      </c>
      <c r="BU308" s="33">
        <f t="shared" si="662"/>
        <v>0.45617432394162538</v>
      </c>
      <c r="BV308" s="33">
        <f t="shared" si="662"/>
        <v>0.63118753812096928</v>
      </c>
      <c r="BW308" s="33">
        <f t="shared" si="662"/>
        <v>0.43812936587826334</v>
      </c>
      <c r="BX308" s="33">
        <f t="shared" si="662"/>
        <v>0.3041209302330995</v>
      </c>
      <c r="BY308" s="33">
        <f t="shared" si="662"/>
        <v>0.42079821500311593</v>
      </c>
      <c r="BZ308" s="33">
        <f t="shared" si="662"/>
        <v>0.29209077170767317</v>
      </c>
      <c r="CA308" s="33">
        <f t="shared" si="662"/>
        <v>0.20275042971879595</v>
      </c>
      <c r="CB308" s="33">
        <f t="shared" si="662"/>
        <v>1.254372470129911</v>
      </c>
      <c r="CC308" s="33">
        <f t="shared" si="662"/>
        <v>0.87070384271091283</v>
      </c>
      <c r="CD308" s="33">
        <f t="shared" si="662"/>
        <v>0.60438601752239796</v>
      </c>
      <c r="CE308" s="33">
        <f t="shared" ref="CE308:CS308" si="663">EXP(CE307)</f>
        <v>0.83626127656302696</v>
      </c>
      <c r="CF308" s="33">
        <f t="shared" si="663"/>
        <v>0.58047822664535231</v>
      </c>
      <c r="CG308" s="33">
        <f t="shared" si="663"/>
        <v>0.40293025762736911</v>
      </c>
      <c r="CH308" s="33">
        <f t="shared" si="663"/>
        <v>0.55751615993804116</v>
      </c>
      <c r="CI308" s="33">
        <f t="shared" si="663"/>
        <v>0.3869914833041655</v>
      </c>
      <c r="CJ308" s="33">
        <f t="shared" si="663"/>
        <v>0.26862433577997424</v>
      </c>
      <c r="CK308" s="33">
        <f t="shared" si="663"/>
        <v>1.8253155025343664</v>
      </c>
      <c r="CL308" s="33">
        <f t="shared" si="663"/>
        <v>1.2670153882218687</v>
      </c>
      <c r="CM308" s="33">
        <f t="shared" si="663"/>
        <v>0.87947973474289176</v>
      </c>
      <c r="CN308" s="33">
        <f t="shared" si="663"/>
        <v>1.2168958651664157</v>
      </c>
      <c r="CO308" s="33">
        <f t="shared" si="663"/>
        <v>0.84469001928086351</v>
      </c>
      <c r="CP308" s="33">
        <f t="shared" si="663"/>
        <v>0.58632891202661064</v>
      </c>
      <c r="CQ308" s="33">
        <f t="shared" si="663"/>
        <v>0.81127648595711133</v>
      </c>
      <c r="CR308" s="33">
        <f t="shared" si="663"/>
        <v>0.56313540885563695</v>
      </c>
      <c r="CS308" s="33">
        <f t="shared" si="663"/>
        <v>0.3908920006881233</v>
      </c>
    </row>
    <row r="309" spans="2:97" ht="13.9" thickTop="1" thickBot="1" x14ac:dyDescent="0.4">
      <c r="H309" s="32">
        <f t="shared" ref="H309:H310" si="664">H308</f>
        <v>1.0517396731302142E-3</v>
      </c>
      <c r="I309" s="32">
        <f t="shared" ref="I309:J309" si="665">I304</f>
        <v>-0.40608030820148794</v>
      </c>
      <c r="J309" s="32">
        <f t="shared" si="665"/>
        <v>0.59967455535722303</v>
      </c>
      <c r="K309" s="32">
        <f t="shared" si="660"/>
        <v>-0.40544960668065205</v>
      </c>
      <c r="L309" s="32">
        <f>$CE$5-$CE$7*SUMPRODUCT($B$5:$CD$5,Q309:CS309)</f>
        <v>-7.2448996662615173E-3</v>
      </c>
      <c r="M309" s="32">
        <f>SUMPRODUCT($B$7:$CD$7, LN(Q309:CS309))</f>
        <v>-3180.5978408600804</v>
      </c>
      <c r="O309" s="48">
        <f t="shared" si="661"/>
        <v>0.99999999999999956</v>
      </c>
      <c r="P309" s="39" t="s">
        <v>366</v>
      </c>
      <c r="Q309" s="32">
        <f t="shared" ref="Q309:AV309" si="666">Q308/$O308</f>
        <v>2.5872187922415222E-2</v>
      </c>
      <c r="R309" s="32">
        <f t="shared" si="666"/>
        <v>1.7958791331774648E-2</v>
      </c>
      <c r="S309" s="32">
        <f t="shared" si="666"/>
        <v>1.2465825737868889E-2</v>
      </c>
      <c r="T309" s="32">
        <f t="shared" si="666"/>
        <v>1.7248392654246249E-2</v>
      </c>
      <c r="U309" s="32">
        <f t="shared" si="666"/>
        <v>1.1972713147222931E-2</v>
      </c>
      <c r="V309" s="32">
        <f t="shared" si="666"/>
        <v>8.3106793183071234E-3</v>
      </c>
      <c r="W309" s="32">
        <f t="shared" si="666"/>
        <v>1.1499106687351358E-2</v>
      </c>
      <c r="X309" s="32">
        <f t="shared" si="666"/>
        <v>7.9819324952042688E-3</v>
      </c>
      <c r="Y309" s="32">
        <f t="shared" si="666"/>
        <v>5.5405387644657756E-3</v>
      </c>
      <c r="Z309" s="32">
        <f t="shared" si="666"/>
        <v>3.4278098968631543E-2</v>
      </c>
      <c r="AA309" s="32">
        <f t="shared" si="666"/>
        <v>2.3793628450504346E-2</v>
      </c>
      <c r="AB309" s="32">
        <f t="shared" si="666"/>
        <v>1.6515990439222746E-2</v>
      </c>
      <c r="AC309" s="32">
        <f t="shared" si="666"/>
        <v>2.2852420221477602E-2</v>
      </c>
      <c r="AD309" s="32">
        <f t="shared" si="666"/>
        <v>1.5862664859046516E-2</v>
      </c>
      <c r="AE309" s="32">
        <f t="shared" si="666"/>
        <v>1.1010830975090462E-2</v>
      </c>
      <c r="AF309" s="32">
        <f t="shared" si="666"/>
        <v>1.5235182979572541E-2</v>
      </c>
      <c r="AG309" s="32">
        <f t="shared" si="666"/>
        <v>1.0575273836601231E-2</v>
      </c>
      <c r="AH309" s="32">
        <f t="shared" si="666"/>
        <v>7.3406677733410669E-3</v>
      </c>
      <c r="AI309" s="32">
        <f t="shared" si="666"/>
        <v>4.9880196620044157E-2</v>
      </c>
      <c r="AJ309" s="32">
        <f t="shared" si="666"/>
        <v>3.4623590605229355E-2</v>
      </c>
      <c r="AK309" s="32">
        <f t="shared" si="666"/>
        <v>2.4033446289920931E-2</v>
      </c>
      <c r="AL309" s="32">
        <f t="shared" si="666"/>
        <v>3.3253979893526242E-2</v>
      </c>
      <c r="AM309" s="32">
        <f t="shared" si="666"/>
        <v>2.3082751549646192E-2</v>
      </c>
      <c r="AN309" s="32">
        <f t="shared" si="666"/>
        <v>1.6022545897022684E-2</v>
      </c>
      <c r="AO309" s="32">
        <f t="shared" si="666"/>
        <v>2.2169663587786964E-2</v>
      </c>
      <c r="AP309" s="32">
        <f t="shared" si="666"/>
        <v>1.5388739578679641E-2</v>
      </c>
      <c r="AQ309" s="32">
        <f t="shared" si="666"/>
        <v>1.0681862847521029E-2</v>
      </c>
      <c r="AR309" s="32">
        <f t="shared" si="666"/>
        <v>1.5739213258777286E-2</v>
      </c>
      <c r="AS309" s="32">
        <f t="shared" si="666"/>
        <v>1.0925138897734766E-2</v>
      </c>
      <c r="AT309" s="32">
        <f t="shared" si="666"/>
        <v>7.5835213598261959E-3</v>
      </c>
      <c r="AU309" s="32">
        <f t="shared" si="666"/>
        <v>1.0492971493961167E-2</v>
      </c>
      <c r="AV309" s="32">
        <f t="shared" si="666"/>
        <v>7.2835388361973874E-3</v>
      </c>
      <c r="AW309" s="32">
        <f t="shared" ref="AW309:CB309" si="667">AW308/$O308</f>
        <v>5.0557592774293243E-3</v>
      </c>
      <c r="AX309" s="32">
        <f t="shared" si="667"/>
        <v>6.9954227675059176E-3</v>
      </c>
      <c r="AY309" s="32">
        <f t="shared" si="667"/>
        <v>4.8557678282145278E-3</v>
      </c>
      <c r="AZ309" s="32">
        <f t="shared" si="667"/>
        <v>3.3705584330151468E-3</v>
      </c>
      <c r="BA309" s="32">
        <f t="shared" si="667"/>
        <v>2.0852906271036441E-2</v>
      </c>
      <c r="BB309" s="32">
        <f t="shared" si="667"/>
        <v>1.4474732230054035E-2</v>
      </c>
      <c r="BC309" s="32">
        <f t="shared" si="667"/>
        <v>1.0047418350638928E-2</v>
      </c>
      <c r="BD309" s="32">
        <f t="shared" si="667"/>
        <v>1.3902153015571232E-2</v>
      </c>
      <c r="BE309" s="32">
        <f t="shared" si="667"/>
        <v>9.6499710738703788E-3</v>
      </c>
      <c r="BF309" s="32">
        <f t="shared" si="667"/>
        <v>6.6983827341155679E-3</v>
      </c>
      <c r="BG309" s="32">
        <f t="shared" si="667"/>
        <v>9.2682456803058547E-3</v>
      </c>
      <c r="BH309" s="32">
        <f t="shared" si="667"/>
        <v>6.4334137755712659E-3</v>
      </c>
      <c r="BI309" s="32">
        <f t="shared" si="667"/>
        <v>4.4656577129431772E-3</v>
      </c>
      <c r="BJ309" s="32">
        <f t="shared" si="667"/>
        <v>3.0344362616214662E-2</v>
      </c>
      <c r="BK309" s="32">
        <f t="shared" si="667"/>
        <v>2.1063084341938043E-2</v>
      </c>
      <c r="BL309" s="32">
        <f t="shared" si="667"/>
        <v>1.4620624186666126E-2</v>
      </c>
      <c r="BM309" s="32">
        <f t="shared" si="667"/>
        <v>2.0229888667198645E-2</v>
      </c>
      <c r="BN309" s="32">
        <f t="shared" si="667"/>
        <v>1.4042273901562558E-2</v>
      </c>
      <c r="BO309" s="32">
        <f t="shared" si="667"/>
        <v>9.7472338859791834E-3</v>
      </c>
      <c r="BP309" s="32">
        <f t="shared" si="667"/>
        <v>1.3486801507854652E-2</v>
      </c>
      <c r="BQ309" s="32">
        <f t="shared" si="667"/>
        <v>9.3616610523604652E-3</v>
      </c>
      <c r="BR309" s="32">
        <f t="shared" si="667"/>
        <v>6.4982566554598808E-3</v>
      </c>
      <c r="BS309" s="32">
        <f t="shared" si="667"/>
        <v>9.5748699239559826E-3</v>
      </c>
      <c r="BT309" s="32">
        <f t="shared" si="667"/>
        <v>6.646252396931349E-3</v>
      </c>
      <c r="BU309" s="32">
        <f t="shared" si="667"/>
        <v>4.6133964507650664E-3</v>
      </c>
      <c r="BV309" s="32">
        <f t="shared" si="667"/>
        <v>6.3833455661722978E-3</v>
      </c>
      <c r="BW309" s="32">
        <f t="shared" si="667"/>
        <v>4.4309036160864275E-3</v>
      </c>
      <c r="BX309" s="32">
        <f t="shared" si="667"/>
        <v>3.0756453103666817E-3</v>
      </c>
      <c r="BY309" s="32">
        <f t="shared" si="667"/>
        <v>4.2556296786052149E-3</v>
      </c>
      <c r="BZ309" s="32">
        <f t="shared" si="667"/>
        <v>2.9539815346333394E-3</v>
      </c>
      <c r="CA309" s="32">
        <f t="shared" si="667"/>
        <v>2.0504619917526973E-3</v>
      </c>
      <c r="CB309" s="32">
        <f t="shared" si="667"/>
        <v>1.2685758925737494E-2</v>
      </c>
      <c r="CC309" s="32">
        <f t="shared" ref="CC309:CS309" si="668">CC308/$O308</f>
        <v>8.8056293544133257E-3</v>
      </c>
      <c r="CD309" s="32">
        <f t="shared" si="668"/>
        <v>6.1122955891894232E-3</v>
      </c>
      <c r="CE309" s="32">
        <f t="shared" si="668"/>
        <v>8.4573037164227243E-3</v>
      </c>
      <c r="CF309" s="32">
        <f t="shared" si="668"/>
        <v>5.8705105701976268E-3</v>
      </c>
      <c r="CG309" s="32">
        <f t="shared" si="668"/>
        <v>4.074926892820541E-3</v>
      </c>
      <c r="CH309" s="32">
        <f t="shared" si="668"/>
        <v>5.6382898784795733E-3</v>
      </c>
      <c r="CI309" s="32">
        <f t="shared" si="668"/>
        <v>3.9137343814646796E-3</v>
      </c>
      <c r="CJ309" s="32">
        <f t="shared" si="668"/>
        <v>2.7166600403293207E-3</v>
      </c>
      <c r="CK309" s="32">
        <f t="shared" si="668"/>
        <v>1.8459837871094398E-2</v>
      </c>
      <c r="CL309" s="32">
        <f t="shared" si="668"/>
        <v>1.2813619680697948E-2</v>
      </c>
      <c r="CM309" s="32">
        <f t="shared" si="668"/>
        <v>8.8943819803892887E-3</v>
      </c>
      <c r="CN309" s="32">
        <f t="shared" si="668"/>
        <v>1.2306749351433968E-2</v>
      </c>
      <c r="CO309" s="32">
        <f t="shared" si="668"/>
        <v>8.5425455410894167E-3</v>
      </c>
      <c r="CP309" s="32">
        <f t="shared" si="668"/>
        <v>5.9296799047169769E-3</v>
      </c>
      <c r="CQ309" s="32">
        <f t="shared" si="668"/>
        <v>8.2046267500637208E-3</v>
      </c>
      <c r="CR309" s="32">
        <f t="shared" si="668"/>
        <v>5.6951186425108413E-3</v>
      </c>
      <c r="CS309" s="32">
        <f t="shared" si="668"/>
        <v>3.9531812159550863E-3</v>
      </c>
    </row>
    <row r="310" spans="2:97" ht="13.15" thickTop="1" x14ac:dyDescent="0.35">
      <c r="H310" s="34">
        <f t="shared" si="664"/>
        <v>1.0517396731302142E-3</v>
      </c>
      <c r="I310" s="34">
        <f t="shared" ref="I310:J310" si="669">I305</f>
        <v>-0.36403706385534895</v>
      </c>
      <c r="J310" s="34">
        <f t="shared" si="669"/>
        <v>-1</v>
      </c>
      <c r="K310" s="34">
        <f t="shared" si="660"/>
        <v>-0.36508880352847917</v>
      </c>
      <c r="L310" s="34">
        <f>$CE$6-$CE$7*SUMPRODUCT($B$6:$CD$6,Q309:CS309)</f>
        <v>-1.5745890153937125E-2</v>
      </c>
    </row>
    <row r="311" spans="2:97" ht="13.5" thickBot="1" x14ac:dyDescent="0.4">
      <c r="B311" s="39" t="s">
        <v>367</v>
      </c>
      <c r="D311" s="39" t="s">
        <v>368</v>
      </c>
      <c r="E311" s="39" t="s">
        <v>369</v>
      </c>
      <c r="F311" s="39" t="s">
        <v>370</v>
      </c>
      <c r="H311" s="39" t="s">
        <v>347</v>
      </c>
      <c r="I311" s="39" t="s">
        <v>371</v>
      </c>
      <c r="J311" s="39" t="s">
        <v>372</v>
      </c>
      <c r="K311" s="39" t="s">
        <v>349</v>
      </c>
      <c r="L311" s="39" t="s">
        <v>373</v>
      </c>
      <c r="M311" s="39" t="s">
        <v>374</v>
      </c>
      <c r="O311" s="45" t="s">
        <v>336</v>
      </c>
    </row>
    <row r="312" spans="2:97" ht="13.9" thickTop="1" thickBot="1" x14ac:dyDescent="0.4">
      <c r="B312" s="32">
        <f>1+B307</f>
        <v>9</v>
      </c>
      <c r="D312" s="32">
        <f>IF(F307,IF(M312&lt;0,D307,H312),E307)</f>
        <v>1.0517396731302142E-3</v>
      </c>
      <c r="E312" s="32">
        <f>IF(F307,IF(M312&lt;0,H312,E307),H312)</f>
        <v>1.0606527212075889E-3</v>
      </c>
      <c r="F312" s="32" t="b">
        <f>OR(F307,M312*M307&lt;=0)</f>
        <v>1</v>
      </c>
      <c r="H312" s="32">
        <f>IF(F307,(D307+E307)/2,2*H307)</f>
        <v>1.0606527212075889E-3</v>
      </c>
      <c r="I312" s="32">
        <f>I307</f>
        <v>-0.49697094660009888</v>
      </c>
      <c r="J312" s="32">
        <f>J307</f>
        <v>-4.0277620748508353E-2</v>
      </c>
      <c r="K312" s="32">
        <f>I312+J312*H312</f>
        <v>-0.49701366716814954</v>
      </c>
      <c r="L312" s="32">
        <f>$CE$3-$CE$7*SUMPRODUCT($B$3:$CD$3,Q314:CS314)</f>
        <v>-2.1640042393016756E-2</v>
      </c>
      <c r="M312" s="32">
        <f>SUMPRODUCT(L312:L315,J312:J315)</f>
        <v>-7.5243443933000614E-4</v>
      </c>
      <c r="O312" s="46">
        <f>SUM(Q312:CS312)</f>
        <v>-1.2660523901319376</v>
      </c>
      <c r="P312" s="39" t="s">
        <v>363</v>
      </c>
      <c r="Q312" s="32">
        <f t="shared" ref="Q312:AV312" si="670">SUMPRODUCT(B$3:B$6,$K312:$K315)</f>
        <v>0.93931984064819474</v>
      </c>
      <c r="R312" s="32">
        <f t="shared" si="670"/>
        <v>0.5742221240716382</v>
      </c>
      <c r="S312" s="32">
        <f t="shared" si="670"/>
        <v>0.20912440749508165</v>
      </c>
      <c r="T312" s="32">
        <f t="shared" si="670"/>
        <v>0.53387557889568538</v>
      </c>
      <c r="U312" s="32">
        <f t="shared" si="670"/>
        <v>0.16877786231912884</v>
      </c>
      <c r="V312" s="32">
        <f t="shared" si="670"/>
        <v>-0.19631985425742771</v>
      </c>
      <c r="W312" s="32">
        <f t="shared" si="670"/>
        <v>0.12843131714317602</v>
      </c>
      <c r="X312" s="32">
        <f t="shared" si="670"/>
        <v>-0.23666639943338053</v>
      </c>
      <c r="Y312" s="32">
        <f t="shared" si="670"/>
        <v>-0.60176411600993707</v>
      </c>
      <c r="Z312" s="32">
        <f t="shared" si="670"/>
        <v>1.2206648162330698</v>
      </c>
      <c r="AA312" s="32">
        <f t="shared" si="670"/>
        <v>0.85556709965651312</v>
      </c>
      <c r="AB312" s="32">
        <f t="shared" si="670"/>
        <v>0.49046938307995658</v>
      </c>
      <c r="AC312" s="32">
        <f t="shared" si="670"/>
        <v>0.8152205544805603</v>
      </c>
      <c r="AD312" s="32">
        <f t="shared" si="670"/>
        <v>0.45012283790400376</v>
      </c>
      <c r="AE312" s="32">
        <f t="shared" si="670"/>
        <v>8.5025121327447217E-2</v>
      </c>
      <c r="AF312" s="32">
        <f t="shared" si="670"/>
        <v>0.40977629272805094</v>
      </c>
      <c r="AG312" s="32">
        <f t="shared" si="670"/>
        <v>4.4678576151494398E-2</v>
      </c>
      <c r="AH312" s="32">
        <f t="shared" si="670"/>
        <v>-0.32041914042506214</v>
      </c>
      <c r="AI312" s="32">
        <f t="shared" si="670"/>
        <v>1.5957914503462363</v>
      </c>
      <c r="AJ312" s="32">
        <f t="shared" si="670"/>
        <v>1.2306937337696797</v>
      </c>
      <c r="AK312" s="32">
        <f t="shared" si="670"/>
        <v>0.86559601719312318</v>
      </c>
      <c r="AL312" s="32">
        <f t="shared" si="670"/>
        <v>1.1903471885937269</v>
      </c>
      <c r="AM312" s="32">
        <f t="shared" si="670"/>
        <v>0.82524947201717025</v>
      </c>
      <c r="AN312" s="32">
        <f t="shared" si="670"/>
        <v>0.46015175544061371</v>
      </c>
      <c r="AO312" s="32">
        <f t="shared" si="670"/>
        <v>0.78490292684121743</v>
      </c>
      <c r="AP312" s="32">
        <f t="shared" si="670"/>
        <v>0.41980521026466089</v>
      </c>
      <c r="AQ312" s="32">
        <f t="shared" si="670"/>
        <v>5.4707493688104347E-2</v>
      </c>
      <c r="AR312" s="32">
        <f t="shared" si="670"/>
        <v>0.44230617348004519</v>
      </c>
      <c r="AS312" s="32">
        <f t="shared" si="670"/>
        <v>7.7208456903488654E-2</v>
      </c>
      <c r="AT312" s="32">
        <f t="shared" si="670"/>
        <v>-0.28788925967306789</v>
      </c>
      <c r="AU312" s="32">
        <f t="shared" si="670"/>
        <v>3.6861911727535834E-2</v>
      </c>
      <c r="AV312" s="32">
        <f t="shared" si="670"/>
        <v>-0.32823580484902071</v>
      </c>
      <c r="AW312" s="32">
        <f t="shared" ref="AW312:CB312" si="671">SUMPRODUCT(AH$3:AH$6,$K312:$K315)</f>
        <v>-0.69333352142557725</v>
      </c>
      <c r="AX312" s="32">
        <f t="shared" si="671"/>
        <v>-0.36858235002497353</v>
      </c>
      <c r="AY312" s="32">
        <f t="shared" si="671"/>
        <v>-0.73368006660153007</v>
      </c>
      <c r="AZ312" s="32">
        <f t="shared" si="671"/>
        <v>-1.0987777831780865</v>
      </c>
      <c r="BA312" s="32">
        <f t="shared" si="671"/>
        <v>0.72365114906492012</v>
      </c>
      <c r="BB312" s="32">
        <f t="shared" si="671"/>
        <v>0.35855343248836358</v>
      </c>
      <c r="BC312" s="32">
        <f t="shared" si="671"/>
        <v>-6.5442840881929643E-3</v>
      </c>
      <c r="BD312" s="32">
        <f t="shared" si="671"/>
        <v>0.31820688731241076</v>
      </c>
      <c r="BE312" s="32">
        <f t="shared" si="671"/>
        <v>-4.6890829264145811E-2</v>
      </c>
      <c r="BF312" s="32">
        <f t="shared" si="671"/>
        <v>-0.41198854584070232</v>
      </c>
      <c r="BG312" s="32">
        <f t="shared" si="671"/>
        <v>-8.7237374440098603E-2</v>
      </c>
      <c r="BH312" s="32">
        <f t="shared" si="671"/>
        <v>-0.45233509101665514</v>
      </c>
      <c r="BI312" s="32">
        <f t="shared" si="671"/>
        <v>-0.81743280759321169</v>
      </c>
      <c r="BJ312" s="32">
        <f t="shared" si="671"/>
        <v>1.0987777831780865</v>
      </c>
      <c r="BK312" s="32">
        <f t="shared" si="671"/>
        <v>0.73368006660153007</v>
      </c>
      <c r="BL312" s="32">
        <f t="shared" si="671"/>
        <v>0.36858235002497353</v>
      </c>
      <c r="BM312" s="32">
        <f t="shared" si="671"/>
        <v>0.69333352142557725</v>
      </c>
      <c r="BN312" s="32">
        <f t="shared" si="671"/>
        <v>0.32823580484902071</v>
      </c>
      <c r="BO312" s="32">
        <f t="shared" si="671"/>
        <v>-3.6861911727535834E-2</v>
      </c>
      <c r="BP312" s="32">
        <f t="shared" si="671"/>
        <v>0.28788925967306789</v>
      </c>
      <c r="BQ312" s="32">
        <f t="shared" si="671"/>
        <v>-7.7208456903488654E-2</v>
      </c>
      <c r="BR312" s="32">
        <f t="shared" si="671"/>
        <v>-0.44230617348004519</v>
      </c>
      <c r="BS312" s="32">
        <f t="shared" si="671"/>
        <v>-5.4707493688104347E-2</v>
      </c>
      <c r="BT312" s="32">
        <f t="shared" si="671"/>
        <v>-0.41980521026466089</v>
      </c>
      <c r="BU312" s="32">
        <f t="shared" si="671"/>
        <v>-0.78490292684121743</v>
      </c>
      <c r="BV312" s="32">
        <f t="shared" si="671"/>
        <v>-0.46015175544061371</v>
      </c>
      <c r="BW312" s="32">
        <f t="shared" si="671"/>
        <v>-0.82524947201717025</v>
      </c>
      <c r="BX312" s="32">
        <f t="shared" si="671"/>
        <v>-1.1903471885937269</v>
      </c>
      <c r="BY312" s="32">
        <f t="shared" si="671"/>
        <v>-0.86559601719312318</v>
      </c>
      <c r="BZ312" s="32">
        <f t="shared" si="671"/>
        <v>-1.2306937337696797</v>
      </c>
      <c r="CA312" s="32">
        <f t="shared" si="671"/>
        <v>-1.5957914503462363</v>
      </c>
      <c r="CB312" s="32">
        <f t="shared" si="671"/>
        <v>0.22663748189677058</v>
      </c>
      <c r="CC312" s="32">
        <f t="shared" ref="CC312:CS312" si="672">SUMPRODUCT(BN$3:BN$6,$K312:$K315)</f>
        <v>-0.13846023467978597</v>
      </c>
      <c r="CD312" s="32">
        <f t="shared" si="672"/>
        <v>-0.50355795125634251</v>
      </c>
      <c r="CE312" s="32">
        <f t="shared" si="672"/>
        <v>-0.17880677985573878</v>
      </c>
      <c r="CF312" s="32">
        <f t="shared" si="672"/>
        <v>-0.54390449643229533</v>
      </c>
      <c r="CG312" s="32">
        <f t="shared" si="672"/>
        <v>-0.90900221300885187</v>
      </c>
      <c r="CH312" s="32">
        <f t="shared" si="672"/>
        <v>-0.58425104160824815</v>
      </c>
      <c r="CI312" s="32">
        <f t="shared" si="672"/>
        <v>-0.94934875818480469</v>
      </c>
      <c r="CJ312" s="32">
        <f t="shared" si="672"/>
        <v>-1.3144464747613611</v>
      </c>
      <c r="CK312" s="32">
        <f t="shared" si="672"/>
        <v>0.60176411600993707</v>
      </c>
      <c r="CL312" s="32">
        <f t="shared" si="672"/>
        <v>0.23666639943338053</v>
      </c>
      <c r="CM312" s="32">
        <f t="shared" si="672"/>
        <v>-0.12843131714317602</v>
      </c>
      <c r="CN312" s="32">
        <f t="shared" si="672"/>
        <v>0.19631985425742771</v>
      </c>
      <c r="CO312" s="32">
        <f t="shared" si="672"/>
        <v>-0.16877786231912884</v>
      </c>
      <c r="CP312" s="32">
        <f t="shared" si="672"/>
        <v>-0.53387557889568538</v>
      </c>
      <c r="CQ312" s="32">
        <f t="shared" si="672"/>
        <v>-0.20912440749508165</v>
      </c>
      <c r="CR312" s="32">
        <f t="shared" si="672"/>
        <v>-0.5742221240716382</v>
      </c>
      <c r="CS312" s="32">
        <f t="shared" si="672"/>
        <v>-0.93931984064819474</v>
      </c>
    </row>
    <row r="313" spans="2:97" ht="13.9" thickTop="1" thickBot="1" x14ac:dyDescent="0.4">
      <c r="H313" s="33">
        <f>H312</f>
        <v>1.0606527212075889E-3</v>
      </c>
      <c r="I313" s="33">
        <f t="shared" ref="I313:J313" si="673">I308</f>
        <v>0.32727705843058802</v>
      </c>
      <c r="J313" s="33">
        <f t="shared" si="673"/>
        <v>0.90392114144685454</v>
      </c>
      <c r="K313" s="33">
        <f t="shared" ref="K313:K315" si="674">I313+J313*H313</f>
        <v>0.32823580484902071</v>
      </c>
      <c r="L313" s="33">
        <f>$CE$4-$CE$7*SUMPRODUCT($B$4:$CD$4,Q314:CS314)</f>
        <v>-8.0742120419472485E-3</v>
      </c>
      <c r="M313" s="39" t="s">
        <v>375</v>
      </c>
      <c r="O313" s="47">
        <f t="shared" ref="O313:O314" si="675">SUM(Q313:CS313)</f>
        <v>98.880585260916192</v>
      </c>
      <c r="P313" s="39" t="s">
        <v>365</v>
      </c>
      <c r="Q313" s="33">
        <f>EXP(Q312)</f>
        <v>2.5582408150380531</v>
      </c>
      <c r="R313" s="33">
        <f>EXP(R312)</f>
        <v>1.7757486773790188</v>
      </c>
      <c r="S313" s="33">
        <f t="shared" ref="S313:CD313" si="676">EXP(S312)</f>
        <v>1.2325983334631576</v>
      </c>
      <c r="T313" s="33">
        <f t="shared" si="676"/>
        <v>1.7055294303945376</v>
      </c>
      <c r="U313" s="33">
        <f t="shared" si="676"/>
        <v>1.1838571304355654</v>
      </c>
      <c r="V313" s="33">
        <f t="shared" si="676"/>
        <v>0.82174935260948279</v>
      </c>
      <c r="W313" s="33">
        <f t="shared" si="676"/>
        <v>1.1370433232254751</v>
      </c>
      <c r="X313" s="33">
        <f t="shared" si="676"/>
        <v>0.78925453986639171</v>
      </c>
      <c r="Y313" s="33">
        <f t="shared" si="676"/>
        <v>0.54784432217820123</v>
      </c>
      <c r="Z313" s="33">
        <f t="shared" si="676"/>
        <v>3.3894403397126815</v>
      </c>
      <c r="AA313" s="33">
        <f t="shared" si="676"/>
        <v>2.35270822235332</v>
      </c>
      <c r="AB313" s="33">
        <f t="shared" si="676"/>
        <v>1.6330825814146452</v>
      </c>
      <c r="AC313" s="33">
        <f t="shared" si="676"/>
        <v>2.2596739986186365</v>
      </c>
      <c r="AD313" s="33">
        <f t="shared" si="676"/>
        <v>1.5685048455045918</v>
      </c>
      <c r="AE313" s="33">
        <f t="shared" si="676"/>
        <v>1.0887444170598659</v>
      </c>
      <c r="AF313" s="33">
        <f t="shared" si="676"/>
        <v>1.5064807367183157</v>
      </c>
      <c r="AG313" s="33">
        <f t="shared" si="676"/>
        <v>1.0456916956368423</v>
      </c>
      <c r="AH313" s="33">
        <f t="shared" si="676"/>
        <v>0.72584474243318076</v>
      </c>
      <c r="AI313" s="33">
        <f t="shared" si="676"/>
        <v>4.9322311438139304</v>
      </c>
      <c r="AJ313" s="33">
        <f t="shared" si="676"/>
        <v>3.4236037822048875</v>
      </c>
      <c r="AK313" s="33">
        <f t="shared" si="676"/>
        <v>2.3764220523663662</v>
      </c>
      <c r="AL313" s="33">
        <f t="shared" si="676"/>
        <v>3.2882226426201573</v>
      </c>
      <c r="AM313" s="33">
        <f t="shared" si="676"/>
        <v>2.2824501017405709</v>
      </c>
      <c r="AN313" s="33">
        <f t="shared" si="676"/>
        <v>1.5843143950813472</v>
      </c>
      <c r="AO313" s="33">
        <f t="shared" si="676"/>
        <v>2.1921941271955503</v>
      </c>
      <c r="AP313" s="33">
        <f t="shared" si="676"/>
        <v>1.5216651220020687</v>
      </c>
      <c r="AQ313" s="33">
        <f t="shared" si="676"/>
        <v>1.056231615071298</v>
      </c>
      <c r="AR313" s="33">
        <f t="shared" si="676"/>
        <v>1.5562921628839033</v>
      </c>
      <c r="AS313" s="33">
        <f t="shared" si="676"/>
        <v>1.0802672420873389</v>
      </c>
      <c r="AT313" s="33">
        <f t="shared" si="676"/>
        <v>0.74984462568037735</v>
      </c>
      <c r="AU313" s="33">
        <f t="shared" si="676"/>
        <v>1.0375497374946638</v>
      </c>
      <c r="AV313" s="33">
        <f t="shared" si="676"/>
        <v>0.72019317463813182</v>
      </c>
      <c r="AW313" s="33">
        <f t="shared" si="676"/>
        <v>0.49990683824737442</v>
      </c>
      <c r="AX313" s="33">
        <f t="shared" si="676"/>
        <v>0.69171424456729813</v>
      </c>
      <c r="AY313" s="33">
        <f t="shared" si="676"/>
        <v>0.48013879213178606</v>
      </c>
      <c r="AZ313" s="33">
        <f t="shared" si="676"/>
        <v>0.33327817306116142</v>
      </c>
      <c r="BA313" s="33">
        <f t="shared" si="676"/>
        <v>2.0619479629320736</v>
      </c>
      <c r="BB313" s="33">
        <f t="shared" si="676"/>
        <v>1.4312575057350603</v>
      </c>
      <c r="BC313" s="33">
        <f t="shared" si="676"/>
        <v>0.99347708310252325</v>
      </c>
      <c r="BD313" s="33">
        <f t="shared" si="676"/>
        <v>1.3746606316537899</v>
      </c>
      <c r="BE313" s="33">
        <f t="shared" si="676"/>
        <v>0.95419156169936803</v>
      </c>
      <c r="BF313" s="33">
        <f t="shared" si="676"/>
        <v>0.66233186246333475</v>
      </c>
      <c r="BG313" s="33">
        <f t="shared" si="676"/>
        <v>0.91645952574461198</v>
      </c>
      <c r="BH313" s="33">
        <f t="shared" si="676"/>
        <v>0.6361409688822397</v>
      </c>
      <c r="BI313" s="33">
        <f t="shared" si="676"/>
        <v>0.4415637798752115</v>
      </c>
      <c r="BJ313" s="33">
        <f t="shared" si="676"/>
        <v>3.0004965246148463</v>
      </c>
      <c r="BK313" s="33">
        <f t="shared" si="676"/>
        <v>2.0827311110607472</v>
      </c>
      <c r="BL313" s="33">
        <f t="shared" si="676"/>
        <v>1.4456836878146841</v>
      </c>
      <c r="BM313" s="33">
        <f t="shared" si="676"/>
        <v>2.0003727164563387</v>
      </c>
      <c r="BN313" s="33">
        <f t="shared" si="676"/>
        <v>1.3885163525778481</v>
      </c>
      <c r="BO313" s="33">
        <f t="shared" si="676"/>
        <v>0.9638092169100887</v>
      </c>
      <c r="BP313" s="33">
        <f t="shared" si="676"/>
        <v>1.3336096115813889</v>
      </c>
      <c r="BQ313" s="33">
        <f t="shared" si="676"/>
        <v>0.92569686559018205</v>
      </c>
      <c r="BR313" s="33">
        <f t="shared" si="676"/>
        <v>0.64255287268615402</v>
      </c>
      <c r="BS313" s="33">
        <f t="shared" si="676"/>
        <v>0.9467620413279314</v>
      </c>
      <c r="BT313" s="33">
        <f t="shared" si="676"/>
        <v>0.6571748182571806</v>
      </c>
      <c r="BU313" s="33">
        <f t="shared" si="676"/>
        <v>0.45616398091499721</v>
      </c>
      <c r="BV313" s="33">
        <f t="shared" si="676"/>
        <v>0.63118785204792294</v>
      </c>
      <c r="BW313" s="33">
        <f t="shared" si="676"/>
        <v>0.43812567873330993</v>
      </c>
      <c r="BX313" s="33">
        <f t="shared" si="676"/>
        <v>0.30411566024713249</v>
      </c>
      <c r="BY313" s="33">
        <f t="shared" si="676"/>
        <v>0.42080067343434707</v>
      </c>
      <c r="BZ313" s="33">
        <f t="shared" si="676"/>
        <v>0.29208987476815285</v>
      </c>
      <c r="CA313" s="33">
        <f t="shared" si="676"/>
        <v>0.20274800001095106</v>
      </c>
      <c r="CB313" s="33">
        <f t="shared" si="676"/>
        <v>1.2543750518411938</v>
      </c>
      <c r="CC313" s="33">
        <f t="shared" si="676"/>
        <v>0.87069787416049227</v>
      </c>
      <c r="CD313" s="33">
        <f t="shared" si="676"/>
        <v>0.60437648768191476</v>
      </c>
      <c r="CE313" s="33">
        <f t="shared" ref="CE313:CS313" si="677">EXP(CE312)</f>
        <v>0.83626746750813885</v>
      </c>
      <c r="CF313" s="33">
        <f t="shared" si="677"/>
        <v>0.58047735015149082</v>
      </c>
      <c r="CG313" s="33">
        <f t="shared" si="677"/>
        <v>0.40292605790696634</v>
      </c>
      <c r="CH313" s="33">
        <f t="shared" si="677"/>
        <v>0.55752326721259937</v>
      </c>
      <c r="CI313" s="33">
        <f t="shared" si="677"/>
        <v>0.38699296740994121</v>
      </c>
      <c r="CJ313" s="33">
        <f t="shared" si="677"/>
        <v>0.26862297168961513</v>
      </c>
      <c r="CK313" s="33">
        <f t="shared" si="677"/>
        <v>1.8253360663190792</v>
      </c>
      <c r="CL313" s="33">
        <f t="shared" si="677"/>
        <v>1.2670183692187367</v>
      </c>
      <c r="CM313" s="33">
        <f t="shared" si="677"/>
        <v>0.87947396512850418</v>
      </c>
      <c r="CN313" s="33">
        <f t="shared" si="677"/>
        <v>1.2169160788803526</v>
      </c>
      <c r="CO313" s="33">
        <f t="shared" si="677"/>
        <v>0.8446965214730594</v>
      </c>
      <c r="CP313" s="33">
        <f t="shared" si="677"/>
        <v>0.58632819943111247</v>
      </c>
      <c r="CQ313" s="33">
        <f t="shared" si="677"/>
        <v>0.81129429827343669</v>
      </c>
      <c r="CR313" s="33">
        <f t="shared" si="677"/>
        <v>0.56314275366713862</v>
      </c>
      <c r="CS313" s="33">
        <f t="shared" si="677"/>
        <v>0.39089361490979313</v>
      </c>
    </row>
    <row r="314" spans="2:97" ht="13.9" thickTop="1" thickBot="1" x14ac:dyDescent="0.4">
      <c r="H314" s="32">
        <f t="shared" ref="H314:H315" si="678">H313</f>
        <v>1.0606527212075889E-3</v>
      </c>
      <c r="I314" s="32">
        <f t="shared" ref="I314:J314" si="679">I309</f>
        <v>-0.40608030820148794</v>
      </c>
      <c r="J314" s="32">
        <f t="shared" si="679"/>
        <v>0.59967455535722303</v>
      </c>
      <c r="K314" s="32">
        <f t="shared" si="674"/>
        <v>-0.40544426175250936</v>
      </c>
      <c r="L314" s="32">
        <f>$CE$5-$CE$7*SUMPRODUCT($B$5:$CD$5,Q314:CS314)</f>
        <v>-9.7429680520235706E-3</v>
      </c>
      <c r="M314" s="32">
        <f>SUMPRODUCT($B$7:$CD$7, LN(Q314:CS314))</f>
        <v>-3180.5978408248443</v>
      </c>
      <c r="O314" s="48">
        <f t="shared" si="675"/>
        <v>0.99999999999999933</v>
      </c>
      <c r="P314" s="39" t="s">
        <v>366</v>
      </c>
      <c r="Q314" s="32">
        <f t="shared" ref="Q314:AV314" si="680">Q313/$O313</f>
        <v>2.5872023393547109E-2</v>
      </c>
      <c r="R314" s="32">
        <f t="shared" si="680"/>
        <v>1.7958517060688413E-2</v>
      </c>
      <c r="S314" s="32">
        <f t="shared" si="680"/>
        <v>1.246552425039456E-2</v>
      </c>
      <c r="T314" s="32">
        <f t="shared" si="680"/>
        <v>1.724837515771329E-2</v>
      </c>
      <c r="U314" s="32">
        <f t="shared" si="680"/>
        <v>1.1972594289482831E-2</v>
      </c>
      <c r="V314" s="32">
        <f t="shared" si="680"/>
        <v>8.3105227425700687E-3</v>
      </c>
      <c r="W314" s="32">
        <f t="shared" si="680"/>
        <v>1.1499156484816093E-2</v>
      </c>
      <c r="X314" s="32">
        <f t="shared" si="680"/>
        <v>7.9818959180286593E-3</v>
      </c>
      <c r="Y314" s="32">
        <f t="shared" si="680"/>
        <v>5.5404639923257379E-3</v>
      </c>
      <c r="Z314" s="32">
        <f t="shared" si="680"/>
        <v>3.4278117698929127E-2</v>
      </c>
      <c r="AA314" s="32">
        <f t="shared" si="680"/>
        <v>2.3793429378934489E-2</v>
      </c>
      <c r="AB314" s="32">
        <f t="shared" si="680"/>
        <v>1.6515705050748137E-2</v>
      </c>
      <c r="AC314" s="32">
        <f t="shared" si="680"/>
        <v>2.2852554853473359E-2</v>
      </c>
      <c r="AD314" s="32">
        <f t="shared" si="680"/>
        <v>1.5862616926930379E-2</v>
      </c>
      <c r="AE314" s="32">
        <f t="shared" si="680"/>
        <v>1.1010699564398777E-2</v>
      </c>
      <c r="AF314" s="32">
        <f t="shared" si="680"/>
        <v>1.5235354167283346E-2</v>
      </c>
      <c r="AG314" s="32">
        <f t="shared" si="680"/>
        <v>1.0575298405420798E-2</v>
      </c>
      <c r="AH314" s="32">
        <f t="shared" si="680"/>
        <v>7.3406193998335903E-3</v>
      </c>
      <c r="AI314" s="32">
        <f t="shared" si="680"/>
        <v>4.9880683157358469E-2</v>
      </c>
      <c r="AJ314" s="32">
        <f t="shared" si="680"/>
        <v>3.4623619724448683E-2</v>
      </c>
      <c r="AK314" s="32">
        <f t="shared" si="680"/>
        <v>2.4033252292102656E-2</v>
      </c>
      <c r="AL314" s="32">
        <f t="shared" si="680"/>
        <v>3.325448199910553E-2</v>
      </c>
      <c r="AM314" s="32">
        <f t="shared" si="680"/>
        <v>2.3082894338841847E-2</v>
      </c>
      <c r="AN314" s="32">
        <f t="shared" si="680"/>
        <v>1.6022502202033058E-2</v>
      </c>
      <c r="AO314" s="32">
        <f t="shared" si="680"/>
        <v>2.2170116827393446E-2</v>
      </c>
      <c r="AP314" s="32">
        <f t="shared" si="680"/>
        <v>1.5388917025388261E-2</v>
      </c>
      <c r="AQ314" s="32">
        <f t="shared" si="680"/>
        <v>1.0681890810862616E-2</v>
      </c>
      <c r="AR314" s="32">
        <f t="shared" si="680"/>
        <v>1.573910751819799E-2</v>
      </c>
      <c r="AS314" s="32">
        <f t="shared" si="680"/>
        <v>1.0924968124296977E-2</v>
      </c>
      <c r="AT314" s="32">
        <f t="shared" si="680"/>
        <v>7.5833352290721415E-3</v>
      </c>
      <c r="AU314" s="32">
        <f t="shared" si="680"/>
        <v>1.0492957083100605E-2</v>
      </c>
      <c r="AV314" s="32">
        <f t="shared" si="680"/>
        <v>7.2834639149612452E-3</v>
      </c>
      <c r="AW314" s="32">
        <f t="shared" ref="AW314:CB314" si="681">AW313/$O313</f>
        <v>5.0556622104154245E-3</v>
      </c>
      <c r="AX314" s="32">
        <f t="shared" si="681"/>
        <v>6.9954505501972084E-3</v>
      </c>
      <c r="AY314" s="32">
        <f t="shared" si="681"/>
        <v>4.8557438334820117E-3</v>
      </c>
      <c r="AZ314" s="32">
        <f t="shared" si="681"/>
        <v>3.3705117357643094E-3</v>
      </c>
      <c r="BA314" s="32">
        <f t="shared" si="681"/>
        <v>2.0852910179396812E-2</v>
      </c>
      <c r="BB314" s="32">
        <f t="shared" si="681"/>
        <v>1.4474605929550287E-2</v>
      </c>
      <c r="BC314" s="32">
        <f t="shared" si="681"/>
        <v>1.004724112909562E-2</v>
      </c>
      <c r="BD314" s="32">
        <f t="shared" si="681"/>
        <v>1.3902229927406608E-2</v>
      </c>
      <c r="BE314" s="32">
        <f t="shared" si="681"/>
        <v>9.649938450319067E-3</v>
      </c>
      <c r="BF314" s="32">
        <f t="shared" si="681"/>
        <v>6.6983003864271203E-3</v>
      </c>
      <c r="BG314" s="32">
        <f t="shared" si="681"/>
        <v>9.2683464941712302E-3</v>
      </c>
      <c r="BH314" s="32">
        <f t="shared" si="681"/>
        <v>6.4334264123099049E-3</v>
      </c>
      <c r="BI314" s="32">
        <f t="shared" si="681"/>
        <v>4.4656266820231414E-3</v>
      </c>
      <c r="BJ314" s="32">
        <f t="shared" si="681"/>
        <v>3.034464770508221E-2</v>
      </c>
      <c r="BK314" s="32">
        <f t="shared" si="681"/>
        <v>2.1063094494890425E-2</v>
      </c>
      <c r="BL314" s="32">
        <f t="shared" si="681"/>
        <v>1.462050092037743E-2</v>
      </c>
      <c r="BM314" s="32">
        <f t="shared" si="681"/>
        <v>2.0230186857995991E-2</v>
      </c>
      <c r="BN314" s="32">
        <f t="shared" si="681"/>
        <v>1.4042355725484129E-2</v>
      </c>
      <c r="BO314" s="32">
        <f t="shared" si="681"/>
        <v>9.7472038051442094E-3</v>
      </c>
      <c r="BP314" s="32">
        <f t="shared" si="681"/>
        <v>1.3487072392041303E-2</v>
      </c>
      <c r="BQ314" s="32">
        <f t="shared" si="681"/>
        <v>9.3617656403180236E-3</v>
      </c>
      <c r="BR314" s="32">
        <f t="shared" si="681"/>
        <v>6.4982713339595414E-3</v>
      </c>
      <c r="BS314" s="32">
        <f t="shared" si="681"/>
        <v>9.574802159895297E-3</v>
      </c>
      <c r="BT314" s="32">
        <f t="shared" si="681"/>
        <v>6.6461461218407384E-3</v>
      </c>
      <c r="BU314" s="32">
        <f t="shared" si="681"/>
        <v>4.6132815629207425E-3</v>
      </c>
      <c r="BV314" s="32">
        <f t="shared" si="681"/>
        <v>6.383334507804617E-3</v>
      </c>
      <c r="BW314" s="32">
        <f t="shared" si="681"/>
        <v>4.4308564474737659E-3</v>
      </c>
      <c r="BX314" s="32">
        <f t="shared" si="681"/>
        <v>3.0755851560208968E-3</v>
      </c>
      <c r="BY314" s="32">
        <f t="shared" si="681"/>
        <v>4.2556450523020305E-3</v>
      </c>
      <c r="BZ314" s="32">
        <f t="shared" si="681"/>
        <v>2.9539658770972614E-3</v>
      </c>
      <c r="CA314" s="32">
        <f t="shared" si="681"/>
        <v>2.0504328476207935E-3</v>
      </c>
      <c r="CB314" s="32">
        <f t="shared" si="681"/>
        <v>1.2685756749227105E-2</v>
      </c>
      <c r="CC314" s="32">
        <f t="shared" ref="CC314:CS314" si="682">CC313/$O313</f>
        <v>8.8055493589867199E-3</v>
      </c>
      <c r="CD314" s="32">
        <f t="shared" si="682"/>
        <v>6.112185583116712E-3</v>
      </c>
      <c r="CE314" s="32">
        <f t="shared" si="682"/>
        <v>8.4573474691869988E-3</v>
      </c>
      <c r="CF314" s="32">
        <f t="shared" si="682"/>
        <v>5.8704886163424832E-3</v>
      </c>
      <c r="CG314" s="32">
        <f t="shared" si="682"/>
        <v>4.0748753341595355E-3</v>
      </c>
      <c r="CH314" s="32">
        <f t="shared" si="682"/>
        <v>5.6383491839319391E-3</v>
      </c>
      <c r="CI314" s="32">
        <f t="shared" si="682"/>
        <v>3.913740663941085E-3</v>
      </c>
      <c r="CJ314" s="32">
        <f t="shared" si="682"/>
        <v>2.7166401875636124E-3</v>
      </c>
      <c r="CK314" s="32">
        <f t="shared" si="682"/>
        <v>1.8460004676373678E-2</v>
      </c>
      <c r="CL314" s="32">
        <f t="shared" si="682"/>
        <v>1.2813621257150283E-2</v>
      </c>
      <c r="CM314" s="32">
        <f t="shared" si="682"/>
        <v>8.8943037989493729E-3</v>
      </c>
      <c r="CN314" s="32">
        <f t="shared" si="682"/>
        <v>1.2306926336138446E-2</v>
      </c>
      <c r="CO314" s="32">
        <f t="shared" si="682"/>
        <v>8.5425922514936452E-3</v>
      </c>
      <c r="CP314" s="32">
        <f t="shared" si="682"/>
        <v>5.929659476468189E-3</v>
      </c>
      <c r="CQ314" s="32">
        <f t="shared" si="682"/>
        <v>8.2047885955840016E-3</v>
      </c>
      <c r="CR314" s="32">
        <f t="shared" si="682"/>
        <v>5.6951802235107518E-3</v>
      </c>
      <c r="CS314" s="32">
        <f t="shared" si="682"/>
        <v>3.9531887263646566E-3</v>
      </c>
    </row>
    <row r="315" spans="2:97" ht="13.15" thickTop="1" x14ac:dyDescent="0.35">
      <c r="H315" s="34">
        <f t="shared" si="678"/>
        <v>1.0606527212075889E-3</v>
      </c>
      <c r="I315" s="34">
        <f t="shared" ref="I315:J315" si="683">I310</f>
        <v>-0.36403706385534895</v>
      </c>
      <c r="J315" s="34">
        <f t="shared" si="683"/>
        <v>-1</v>
      </c>
      <c r="K315" s="34">
        <f t="shared" si="674"/>
        <v>-0.36509771657655654</v>
      </c>
      <c r="L315" s="34">
        <f>$CE$6-$CE$7*SUMPRODUCT($B$6:$CD$6,Q314:CS314)</f>
        <v>-1.1517017139880181E-2</v>
      </c>
    </row>
    <row r="316" spans="2:97" ht="13.5" thickBot="1" x14ac:dyDescent="0.4">
      <c r="B316" s="39" t="s">
        <v>367</v>
      </c>
      <c r="D316" s="39" t="s">
        <v>368</v>
      </c>
      <c r="E316" s="39" t="s">
        <v>369</v>
      </c>
      <c r="F316" s="39" t="s">
        <v>370</v>
      </c>
      <c r="H316" s="39" t="s">
        <v>347</v>
      </c>
      <c r="I316" s="39" t="s">
        <v>371</v>
      </c>
      <c r="J316" s="39" t="s">
        <v>372</v>
      </c>
      <c r="K316" s="39" t="s">
        <v>349</v>
      </c>
      <c r="L316" s="39" t="s">
        <v>373</v>
      </c>
      <c r="M316" s="39" t="s">
        <v>374</v>
      </c>
      <c r="O316" s="45" t="s">
        <v>336</v>
      </c>
    </row>
    <row r="317" spans="2:97" ht="13.9" thickTop="1" thickBot="1" x14ac:dyDescent="0.4">
      <c r="B317" s="32">
        <f>1+B312</f>
        <v>10</v>
      </c>
      <c r="D317" s="32">
        <f>IF(F312,IF(M317&lt;0,D312,H317),E312)</f>
        <v>1.0561961971689016E-3</v>
      </c>
      <c r="E317" s="32">
        <f>IF(F312,IF(M317&lt;0,H317,E312),H317)</f>
        <v>1.0606527212075889E-3</v>
      </c>
      <c r="F317" s="32" t="b">
        <f>OR(F312,M317*M312&lt;=0)</f>
        <v>1</v>
      </c>
      <c r="H317" s="32">
        <f>IF(F312,(D312+E312)/2,2*H312)</f>
        <v>1.0561961971689016E-3</v>
      </c>
      <c r="I317" s="32">
        <f>I312</f>
        <v>-0.49697094660009888</v>
      </c>
      <c r="J317" s="32">
        <f>J312</f>
        <v>-4.0277620748508353E-2</v>
      </c>
      <c r="K317" s="32">
        <f>I317+J317*H317</f>
        <v>-0.49701348766996445</v>
      </c>
      <c r="L317" s="32">
        <f>$CE$3-$CE$7*SUMPRODUCT($B$3:$CD$3,Q319:CS319)</f>
        <v>-2.1720684523614864E-2</v>
      </c>
      <c r="M317" s="32">
        <f>SUMPRODUCT(L317:L320,J317:J320)</f>
        <v>3.9536282503722531E-3</v>
      </c>
      <c r="O317" s="46">
        <f>SUM(Q317:CS317)</f>
        <v>-1.2660368522247931</v>
      </c>
      <c r="P317" s="39" t="s">
        <v>363</v>
      </c>
      <c r="Q317" s="32">
        <f t="shared" ref="Q317:AV317" si="684">SUMPRODUCT(B$3:B$6,$K317:$K320)</f>
        <v>0.9393219054363382</v>
      </c>
      <c r="R317" s="32">
        <f t="shared" si="684"/>
        <v>0.57422864538382035</v>
      </c>
      <c r="S317" s="32">
        <f t="shared" si="684"/>
        <v>0.20913538533130249</v>
      </c>
      <c r="T317" s="32">
        <f t="shared" si="684"/>
        <v>0.53387497121975747</v>
      </c>
      <c r="U317" s="32">
        <f t="shared" si="684"/>
        <v>0.16878171116723967</v>
      </c>
      <c r="V317" s="32">
        <f t="shared" si="684"/>
        <v>-0.19631154888527819</v>
      </c>
      <c r="W317" s="32">
        <f t="shared" si="684"/>
        <v>0.12842803700317684</v>
      </c>
      <c r="X317" s="32">
        <f t="shared" si="684"/>
        <v>-0.23666522304934101</v>
      </c>
      <c r="Y317" s="32">
        <f t="shared" si="684"/>
        <v>-0.60175848310185887</v>
      </c>
      <c r="Z317" s="32">
        <f t="shared" si="684"/>
        <v>1.2206634281529594</v>
      </c>
      <c r="AA317" s="32">
        <f t="shared" si="684"/>
        <v>0.85557016810044151</v>
      </c>
      <c r="AB317" s="32">
        <f t="shared" si="684"/>
        <v>0.49047690804792365</v>
      </c>
      <c r="AC317" s="32">
        <f t="shared" si="684"/>
        <v>0.81521649393637874</v>
      </c>
      <c r="AD317" s="32">
        <f t="shared" si="684"/>
        <v>0.45012323388386088</v>
      </c>
      <c r="AE317" s="32">
        <f t="shared" si="684"/>
        <v>8.5029973831343031E-2</v>
      </c>
      <c r="AF317" s="32">
        <f t="shared" si="684"/>
        <v>0.40976955971979806</v>
      </c>
      <c r="AG317" s="32">
        <f t="shared" si="684"/>
        <v>4.4676299667280206E-2</v>
      </c>
      <c r="AH317" s="32">
        <f t="shared" si="684"/>
        <v>-0.32041696038523765</v>
      </c>
      <c r="AI317" s="32">
        <f t="shared" si="684"/>
        <v>1.5957854584417879</v>
      </c>
      <c r="AJ317" s="32">
        <f t="shared" si="684"/>
        <v>1.23069219838927</v>
      </c>
      <c r="AK317" s="32">
        <f t="shared" si="684"/>
        <v>0.86559893833675217</v>
      </c>
      <c r="AL317" s="32">
        <f t="shared" si="684"/>
        <v>1.1903385242252071</v>
      </c>
      <c r="AM317" s="32">
        <f t="shared" si="684"/>
        <v>0.82524526417268929</v>
      </c>
      <c r="AN317" s="32">
        <f t="shared" si="684"/>
        <v>0.46015200412017143</v>
      </c>
      <c r="AO317" s="32">
        <f t="shared" si="684"/>
        <v>0.78489159000862641</v>
      </c>
      <c r="AP317" s="32">
        <f t="shared" si="684"/>
        <v>0.41979832995610861</v>
      </c>
      <c r="AQ317" s="32">
        <f t="shared" si="684"/>
        <v>5.4705069903590753E-2</v>
      </c>
      <c r="AR317" s="32">
        <f t="shared" si="684"/>
        <v>0.44230841776637375</v>
      </c>
      <c r="AS317" s="32">
        <f t="shared" si="684"/>
        <v>7.7215157713855898E-2</v>
      </c>
      <c r="AT317" s="32">
        <f t="shared" si="684"/>
        <v>-0.28787810233866196</v>
      </c>
      <c r="AU317" s="32">
        <f t="shared" si="684"/>
        <v>3.6861483549793073E-2</v>
      </c>
      <c r="AV317" s="32">
        <f t="shared" si="684"/>
        <v>-0.32823177650272478</v>
      </c>
      <c r="AW317" s="32">
        <f t="shared" ref="AW317:CB317" si="685">SUMPRODUCT(AH$3:AH$6,$K317:$K320)</f>
        <v>-0.69332503655524258</v>
      </c>
      <c r="AX317" s="32">
        <f t="shared" si="685"/>
        <v>-0.36858545066678761</v>
      </c>
      <c r="AY317" s="32">
        <f t="shared" si="685"/>
        <v>-0.73367871071930546</v>
      </c>
      <c r="AZ317" s="32">
        <f t="shared" si="685"/>
        <v>-1.0987719707718233</v>
      </c>
      <c r="BA317" s="32">
        <f t="shared" si="685"/>
        <v>0.72364994048299502</v>
      </c>
      <c r="BB317" s="32">
        <f t="shared" si="685"/>
        <v>0.35855668043047717</v>
      </c>
      <c r="BC317" s="32">
        <f t="shared" si="685"/>
        <v>-6.5365796220406835E-3</v>
      </c>
      <c r="BD317" s="32">
        <f t="shared" si="685"/>
        <v>0.31820300626641429</v>
      </c>
      <c r="BE317" s="32">
        <f t="shared" si="685"/>
        <v>-4.6890253786103536E-2</v>
      </c>
      <c r="BF317" s="32">
        <f t="shared" si="685"/>
        <v>-0.41198351383862142</v>
      </c>
      <c r="BG317" s="32">
        <f t="shared" si="685"/>
        <v>-8.7243927950166333E-2</v>
      </c>
      <c r="BH317" s="32">
        <f t="shared" si="685"/>
        <v>-0.45233718800268419</v>
      </c>
      <c r="BI317" s="32">
        <f t="shared" si="685"/>
        <v>-0.81743044805520204</v>
      </c>
      <c r="BJ317" s="32">
        <f t="shared" si="685"/>
        <v>1.0987719707718233</v>
      </c>
      <c r="BK317" s="32">
        <f t="shared" si="685"/>
        <v>0.73367871071930546</v>
      </c>
      <c r="BL317" s="32">
        <f t="shared" si="685"/>
        <v>0.36858545066678761</v>
      </c>
      <c r="BM317" s="32">
        <f t="shared" si="685"/>
        <v>0.69332503655524258</v>
      </c>
      <c r="BN317" s="32">
        <f t="shared" si="685"/>
        <v>0.32823177650272478</v>
      </c>
      <c r="BO317" s="32">
        <f t="shared" si="685"/>
        <v>-3.6861483549793073E-2</v>
      </c>
      <c r="BP317" s="32">
        <f t="shared" si="685"/>
        <v>0.28787810233866196</v>
      </c>
      <c r="BQ317" s="32">
        <f t="shared" si="685"/>
        <v>-7.7215157713855898E-2</v>
      </c>
      <c r="BR317" s="32">
        <f t="shared" si="685"/>
        <v>-0.44230841776637375</v>
      </c>
      <c r="BS317" s="32">
        <f t="shared" si="685"/>
        <v>-5.4705069903590753E-2</v>
      </c>
      <c r="BT317" s="32">
        <f t="shared" si="685"/>
        <v>-0.41979832995610861</v>
      </c>
      <c r="BU317" s="32">
        <f t="shared" si="685"/>
        <v>-0.78489159000862641</v>
      </c>
      <c r="BV317" s="32">
        <f t="shared" si="685"/>
        <v>-0.46015200412017143</v>
      </c>
      <c r="BW317" s="32">
        <f t="shared" si="685"/>
        <v>-0.82524526417268929</v>
      </c>
      <c r="BX317" s="32">
        <f t="shared" si="685"/>
        <v>-1.1903385242252071</v>
      </c>
      <c r="BY317" s="32">
        <f t="shared" si="685"/>
        <v>-0.86559893833675217</v>
      </c>
      <c r="BZ317" s="32">
        <f t="shared" si="685"/>
        <v>-1.23069219838927</v>
      </c>
      <c r="CA317" s="32">
        <f t="shared" si="685"/>
        <v>-1.5957854584417879</v>
      </c>
      <c r="CB317" s="32">
        <f t="shared" si="685"/>
        <v>0.22663645281303052</v>
      </c>
      <c r="CC317" s="32">
        <f t="shared" ref="CC317:CS317" si="686">SUMPRODUCT(BN$3:BN$6,$K317:$K320)</f>
        <v>-0.13845680723948733</v>
      </c>
      <c r="CD317" s="32">
        <f t="shared" si="686"/>
        <v>-0.50355006729200524</v>
      </c>
      <c r="CE317" s="32">
        <f t="shared" si="686"/>
        <v>-0.17881048140355016</v>
      </c>
      <c r="CF317" s="32">
        <f t="shared" si="686"/>
        <v>-0.54390374145606801</v>
      </c>
      <c r="CG317" s="32">
        <f t="shared" si="686"/>
        <v>-0.90899700150858587</v>
      </c>
      <c r="CH317" s="32">
        <f t="shared" si="686"/>
        <v>-0.58425741562013078</v>
      </c>
      <c r="CI317" s="32">
        <f t="shared" si="686"/>
        <v>-0.94935067567264864</v>
      </c>
      <c r="CJ317" s="32">
        <f t="shared" si="686"/>
        <v>-1.3144439357251665</v>
      </c>
      <c r="CK317" s="32">
        <f t="shared" si="686"/>
        <v>0.60175848310185887</v>
      </c>
      <c r="CL317" s="32">
        <f t="shared" si="686"/>
        <v>0.23666522304934101</v>
      </c>
      <c r="CM317" s="32">
        <f t="shared" si="686"/>
        <v>-0.12842803700317684</v>
      </c>
      <c r="CN317" s="32">
        <f t="shared" si="686"/>
        <v>0.19631154888527819</v>
      </c>
      <c r="CO317" s="32">
        <f t="shared" si="686"/>
        <v>-0.16878171116723967</v>
      </c>
      <c r="CP317" s="32">
        <f t="shared" si="686"/>
        <v>-0.53387497121975747</v>
      </c>
      <c r="CQ317" s="32">
        <f t="shared" si="686"/>
        <v>-0.20913538533130249</v>
      </c>
      <c r="CR317" s="32">
        <f t="shared" si="686"/>
        <v>-0.57422864538382035</v>
      </c>
      <c r="CS317" s="32">
        <f t="shared" si="686"/>
        <v>-0.9393219054363382</v>
      </c>
    </row>
    <row r="318" spans="2:97" ht="13.9" thickTop="1" thickBot="1" x14ac:dyDescent="0.4">
      <c r="H318" s="33">
        <f>H317</f>
        <v>1.0561961971689016E-3</v>
      </c>
      <c r="I318" s="33">
        <f t="shared" ref="I318:J318" si="687">I313</f>
        <v>0.32727705843058802</v>
      </c>
      <c r="J318" s="33">
        <f t="shared" si="687"/>
        <v>0.90392114144685454</v>
      </c>
      <c r="K318" s="33">
        <f t="shared" ref="K318:K320" si="688">I318+J318*H318</f>
        <v>0.32823177650272478</v>
      </c>
      <c r="L318" s="33">
        <f>$CE$4-$CE$7*SUMPRODUCT($B$4:$CD$4,Q319:CS319)</f>
        <v>-6.0393383343750884E-3</v>
      </c>
      <c r="M318" s="39" t="s">
        <v>375</v>
      </c>
      <c r="O318" s="47">
        <f t="shared" ref="O318:O319" si="689">SUM(Q318:CS318)</f>
        <v>98.880475020681644</v>
      </c>
      <c r="P318" s="39" t="s">
        <v>365</v>
      </c>
      <c r="Q318" s="33">
        <f>EXP(Q317)</f>
        <v>2.5582460972688095</v>
      </c>
      <c r="R318" s="33">
        <f>EXP(R317)</f>
        <v>1.7757602576282601</v>
      </c>
      <c r="S318" s="33">
        <f t="shared" ref="S318:CD318" si="690">EXP(S317)</f>
        <v>1.2326118648000608</v>
      </c>
      <c r="T318" s="33">
        <f t="shared" si="690"/>
        <v>1.7055283939856734</v>
      </c>
      <c r="U318" s="33">
        <f t="shared" si="690"/>
        <v>1.183861686930614</v>
      </c>
      <c r="V318" s="33">
        <f t="shared" si="690"/>
        <v>0.82175617757201169</v>
      </c>
      <c r="W318" s="33">
        <f t="shared" si="690"/>
        <v>1.1370395935703068</v>
      </c>
      <c r="X318" s="33">
        <f t="shared" si="690"/>
        <v>0.78925546833338167</v>
      </c>
      <c r="Y318" s="33">
        <f t="shared" si="690"/>
        <v>0.54784740814360067</v>
      </c>
      <c r="Z318" s="33">
        <f t="shared" si="690"/>
        <v>3.389435634901226</v>
      </c>
      <c r="AA318" s="33">
        <f t="shared" si="690"/>
        <v>2.3527154415176557</v>
      </c>
      <c r="AB318" s="33">
        <f t="shared" si="690"/>
        <v>1.633094870354995</v>
      </c>
      <c r="AC318" s="33">
        <f t="shared" si="690"/>
        <v>2.2596648231311582</v>
      </c>
      <c r="AD318" s="33">
        <f t="shared" si="690"/>
        <v>1.5685054666010394</v>
      </c>
      <c r="AE318" s="33">
        <f t="shared" si="690"/>
        <v>1.0887497002092095</v>
      </c>
      <c r="AF318" s="33">
        <f t="shared" si="690"/>
        <v>1.5064705936052294</v>
      </c>
      <c r="AG318" s="33">
        <f t="shared" si="690"/>
        <v>1.0456893151389137</v>
      </c>
      <c r="AH318" s="33">
        <f t="shared" si="690"/>
        <v>0.72584632480535038</v>
      </c>
      <c r="AI318" s="33">
        <f t="shared" si="690"/>
        <v>4.9322015904447403</v>
      </c>
      <c r="AJ318" s="33">
        <f t="shared" si="690"/>
        <v>3.4235985256747452</v>
      </c>
      <c r="AK318" s="33">
        <f t="shared" si="690"/>
        <v>2.376428994246643</v>
      </c>
      <c r="AL318" s="33">
        <f t="shared" si="690"/>
        <v>3.2881941523708318</v>
      </c>
      <c r="AM318" s="33">
        <f t="shared" si="690"/>
        <v>2.2824404975657138</v>
      </c>
      <c r="AN318" s="33">
        <f t="shared" si="690"/>
        <v>1.5843147890679994</v>
      </c>
      <c r="AO318" s="33">
        <f t="shared" si="690"/>
        <v>2.192169274798597</v>
      </c>
      <c r="AP318" s="33">
        <f t="shared" si="690"/>
        <v>1.5216546525125327</v>
      </c>
      <c r="AQ318" s="33">
        <f t="shared" si="690"/>
        <v>1.0562290549965692</v>
      </c>
      <c r="AR318" s="33">
        <f t="shared" si="690"/>
        <v>1.5562956556530472</v>
      </c>
      <c r="AS318" s="33">
        <f t="shared" si="690"/>
        <v>1.0802744807775266</v>
      </c>
      <c r="AT318" s="33">
        <f t="shared" si="690"/>
        <v>0.74985299199429134</v>
      </c>
      <c r="AU318" s="33">
        <f t="shared" si="690"/>
        <v>1.0375492932390542</v>
      </c>
      <c r="AV318" s="33">
        <f t="shared" si="690"/>
        <v>0.72019607583148271</v>
      </c>
      <c r="AW318" s="33">
        <f t="shared" si="690"/>
        <v>0.49991107991007133</v>
      </c>
      <c r="AX318" s="33">
        <f t="shared" si="690"/>
        <v>0.69171209981251314</v>
      </c>
      <c r="AY318" s="33">
        <f t="shared" si="690"/>
        <v>0.48013944314388102</v>
      </c>
      <c r="AZ318" s="33">
        <f t="shared" si="690"/>
        <v>0.33328011021493165</v>
      </c>
      <c r="BA318" s="33">
        <f t="shared" si="690"/>
        <v>2.0619454709005409</v>
      </c>
      <c r="BB318" s="33">
        <f t="shared" si="690"/>
        <v>1.431262154384138</v>
      </c>
      <c r="BC318" s="33">
        <f t="shared" si="690"/>
        <v>0.99348473734256892</v>
      </c>
      <c r="BD318" s="33">
        <f t="shared" si="690"/>
        <v>1.3746552965430019</v>
      </c>
      <c r="BE318" s="33">
        <f t="shared" si="690"/>
        <v>0.9541921108158179</v>
      </c>
      <c r="BF318" s="33">
        <f t="shared" si="690"/>
        <v>0.66233519532703045</v>
      </c>
      <c r="BG318" s="33">
        <f t="shared" si="690"/>
        <v>0.91645351973756362</v>
      </c>
      <c r="BH318" s="33">
        <f t="shared" si="690"/>
        <v>0.6361396349049141</v>
      </c>
      <c r="BI318" s="33">
        <f t="shared" si="690"/>
        <v>0.44156482176296302</v>
      </c>
      <c r="BJ318" s="33">
        <f t="shared" si="690"/>
        <v>3.0004790845607383</v>
      </c>
      <c r="BK318" s="33">
        <f t="shared" si="690"/>
        <v>2.0827282871245694</v>
      </c>
      <c r="BL318" s="33">
        <f t="shared" si="690"/>
        <v>1.4456881703689259</v>
      </c>
      <c r="BM318" s="33">
        <f t="shared" si="690"/>
        <v>2.0003557436252248</v>
      </c>
      <c r="BN318" s="33">
        <f t="shared" si="690"/>
        <v>1.3885107591644084</v>
      </c>
      <c r="BO318" s="33">
        <f t="shared" si="690"/>
        <v>0.96380962959183203</v>
      </c>
      <c r="BP318" s="33">
        <f t="shared" si="690"/>
        <v>1.3335947321359931</v>
      </c>
      <c r="BQ318" s="33">
        <f t="shared" si="690"/>
        <v>0.92569066269181033</v>
      </c>
      <c r="BR318" s="33">
        <f t="shared" si="690"/>
        <v>0.64255143061514464</v>
      </c>
      <c r="BS318" s="33">
        <f t="shared" si="690"/>
        <v>0.94676433607788624</v>
      </c>
      <c r="BT318" s="33">
        <f t="shared" si="690"/>
        <v>0.65717933983825794</v>
      </c>
      <c r="BU318" s="33">
        <f t="shared" si="690"/>
        <v>0.45616915239899697</v>
      </c>
      <c r="BV318" s="33">
        <f t="shared" si="690"/>
        <v>0.63118769508442663</v>
      </c>
      <c r="BW318" s="33">
        <f t="shared" si="690"/>
        <v>0.43812752230190788</v>
      </c>
      <c r="BX318" s="33">
        <f t="shared" si="690"/>
        <v>0.30411829522870071</v>
      </c>
      <c r="BY318" s="33">
        <f t="shared" si="690"/>
        <v>0.42079944421693616</v>
      </c>
      <c r="BZ318" s="33">
        <f t="shared" si="690"/>
        <v>0.29209032323756873</v>
      </c>
      <c r="CA318" s="33">
        <f t="shared" si="690"/>
        <v>0.20274921486123385</v>
      </c>
      <c r="CB318" s="33">
        <f t="shared" si="690"/>
        <v>1.2543737609848882</v>
      </c>
      <c r="CC318" s="33">
        <f t="shared" si="690"/>
        <v>0.8707008584305882</v>
      </c>
      <c r="CD318" s="33">
        <f t="shared" si="690"/>
        <v>0.60438125258337305</v>
      </c>
      <c r="CE318" s="33">
        <f t="shared" ref="CE318:CS318" si="691">EXP(CE317)</f>
        <v>0.83626437202985382</v>
      </c>
      <c r="CF318" s="33">
        <f t="shared" si="691"/>
        <v>0.58047778839825603</v>
      </c>
      <c r="CG318" s="33">
        <f t="shared" si="691"/>
        <v>0.40292815776169599</v>
      </c>
      <c r="CH318" s="33">
        <f t="shared" si="691"/>
        <v>0.55751971356399488</v>
      </c>
      <c r="CI318" s="33">
        <f t="shared" si="691"/>
        <v>0.38699222535634192</v>
      </c>
      <c r="CJ318" s="33">
        <f t="shared" si="691"/>
        <v>0.26862365373392882</v>
      </c>
      <c r="CK318" s="33">
        <f t="shared" si="691"/>
        <v>1.8253257843977644</v>
      </c>
      <c r="CL318" s="33">
        <f t="shared" si="691"/>
        <v>1.267016878719426</v>
      </c>
      <c r="CM318" s="33">
        <f t="shared" si="691"/>
        <v>0.87947684993096664</v>
      </c>
      <c r="CN318" s="33">
        <f t="shared" si="691"/>
        <v>1.2169059719814137</v>
      </c>
      <c r="CO318" s="33">
        <f t="shared" si="691"/>
        <v>0.84469327037070507</v>
      </c>
      <c r="CP318" s="33">
        <f t="shared" si="691"/>
        <v>0.58632855572875331</v>
      </c>
      <c r="CQ318" s="33">
        <f t="shared" si="691"/>
        <v>0.81128539206638894</v>
      </c>
      <c r="CR318" s="33">
        <f t="shared" si="691"/>
        <v>0.56313908124941336</v>
      </c>
      <c r="CS318" s="33">
        <f t="shared" si="691"/>
        <v>0.39089280779812496</v>
      </c>
    </row>
    <row r="319" spans="2:97" ht="13.9" thickTop="1" thickBot="1" x14ac:dyDescent="0.4">
      <c r="H319" s="32">
        <f t="shared" ref="H319:H320" si="692">H318</f>
        <v>1.0561961971689016E-3</v>
      </c>
      <c r="I319" s="32">
        <f t="shared" ref="I319:J319" si="693">I314</f>
        <v>-0.40608030820148794</v>
      </c>
      <c r="J319" s="32">
        <f t="shared" si="693"/>
        <v>0.59967455535722303</v>
      </c>
      <c r="K319" s="32">
        <f t="shared" si="688"/>
        <v>-0.40544693421658068</v>
      </c>
      <c r="L319" s="32">
        <f>$CE$5-$CE$7*SUMPRODUCT($B$5:$CD$5,Q319:CS319)</f>
        <v>-8.4939332062390349E-3</v>
      </c>
      <c r="M319" s="32">
        <f>SUMPRODUCT($B$7:$CD$7, LN(Q319:CS319))</f>
        <v>-3180.5978408319756</v>
      </c>
      <c r="O319" s="48">
        <f t="shared" si="689"/>
        <v>0.99999999999999989</v>
      </c>
      <c r="P319" s="39" t="s">
        <v>366</v>
      </c>
      <c r="Q319" s="32">
        <f t="shared" ref="Q319:AV319" si="694">Q318/$O318</f>
        <v>2.5872105658207363E-2</v>
      </c>
      <c r="R319" s="32">
        <f t="shared" si="694"/>
        <v>1.7958654195955728E-2</v>
      </c>
      <c r="S319" s="32">
        <f t="shared" si="694"/>
        <v>1.2465674993392276E-2</v>
      </c>
      <c r="T319" s="32">
        <f t="shared" si="694"/>
        <v>1.7248383906215543E-2</v>
      </c>
      <c r="U319" s="32">
        <f t="shared" si="694"/>
        <v>1.1972653718370587E-2</v>
      </c>
      <c r="V319" s="32">
        <f t="shared" si="694"/>
        <v>8.3106010301845206E-3</v>
      </c>
      <c r="W319" s="32">
        <f t="shared" si="694"/>
        <v>1.1499131586215437E-2</v>
      </c>
      <c r="X319" s="32">
        <f t="shared" si="694"/>
        <v>7.9819142067056471E-3</v>
      </c>
      <c r="Y319" s="32">
        <f t="shared" si="694"/>
        <v>5.5405013783460686E-3</v>
      </c>
      <c r="Z319" s="32">
        <f t="shared" si="694"/>
        <v>3.4278108334252017E-2</v>
      </c>
      <c r="AA319" s="32">
        <f t="shared" si="694"/>
        <v>2.3793528914839521E-2</v>
      </c>
      <c r="AB319" s="32">
        <f t="shared" si="694"/>
        <v>1.6515847744596898E-2</v>
      </c>
      <c r="AC319" s="32">
        <f t="shared" si="694"/>
        <v>2.2852487537691656E-2</v>
      </c>
      <c r="AD319" s="32">
        <f t="shared" si="694"/>
        <v>1.5862640893189214E-2</v>
      </c>
      <c r="AE319" s="32">
        <f t="shared" si="694"/>
        <v>1.1010765269700502E-2</v>
      </c>
      <c r="AF319" s="32">
        <f t="shared" si="694"/>
        <v>1.5235268573397721E-2</v>
      </c>
      <c r="AG319" s="32">
        <f t="shared" si="694"/>
        <v>1.0575286121149797E-2</v>
      </c>
      <c r="AH319" s="32">
        <f t="shared" si="694"/>
        <v>7.3406435866487678E-3</v>
      </c>
      <c r="AI319" s="32">
        <f t="shared" si="694"/>
        <v>4.9880439888796355E-2</v>
      </c>
      <c r="AJ319" s="32">
        <f t="shared" si="694"/>
        <v>3.4623605165313702E-2</v>
      </c>
      <c r="AK319" s="32">
        <f t="shared" si="694"/>
        <v>2.4033349291147661E-2</v>
      </c>
      <c r="AL319" s="32">
        <f t="shared" si="694"/>
        <v>3.3254230945827065E-2</v>
      </c>
      <c r="AM319" s="32">
        <f t="shared" si="694"/>
        <v>2.308282294445211E-2</v>
      </c>
      <c r="AN319" s="32">
        <f t="shared" si="694"/>
        <v>1.6022524049734057E-2</v>
      </c>
      <c r="AO319" s="32">
        <f t="shared" si="694"/>
        <v>2.2169890206737854E-2</v>
      </c>
      <c r="AP319" s="32">
        <f t="shared" si="694"/>
        <v>1.5388828301990525E-2</v>
      </c>
      <c r="AQ319" s="32">
        <f t="shared" si="694"/>
        <v>1.0681876829330061E-2</v>
      </c>
      <c r="AR319" s="32">
        <f t="shared" si="694"/>
        <v>1.5739160388616009E-2</v>
      </c>
      <c r="AS319" s="32">
        <f t="shared" si="694"/>
        <v>1.0925053510832939E-2</v>
      </c>
      <c r="AT319" s="32">
        <f t="shared" si="694"/>
        <v>7.5834282939827458E-3</v>
      </c>
      <c r="AU319" s="32">
        <f t="shared" si="694"/>
        <v>1.0492964288673193E-2</v>
      </c>
      <c r="AV319" s="32">
        <f t="shared" si="694"/>
        <v>7.2835013755834805E-3</v>
      </c>
      <c r="AW319" s="32">
        <f t="shared" ref="AW319:CB319" si="695">AW318/$O318</f>
        <v>5.055710743759179E-3</v>
      </c>
      <c r="AX319" s="32">
        <f t="shared" si="695"/>
        <v>6.9954366589342941E-3</v>
      </c>
      <c r="AY319" s="32">
        <f t="shared" si="695"/>
        <v>4.8557558309004481E-3</v>
      </c>
      <c r="AZ319" s="32">
        <f t="shared" si="695"/>
        <v>3.3705350843553639E-3</v>
      </c>
      <c r="BA319" s="32">
        <f t="shared" si="695"/>
        <v>2.0852908225504261E-2</v>
      </c>
      <c r="BB319" s="32">
        <f t="shared" si="695"/>
        <v>1.4474669079864128E-2</v>
      </c>
      <c r="BC319" s="32">
        <f t="shared" si="695"/>
        <v>1.0047329739615163E-2</v>
      </c>
      <c r="BD319" s="32">
        <f t="shared" si="695"/>
        <v>1.3902191471627556E-2</v>
      </c>
      <c r="BE319" s="32">
        <f t="shared" si="695"/>
        <v>9.6499547622140875E-3</v>
      </c>
      <c r="BF319" s="32">
        <f t="shared" si="695"/>
        <v>6.6983415602372229E-3</v>
      </c>
      <c r="BG319" s="32">
        <f t="shared" si="695"/>
        <v>9.2682960872293545E-3</v>
      </c>
      <c r="BH319" s="32">
        <f t="shared" si="695"/>
        <v>6.4334200940262517E-3</v>
      </c>
      <c r="BI319" s="32">
        <f t="shared" si="695"/>
        <v>4.4656421975178238E-3</v>
      </c>
      <c r="BJ319" s="32">
        <f t="shared" si="695"/>
        <v>3.0344505160732328E-2</v>
      </c>
      <c r="BK319" s="32">
        <f t="shared" si="695"/>
        <v>2.1063089418704248E-2</v>
      </c>
      <c r="BL319" s="32">
        <f t="shared" si="695"/>
        <v>1.4620562553593605E-2</v>
      </c>
      <c r="BM319" s="32">
        <f t="shared" si="695"/>
        <v>2.0230037762327034E-2</v>
      </c>
      <c r="BN319" s="32">
        <f t="shared" si="695"/>
        <v>1.4042314813657501E-2</v>
      </c>
      <c r="BO319" s="32">
        <f t="shared" si="695"/>
        <v>9.7472188456845851E-3</v>
      </c>
      <c r="BP319" s="32">
        <f t="shared" si="695"/>
        <v>1.3486936949453986E-2</v>
      </c>
      <c r="BQ319" s="32">
        <f t="shared" si="695"/>
        <v>9.3617133463223621E-3</v>
      </c>
      <c r="BR319" s="32">
        <f t="shared" si="695"/>
        <v>6.4982639947952295E-3</v>
      </c>
      <c r="BS319" s="32">
        <f t="shared" si="695"/>
        <v>9.5748360419978043E-3</v>
      </c>
      <c r="BT319" s="32">
        <f t="shared" si="695"/>
        <v>6.6461992592653264E-3</v>
      </c>
      <c r="BU319" s="32">
        <f t="shared" si="695"/>
        <v>4.6133390065489221E-3</v>
      </c>
      <c r="BV319" s="32">
        <f t="shared" si="695"/>
        <v>6.383340037074141E-3</v>
      </c>
      <c r="BW319" s="32">
        <f t="shared" si="695"/>
        <v>4.4308800317784678E-3</v>
      </c>
      <c r="BX319" s="32">
        <f t="shared" si="695"/>
        <v>3.0756152330891607E-3</v>
      </c>
      <c r="BY319" s="32">
        <f t="shared" si="695"/>
        <v>4.2556373655053999E-3</v>
      </c>
      <c r="BZ319" s="32">
        <f t="shared" si="695"/>
        <v>2.9539737058956856E-3</v>
      </c>
      <c r="CA319" s="32">
        <f t="shared" si="695"/>
        <v>2.0504474196632572E-3</v>
      </c>
      <c r="CB319" s="32">
        <f t="shared" si="695"/>
        <v>1.2685757837657291E-2</v>
      </c>
      <c r="CC319" s="32">
        <f t="shared" ref="CC319:CS319" si="696">CC318/$O318</f>
        <v>8.8055893567306805E-3</v>
      </c>
      <c r="CD319" s="32">
        <f t="shared" si="696"/>
        <v>6.1122405859899221E-3</v>
      </c>
      <c r="CE319" s="32">
        <f t="shared" si="696"/>
        <v>8.4573255928932622E-3</v>
      </c>
      <c r="CF319" s="32">
        <f t="shared" si="696"/>
        <v>5.8704995933407927E-3</v>
      </c>
      <c r="CG319" s="32">
        <f t="shared" si="696"/>
        <v>4.0749011134647191E-3</v>
      </c>
      <c r="CH319" s="32">
        <f t="shared" si="696"/>
        <v>5.6383195312055805E-3</v>
      </c>
      <c r="CI319" s="32">
        <f t="shared" si="696"/>
        <v>3.913737522755624E-3</v>
      </c>
      <c r="CJ319" s="32">
        <f t="shared" si="696"/>
        <v>2.7166501139658161E-3</v>
      </c>
      <c r="CK319" s="32">
        <f t="shared" si="696"/>
        <v>1.8459921273800341E-2</v>
      </c>
      <c r="CL319" s="32">
        <f t="shared" si="696"/>
        <v>1.2813620469100895E-2</v>
      </c>
      <c r="CM319" s="32">
        <f t="shared" si="696"/>
        <v>8.8943428897061538E-3</v>
      </c>
      <c r="CN319" s="32">
        <f t="shared" si="696"/>
        <v>1.2306837843637867E-2</v>
      </c>
      <c r="CO319" s="32">
        <f t="shared" si="696"/>
        <v>8.5425688963774778E-3</v>
      </c>
      <c r="CP319" s="32">
        <f t="shared" si="696"/>
        <v>5.929669690665604E-3</v>
      </c>
      <c r="CQ319" s="32">
        <f t="shared" si="696"/>
        <v>8.2047076725380013E-3</v>
      </c>
      <c r="CR319" s="32">
        <f t="shared" si="696"/>
        <v>5.6951494330061449E-3</v>
      </c>
      <c r="CS319" s="32">
        <f t="shared" si="696"/>
        <v>3.953184971212634E-3</v>
      </c>
    </row>
    <row r="320" spans="2:97" ht="13.15" thickTop="1" x14ac:dyDescent="0.35">
      <c r="H320" s="34">
        <f t="shared" si="692"/>
        <v>1.0561961971689016E-3</v>
      </c>
      <c r="I320" s="34">
        <f t="shared" ref="I320:J320" si="697">I315</f>
        <v>-0.36403706385534895</v>
      </c>
      <c r="J320" s="34">
        <f t="shared" si="697"/>
        <v>-1</v>
      </c>
      <c r="K320" s="34">
        <f t="shared" si="688"/>
        <v>-0.36509326005251785</v>
      </c>
      <c r="L320" s="34">
        <f>$CE$6-$CE$7*SUMPRODUCT($B$6:$CD$6,Q319:CS319)</f>
        <v>-1.3631451976209519E-2</v>
      </c>
    </row>
    <row r="322" spans="1:111" ht="27.75" customHeight="1" x14ac:dyDescent="0.35">
      <c r="A322" s="40" t="s">
        <v>354</v>
      </c>
      <c r="B322" s="40"/>
      <c r="C322" s="40">
        <f>1+C264</f>
        <v>6</v>
      </c>
      <c r="D322" s="40"/>
    </row>
    <row r="323" spans="1:111" ht="13.15" x14ac:dyDescent="0.35">
      <c r="B323" s="37" t="s">
        <v>349</v>
      </c>
      <c r="D323" s="37" t="s">
        <v>350</v>
      </c>
      <c r="F323" s="37" t="s">
        <v>348</v>
      </c>
      <c r="H323" s="37" t="s">
        <v>355</v>
      </c>
      <c r="I323" s="37"/>
      <c r="J323" s="37"/>
      <c r="K323" s="37"/>
      <c r="M323" s="37" t="s">
        <v>356</v>
      </c>
      <c r="N323" s="37" t="s">
        <v>357</v>
      </c>
      <c r="P323" s="37" t="s">
        <v>358</v>
      </c>
      <c r="R323" s="37" t="s">
        <v>359</v>
      </c>
      <c r="T323" s="37" t="s">
        <v>360</v>
      </c>
      <c r="V323" s="37" t="s">
        <v>361</v>
      </c>
      <c r="X323" s="37" t="s">
        <v>362</v>
      </c>
      <c r="Y323" s="37"/>
      <c r="Z323" s="37"/>
      <c r="AA323" s="37"/>
      <c r="AC323" s="37" t="s">
        <v>336</v>
      </c>
    </row>
    <row r="324" spans="1:111" ht="13.15" x14ac:dyDescent="0.35">
      <c r="B324" s="36">
        <f>K317</f>
        <v>-0.49701348766996445</v>
      </c>
      <c r="D324" s="36">
        <f>$CE$3-$CE$7*SUMPRODUCT($B$3:$CD$3,AE326:DG326)</f>
        <v>-2.1720684523614864E-2</v>
      </c>
      <c r="F324" s="36">
        <f>SUMPRODUCT(D324:D327,D324:D327)</f>
        <v>7.662251279832112E-4</v>
      </c>
      <c r="H324" s="36">
        <f t="shared" ref="H324:K327" si="698">X266</f>
        <v>-2.1729922015974461E-3</v>
      </c>
      <c r="I324" s="36">
        <f t="shared" si="698"/>
        <v>7.5668938894664362E-6</v>
      </c>
      <c r="J324" s="36">
        <f t="shared" si="698"/>
        <v>3.1241980745421935E-5</v>
      </c>
      <c r="K324" s="36">
        <f t="shared" si="698"/>
        <v>2.3715796020465363E-5</v>
      </c>
      <c r="M324" s="36">
        <f t="array" ref="M324:M327">MMULT(H324:K327,D324:D327)</f>
        <v>4.6564531018621859E-5</v>
      </c>
      <c r="N324" s="36">
        <f>IFERROR(M324/(MAX(ABS(M324),ABS(M325),ABS(M326),ABS(M327))),0)</f>
        <v>1</v>
      </c>
      <c r="P324" s="36">
        <f>L375</f>
        <v>-1.3317455852188687E-3</v>
      </c>
      <c r="R324" s="36">
        <f>H375*J375</f>
        <v>-4.5383430347101239E-5</v>
      </c>
      <c r="T324" s="36">
        <f>P324-D324</f>
        <v>2.0388938938395995E-2</v>
      </c>
      <c r="V324" s="36">
        <f t="array" ref="V324:V327">MMULT(H324:K327,T324:T327)</f>
        <v>-4.3711554292718294E-5</v>
      </c>
      <c r="X324" s="36">
        <f t="array" ref="X324:AA327">H324:K327+MMULT(R324:R327,TRANSPOSE(R324:R327))*((SUMPRODUCT(R324:R327,T324:T327)+SUMPRODUCT(V324:V327,T324:T327))/SUMPRODUCT(R324:R327,T324:T327)^2)-(MMULT(V324:V327,TRANSPOSE(R324:R327))+MMULT(R324:R327,TRANSPOSE(V324:V327)))/SUMPRODUCT(R324:R327,T324:T327)</f>
        <v>-2.2257339729148278E-3</v>
      </c>
      <c r="Y324" s="36">
        <v>-2.2084918891698748E-7</v>
      </c>
      <c r="Z324" s="36">
        <v>3.8543968100546167E-7</v>
      </c>
      <c r="AA324" s="36">
        <v>-3.7256822534308294E-7</v>
      </c>
      <c r="AC324" s="43">
        <f>SUM(AE324:DG324)</f>
        <v>-1.2660368522247931</v>
      </c>
      <c r="AD324" s="37" t="s">
        <v>363</v>
      </c>
      <c r="AE324" s="36">
        <f t="shared" ref="AE324:BJ324" si="699">SUMPRODUCT(B$3:B$6,$B324:$B327)</f>
        <v>0.9393219054363382</v>
      </c>
      <c r="AF324" s="36">
        <f t="shared" si="699"/>
        <v>0.57422864538382035</v>
      </c>
      <c r="AG324" s="36">
        <f t="shared" si="699"/>
        <v>0.20913538533130249</v>
      </c>
      <c r="AH324" s="36">
        <f t="shared" si="699"/>
        <v>0.53387497121975747</v>
      </c>
      <c r="AI324" s="36">
        <f t="shared" si="699"/>
        <v>0.16878171116723967</v>
      </c>
      <c r="AJ324" s="36">
        <f t="shared" si="699"/>
        <v>-0.19631154888527819</v>
      </c>
      <c r="AK324" s="36">
        <f t="shared" si="699"/>
        <v>0.12842803700317684</v>
      </c>
      <c r="AL324" s="36">
        <f t="shared" si="699"/>
        <v>-0.23666522304934101</v>
      </c>
      <c r="AM324" s="36">
        <f t="shared" si="699"/>
        <v>-0.60175848310185887</v>
      </c>
      <c r="AN324" s="36">
        <f t="shared" si="699"/>
        <v>1.2206634281529594</v>
      </c>
      <c r="AO324" s="36">
        <f t="shared" si="699"/>
        <v>0.85557016810044151</v>
      </c>
      <c r="AP324" s="36">
        <f t="shared" si="699"/>
        <v>0.49047690804792365</v>
      </c>
      <c r="AQ324" s="36">
        <f t="shared" si="699"/>
        <v>0.81521649393637874</v>
      </c>
      <c r="AR324" s="36">
        <f t="shared" si="699"/>
        <v>0.45012323388386088</v>
      </c>
      <c r="AS324" s="36">
        <f t="shared" si="699"/>
        <v>8.5029973831343031E-2</v>
      </c>
      <c r="AT324" s="36">
        <f t="shared" si="699"/>
        <v>0.40976955971979806</v>
      </c>
      <c r="AU324" s="36">
        <f t="shared" si="699"/>
        <v>4.4676299667280206E-2</v>
      </c>
      <c r="AV324" s="36">
        <f t="shared" si="699"/>
        <v>-0.32041696038523765</v>
      </c>
      <c r="AW324" s="36">
        <f t="shared" si="699"/>
        <v>1.5957854584417879</v>
      </c>
      <c r="AX324" s="36">
        <f t="shared" si="699"/>
        <v>1.23069219838927</v>
      </c>
      <c r="AY324" s="36">
        <f t="shared" si="699"/>
        <v>0.86559893833675217</v>
      </c>
      <c r="AZ324" s="36">
        <f t="shared" si="699"/>
        <v>1.1903385242252071</v>
      </c>
      <c r="BA324" s="36">
        <f t="shared" si="699"/>
        <v>0.82524526417268929</v>
      </c>
      <c r="BB324" s="36">
        <f t="shared" si="699"/>
        <v>0.46015200412017143</v>
      </c>
      <c r="BC324" s="36">
        <f t="shared" si="699"/>
        <v>0.78489159000862641</v>
      </c>
      <c r="BD324" s="36">
        <f t="shared" si="699"/>
        <v>0.41979832995610861</v>
      </c>
      <c r="BE324" s="36">
        <f t="shared" si="699"/>
        <v>5.4705069903590753E-2</v>
      </c>
      <c r="BF324" s="36">
        <f t="shared" si="699"/>
        <v>0.44230841776637375</v>
      </c>
      <c r="BG324" s="36">
        <f t="shared" si="699"/>
        <v>7.7215157713855898E-2</v>
      </c>
      <c r="BH324" s="36">
        <f t="shared" si="699"/>
        <v>-0.28787810233866196</v>
      </c>
      <c r="BI324" s="36">
        <f t="shared" si="699"/>
        <v>3.6861483549793073E-2</v>
      </c>
      <c r="BJ324" s="36">
        <f t="shared" si="699"/>
        <v>-0.32823177650272478</v>
      </c>
      <c r="BK324" s="36">
        <f t="shared" ref="BK324:CP324" si="700">SUMPRODUCT(AH$3:AH$6,$B324:$B327)</f>
        <v>-0.69332503655524258</v>
      </c>
      <c r="BL324" s="36">
        <f t="shared" si="700"/>
        <v>-0.36858545066678761</v>
      </c>
      <c r="BM324" s="36">
        <f t="shared" si="700"/>
        <v>-0.73367871071930546</v>
      </c>
      <c r="BN324" s="36">
        <f t="shared" si="700"/>
        <v>-1.0987719707718233</v>
      </c>
      <c r="BO324" s="36">
        <f t="shared" si="700"/>
        <v>0.72364994048299502</v>
      </c>
      <c r="BP324" s="36">
        <f t="shared" si="700"/>
        <v>0.35855668043047717</v>
      </c>
      <c r="BQ324" s="36">
        <f t="shared" si="700"/>
        <v>-6.5365796220406835E-3</v>
      </c>
      <c r="BR324" s="36">
        <f t="shared" si="700"/>
        <v>0.31820300626641429</v>
      </c>
      <c r="BS324" s="36">
        <f t="shared" si="700"/>
        <v>-4.6890253786103536E-2</v>
      </c>
      <c r="BT324" s="36">
        <f t="shared" si="700"/>
        <v>-0.41198351383862142</v>
      </c>
      <c r="BU324" s="36">
        <f t="shared" si="700"/>
        <v>-8.7243927950166333E-2</v>
      </c>
      <c r="BV324" s="36">
        <f t="shared" si="700"/>
        <v>-0.45233718800268419</v>
      </c>
      <c r="BW324" s="36">
        <f t="shared" si="700"/>
        <v>-0.81743044805520204</v>
      </c>
      <c r="BX324" s="36">
        <f t="shared" si="700"/>
        <v>1.0987719707718233</v>
      </c>
      <c r="BY324" s="36">
        <f t="shared" si="700"/>
        <v>0.73367871071930546</v>
      </c>
      <c r="BZ324" s="36">
        <f t="shared" si="700"/>
        <v>0.36858545066678761</v>
      </c>
      <c r="CA324" s="36">
        <f t="shared" si="700"/>
        <v>0.69332503655524258</v>
      </c>
      <c r="CB324" s="36">
        <f t="shared" si="700"/>
        <v>0.32823177650272478</v>
      </c>
      <c r="CC324" s="36">
        <f t="shared" si="700"/>
        <v>-3.6861483549793073E-2</v>
      </c>
      <c r="CD324" s="36">
        <f t="shared" si="700"/>
        <v>0.28787810233866196</v>
      </c>
      <c r="CE324" s="36">
        <f t="shared" si="700"/>
        <v>-7.7215157713855898E-2</v>
      </c>
      <c r="CF324" s="36">
        <f t="shared" si="700"/>
        <v>-0.44230841776637375</v>
      </c>
      <c r="CG324" s="36">
        <f t="shared" si="700"/>
        <v>-5.4705069903590753E-2</v>
      </c>
      <c r="CH324" s="36">
        <f t="shared" si="700"/>
        <v>-0.41979832995610861</v>
      </c>
      <c r="CI324" s="36">
        <f t="shared" si="700"/>
        <v>-0.78489159000862641</v>
      </c>
      <c r="CJ324" s="36">
        <f t="shared" si="700"/>
        <v>-0.46015200412017143</v>
      </c>
      <c r="CK324" s="36">
        <f t="shared" si="700"/>
        <v>-0.82524526417268929</v>
      </c>
      <c r="CL324" s="36">
        <f t="shared" si="700"/>
        <v>-1.1903385242252071</v>
      </c>
      <c r="CM324" s="36">
        <f t="shared" si="700"/>
        <v>-0.86559893833675217</v>
      </c>
      <c r="CN324" s="36">
        <f t="shared" si="700"/>
        <v>-1.23069219838927</v>
      </c>
      <c r="CO324" s="36">
        <f t="shared" si="700"/>
        <v>-1.5957854584417879</v>
      </c>
      <c r="CP324" s="36">
        <f t="shared" si="700"/>
        <v>0.22663645281303052</v>
      </c>
      <c r="CQ324" s="36">
        <f t="shared" ref="CQ324:DG324" si="701">SUMPRODUCT(BN$3:BN$6,$B324:$B327)</f>
        <v>-0.13845680723948733</v>
      </c>
      <c r="CR324" s="36">
        <f t="shared" si="701"/>
        <v>-0.50355006729200524</v>
      </c>
      <c r="CS324" s="36">
        <f t="shared" si="701"/>
        <v>-0.17881048140355016</v>
      </c>
      <c r="CT324" s="36">
        <f t="shared" si="701"/>
        <v>-0.54390374145606801</v>
      </c>
      <c r="CU324" s="36">
        <f t="shared" si="701"/>
        <v>-0.90899700150858587</v>
      </c>
      <c r="CV324" s="36">
        <f t="shared" si="701"/>
        <v>-0.58425741562013078</v>
      </c>
      <c r="CW324" s="36">
        <f t="shared" si="701"/>
        <v>-0.94935067567264864</v>
      </c>
      <c r="CX324" s="36">
        <f t="shared" si="701"/>
        <v>-1.3144439357251665</v>
      </c>
      <c r="CY324" s="36">
        <f t="shared" si="701"/>
        <v>0.60175848310185887</v>
      </c>
      <c r="CZ324" s="36">
        <f t="shared" si="701"/>
        <v>0.23666522304934101</v>
      </c>
      <c r="DA324" s="36">
        <f t="shared" si="701"/>
        <v>-0.12842803700317684</v>
      </c>
      <c r="DB324" s="36">
        <f t="shared" si="701"/>
        <v>0.19631154888527819</v>
      </c>
      <c r="DC324" s="36">
        <f t="shared" si="701"/>
        <v>-0.16878171116723967</v>
      </c>
      <c r="DD324" s="36">
        <f t="shared" si="701"/>
        <v>-0.53387497121975747</v>
      </c>
      <c r="DE324" s="36">
        <f t="shared" si="701"/>
        <v>-0.20913538533130249</v>
      </c>
      <c r="DF324" s="36">
        <f t="shared" si="701"/>
        <v>-0.57422864538382035</v>
      </c>
      <c r="DG324" s="36">
        <f t="shared" si="701"/>
        <v>-0.9393219054363382</v>
      </c>
    </row>
    <row r="325" spans="1:111" ht="13.15" x14ac:dyDescent="0.35">
      <c r="B325" s="35">
        <f t="shared" ref="B325:B327" si="702">K318</f>
        <v>0.32823177650272478</v>
      </c>
      <c r="D325" s="35">
        <f>$CE$4-$CE$7*SUMPRODUCT($B$4:$CD$4,AE326:DG326)</f>
        <v>-6.0393383343750884E-3</v>
      </c>
      <c r="F325" s="37" t="s">
        <v>364</v>
      </c>
      <c r="H325" s="35">
        <f t="shared" si="698"/>
        <v>7.5668938894664362E-6</v>
      </c>
      <c r="I325" s="35">
        <f t="shared" si="698"/>
        <v>-1.9781770008439059E-3</v>
      </c>
      <c r="J325" s="35">
        <f t="shared" si="698"/>
        <v>4.3937352646739036E-6</v>
      </c>
      <c r="K325" s="35">
        <f t="shared" si="698"/>
        <v>3.5434017793822825E-6</v>
      </c>
      <c r="M325" s="35">
        <v>1.1696900273326871E-5</v>
      </c>
      <c r="N325" s="35">
        <f>IFERROR(M325/(MAX(ABS(M324),ABS(M325),ABS(M326),ABS(M327))),0)</f>
        <v>0.25119763943610007</v>
      </c>
      <c r="P325" s="35">
        <f>L376</f>
        <v>-2.8064153718787566E-4</v>
      </c>
      <c r="R325" s="35">
        <f>H376*J376</f>
        <v>-1.1400210572704499E-5</v>
      </c>
      <c r="T325" s="35">
        <f>P325-D325</f>
        <v>5.7586967971872127E-3</v>
      </c>
      <c r="V325" s="35">
        <v>-1.1157421356228485E-5</v>
      </c>
      <c r="X325" s="35">
        <v>-2.2084918891698748E-7</v>
      </c>
      <c r="Y325" s="35">
        <v>-1.9787615070299457E-3</v>
      </c>
      <c r="Z325" s="35">
        <v>-1.3494270229665105E-6</v>
      </c>
      <c r="AA325" s="35">
        <v>7.6705917520151047E-7</v>
      </c>
      <c r="AC325" s="43">
        <f t="shared" ref="AC325:AC326" si="703">SUM(AE325:DG325)</f>
        <v>98.880475020681644</v>
      </c>
      <c r="AD325" s="37" t="s">
        <v>365</v>
      </c>
      <c r="AE325" s="35">
        <f>EXP(AE324)</f>
        <v>2.5582460972688095</v>
      </c>
      <c r="AF325" s="35">
        <f t="shared" ref="AF325:CQ325" si="704">EXP(AF324)</f>
        <v>1.7757602576282601</v>
      </c>
      <c r="AG325" s="35">
        <f t="shared" si="704"/>
        <v>1.2326118648000608</v>
      </c>
      <c r="AH325" s="35">
        <f t="shared" si="704"/>
        <v>1.7055283939856734</v>
      </c>
      <c r="AI325" s="35">
        <f t="shared" si="704"/>
        <v>1.183861686930614</v>
      </c>
      <c r="AJ325" s="35">
        <f t="shared" si="704"/>
        <v>0.82175617757201169</v>
      </c>
      <c r="AK325" s="35">
        <f t="shared" si="704"/>
        <v>1.1370395935703068</v>
      </c>
      <c r="AL325" s="35">
        <f t="shared" si="704"/>
        <v>0.78925546833338167</v>
      </c>
      <c r="AM325" s="35">
        <f t="shared" si="704"/>
        <v>0.54784740814360067</v>
      </c>
      <c r="AN325" s="35">
        <f t="shared" si="704"/>
        <v>3.389435634901226</v>
      </c>
      <c r="AO325" s="35">
        <f t="shared" si="704"/>
        <v>2.3527154415176557</v>
      </c>
      <c r="AP325" s="35">
        <f t="shared" si="704"/>
        <v>1.633094870354995</v>
      </c>
      <c r="AQ325" s="35">
        <f t="shared" si="704"/>
        <v>2.2596648231311582</v>
      </c>
      <c r="AR325" s="35">
        <f t="shared" si="704"/>
        <v>1.5685054666010394</v>
      </c>
      <c r="AS325" s="35">
        <f t="shared" si="704"/>
        <v>1.0887497002092095</v>
      </c>
      <c r="AT325" s="35">
        <f t="shared" si="704"/>
        <v>1.5064705936052294</v>
      </c>
      <c r="AU325" s="35">
        <f t="shared" si="704"/>
        <v>1.0456893151389137</v>
      </c>
      <c r="AV325" s="35">
        <f t="shared" si="704"/>
        <v>0.72584632480535038</v>
      </c>
      <c r="AW325" s="35">
        <f t="shared" si="704"/>
        <v>4.9322015904447403</v>
      </c>
      <c r="AX325" s="35">
        <f t="shared" si="704"/>
        <v>3.4235985256747452</v>
      </c>
      <c r="AY325" s="35">
        <f t="shared" si="704"/>
        <v>2.376428994246643</v>
      </c>
      <c r="AZ325" s="35">
        <f t="shared" si="704"/>
        <v>3.2881941523708318</v>
      </c>
      <c r="BA325" s="35">
        <f t="shared" si="704"/>
        <v>2.2824404975657138</v>
      </c>
      <c r="BB325" s="35">
        <f t="shared" si="704"/>
        <v>1.5843147890679994</v>
      </c>
      <c r="BC325" s="35">
        <f t="shared" si="704"/>
        <v>2.192169274798597</v>
      </c>
      <c r="BD325" s="35">
        <f t="shared" si="704"/>
        <v>1.5216546525125327</v>
      </c>
      <c r="BE325" s="35">
        <f t="shared" si="704"/>
        <v>1.0562290549965692</v>
      </c>
      <c r="BF325" s="35">
        <f t="shared" si="704"/>
        <v>1.5562956556530472</v>
      </c>
      <c r="BG325" s="35">
        <f t="shared" si="704"/>
        <v>1.0802744807775266</v>
      </c>
      <c r="BH325" s="35">
        <f t="shared" si="704"/>
        <v>0.74985299199429134</v>
      </c>
      <c r="BI325" s="35">
        <f t="shared" si="704"/>
        <v>1.0375492932390542</v>
      </c>
      <c r="BJ325" s="35">
        <f t="shared" si="704"/>
        <v>0.72019607583148271</v>
      </c>
      <c r="BK325" s="35">
        <f t="shared" si="704"/>
        <v>0.49991107991007133</v>
      </c>
      <c r="BL325" s="35">
        <f t="shared" si="704"/>
        <v>0.69171209981251314</v>
      </c>
      <c r="BM325" s="35">
        <f t="shared" si="704"/>
        <v>0.48013944314388102</v>
      </c>
      <c r="BN325" s="35">
        <f t="shared" si="704"/>
        <v>0.33328011021493165</v>
      </c>
      <c r="BO325" s="35">
        <f t="shared" si="704"/>
        <v>2.0619454709005409</v>
      </c>
      <c r="BP325" s="35">
        <f t="shared" si="704"/>
        <v>1.431262154384138</v>
      </c>
      <c r="BQ325" s="35">
        <f t="shared" si="704"/>
        <v>0.99348473734256892</v>
      </c>
      <c r="BR325" s="35">
        <f t="shared" si="704"/>
        <v>1.3746552965430019</v>
      </c>
      <c r="BS325" s="35">
        <f t="shared" si="704"/>
        <v>0.9541921108158179</v>
      </c>
      <c r="BT325" s="35">
        <f t="shared" si="704"/>
        <v>0.66233519532703045</v>
      </c>
      <c r="BU325" s="35">
        <f t="shared" si="704"/>
        <v>0.91645351973756362</v>
      </c>
      <c r="BV325" s="35">
        <f t="shared" si="704"/>
        <v>0.6361396349049141</v>
      </c>
      <c r="BW325" s="35">
        <f t="shared" si="704"/>
        <v>0.44156482176296302</v>
      </c>
      <c r="BX325" s="35">
        <f t="shared" si="704"/>
        <v>3.0004790845607383</v>
      </c>
      <c r="BY325" s="35">
        <f t="shared" si="704"/>
        <v>2.0827282871245694</v>
      </c>
      <c r="BZ325" s="35">
        <f t="shared" si="704"/>
        <v>1.4456881703689259</v>
      </c>
      <c r="CA325" s="35">
        <f t="shared" si="704"/>
        <v>2.0003557436252248</v>
      </c>
      <c r="CB325" s="35">
        <f t="shared" si="704"/>
        <v>1.3885107591644084</v>
      </c>
      <c r="CC325" s="35">
        <f t="shared" si="704"/>
        <v>0.96380962959183203</v>
      </c>
      <c r="CD325" s="35">
        <f t="shared" si="704"/>
        <v>1.3335947321359931</v>
      </c>
      <c r="CE325" s="35">
        <f t="shared" si="704"/>
        <v>0.92569066269181033</v>
      </c>
      <c r="CF325" s="35">
        <f t="shared" si="704"/>
        <v>0.64255143061514464</v>
      </c>
      <c r="CG325" s="35">
        <f t="shared" si="704"/>
        <v>0.94676433607788624</v>
      </c>
      <c r="CH325" s="35">
        <f t="shared" si="704"/>
        <v>0.65717933983825794</v>
      </c>
      <c r="CI325" s="35">
        <f t="shared" si="704"/>
        <v>0.45616915239899697</v>
      </c>
      <c r="CJ325" s="35">
        <f t="shared" si="704"/>
        <v>0.63118769508442663</v>
      </c>
      <c r="CK325" s="35">
        <f t="shared" si="704"/>
        <v>0.43812752230190788</v>
      </c>
      <c r="CL325" s="35">
        <f t="shared" si="704"/>
        <v>0.30411829522870071</v>
      </c>
      <c r="CM325" s="35">
        <f t="shared" si="704"/>
        <v>0.42079944421693616</v>
      </c>
      <c r="CN325" s="35">
        <f t="shared" si="704"/>
        <v>0.29209032323756873</v>
      </c>
      <c r="CO325" s="35">
        <f t="shared" si="704"/>
        <v>0.20274921486123385</v>
      </c>
      <c r="CP325" s="35">
        <f t="shared" si="704"/>
        <v>1.2543737609848882</v>
      </c>
      <c r="CQ325" s="35">
        <f t="shared" si="704"/>
        <v>0.8707008584305882</v>
      </c>
      <c r="CR325" s="35">
        <f t="shared" ref="CR325:DG325" si="705">EXP(CR324)</f>
        <v>0.60438125258337305</v>
      </c>
      <c r="CS325" s="35">
        <f t="shared" si="705"/>
        <v>0.83626437202985382</v>
      </c>
      <c r="CT325" s="35">
        <f t="shared" si="705"/>
        <v>0.58047778839825603</v>
      </c>
      <c r="CU325" s="35">
        <f t="shared" si="705"/>
        <v>0.40292815776169599</v>
      </c>
      <c r="CV325" s="35">
        <f t="shared" si="705"/>
        <v>0.55751971356399488</v>
      </c>
      <c r="CW325" s="35">
        <f t="shared" si="705"/>
        <v>0.38699222535634192</v>
      </c>
      <c r="CX325" s="35">
        <f t="shared" si="705"/>
        <v>0.26862365373392882</v>
      </c>
      <c r="CY325" s="35">
        <f t="shared" si="705"/>
        <v>1.8253257843977644</v>
      </c>
      <c r="CZ325" s="35">
        <f t="shared" si="705"/>
        <v>1.267016878719426</v>
      </c>
      <c r="DA325" s="35">
        <f t="shared" si="705"/>
        <v>0.87947684993096664</v>
      </c>
      <c r="DB325" s="35">
        <f t="shared" si="705"/>
        <v>1.2169059719814137</v>
      </c>
      <c r="DC325" s="35">
        <f t="shared" si="705"/>
        <v>0.84469327037070507</v>
      </c>
      <c r="DD325" s="35">
        <f t="shared" si="705"/>
        <v>0.58632855572875331</v>
      </c>
      <c r="DE325" s="35">
        <f t="shared" si="705"/>
        <v>0.81128539206638894</v>
      </c>
      <c r="DF325" s="35">
        <f t="shared" si="705"/>
        <v>0.56313908124941336</v>
      </c>
      <c r="DG325" s="35">
        <f t="shared" si="705"/>
        <v>0.39089280779812496</v>
      </c>
    </row>
    <row r="326" spans="1:111" ht="13.15" x14ac:dyDescent="0.35">
      <c r="B326" s="36">
        <f t="shared" si="702"/>
        <v>-0.40544693421658068</v>
      </c>
      <c r="D326" s="36">
        <f>$CE$5-$CE$7*SUMPRODUCT($B$5:$CD$5,AE326:DG326)</f>
        <v>-8.4939332062390349E-3</v>
      </c>
      <c r="F326" s="36">
        <f>SUMPRODUCT($B$7:$CD$7, LN(AE326:DG326))</f>
        <v>-3180.5978408319756</v>
      </c>
      <c r="H326" s="36">
        <f t="shared" si="698"/>
        <v>3.1241980745421935E-5</v>
      </c>
      <c r="I326" s="36">
        <f t="shared" si="698"/>
        <v>4.3937352646739036E-6</v>
      </c>
      <c r="J326" s="36">
        <f t="shared" si="698"/>
        <v>-2.1212693709317942E-3</v>
      </c>
      <c r="K326" s="36">
        <f t="shared" si="698"/>
        <v>1.4032583246170738E-5</v>
      </c>
      <c r="M326" s="36">
        <v>1.7121503403033818E-5</v>
      </c>
      <c r="N326" s="36">
        <f>IFERROR(M326/(MAX(ABS(M324),ABS(M325),ABS(M326),ABS(M327))),0)</f>
        <v>0.36769410167981009</v>
      </c>
      <c r="P326" s="36">
        <f>L377</f>
        <v>-6.948237150083969E-4</v>
      </c>
      <c r="R326" s="36">
        <f>H377*J377</f>
        <v>-1.6687219652625622E-5</v>
      </c>
      <c r="T326" s="36">
        <f>P326-D326</f>
        <v>7.799109491230638E-3</v>
      </c>
      <c r="V326" s="36">
        <v>-1.5700531771505799E-5</v>
      </c>
      <c r="X326" s="36">
        <v>3.8543968100546167E-7</v>
      </c>
      <c r="Y326" s="36">
        <v>-1.3494270229665105E-6</v>
      </c>
      <c r="Z326" s="36">
        <v>-2.1368302749966836E-3</v>
      </c>
      <c r="AA326" s="36">
        <v>-1.698754010932748E-6</v>
      </c>
      <c r="AC326" s="44">
        <f t="shared" si="703"/>
        <v>0.99999999999999989</v>
      </c>
      <c r="AD326" s="37" t="s">
        <v>366</v>
      </c>
      <c r="AE326" s="36">
        <f t="shared" ref="AE326:BJ326" si="706">AE325/$AC325</f>
        <v>2.5872105658207363E-2</v>
      </c>
      <c r="AF326" s="36">
        <f t="shared" si="706"/>
        <v>1.7958654195955728E-2</v>
      </c>
      <c r="AG326" s="36">
        <f t="shared" si="706"/>
        <v>1.2465674993392276E-2</v>
      </c>
      <c r="AH326" s="36">
        <f t="shared" si="706"/>
        <v>1.7248383906215543E-2</v>
      </c>
      <c r="AI326" s="36">
        <f t="shared" si="706"/>
        <v>1.1972653718370587E-2</v>
      </c>
      <c r="AJ326" s="36">
        <f t="shared" si="706"/>
        <v>8.3106010301845206E-3</v>
      </c>
      <c r="AK326" s="36">
        <f t="shared" si="706"/>
        <v>1.1499131586215437E-2</v>
      </c>
      <c r="AL326" s="36">
        <f t="shared" si="706"/>
        <v>7.9819142067056471E-3</v>
      </c>
      <c r="AM326" s="36">
        <f t="shared" si="706"/>
        <v>5.5405013783460686E-3</v>
      </c>
      <c r="AN326" s="36">
        <f t="shared" si="706"/>
        <v>3.4278108334252017E-2</v>
      </c>
      <c r="AO326" s="36">
        <f t="shared" si="706"/>
        <v>2.3793528914839521E-2</v>
      </c>
      <c r="AP326" s="36">
        <f t="shared" si="706"/>
        <v>1.6515847744596898E-2</v>
      </c>
      <c r="AQ326" s="36">
        <f t="shared" si="706"/>
        <v>2.2852487537691656E-2</v>
      </c>
      <c r="AR326" s="36">
        <f t="shared" si="706"/>
        <v>1.5862640893189214E-2</v>
      </c>
      <c r="AS326" s="36">
        <f t="shared" si="706"/>
        <v>1.1010765269700502E-2</v>
      </c>
      <c r="AT326" s="36">
        <f t="shared" si="706"/>
        <v>1.5235268573397721E-2</v>
      </c>
      <c r="AU326" s="36">
        <f t="shared" si="706"/>
        <v>1.0575286121149797E-2</v>
      </c>
      <c r="AV326" s="36">
        <f t="shared" si="706"/>
        <v>7.3406435866487678E-3</v>
      </c>
      <c r="AW326" s="36">
        <f t="shared" si="706"/>
        <v>4.9880439888796355E-2</v>
      </c>
      <c r="AX326" s="36">
        <f t="shared" si="706"/>
        <v>3.4623605165313702E-2</v>
      </c>
      <c r="AY326" s="36">
        <f t="shared" si="706"/>
        <v>2.4033349291147661E-2</v>
      </c>
      <c r="AZ326" s="36">
        <f t="shared" si="706"/>
        <v>3.3254230945827065E-2</v>
      </c>
      <c r="BA326" s="36">
        <f t="shared" si="706"/>
        <v>2.308282294445211E-2</v>
      </c>
      <c r="BB326" s="36">
        <f t="shared" si="706"/>
        <v>1.6022524049734057E-2</v>
      </c>
      <c r="BC326" s="36">
        <f t="shared" si="706"/>
        <v>2.2169890206737854E-2</v>
      </c>
      <c r="BD326" s="36">
        <f t="shared" si="706"/>
        <v>1.5388828301990525E-2</v>
      </c>
      <c r="BE326" s="36">
        <f t="shared" si="706"/>
        <v>1.0681876829330061E-2</v>
      </c>
      <c r="BF326" s="36">
        <f t="shared" si="706"/>
        <v>1.5739160388616009E-2</v>
      </c>
      <c r="BG326" s="36">
        <f t="shared" si="706"/>
        <v>1.0925053510832939E-2</v>
      </c>
      <c r="BH326" s="36">
        <f t="shared" si="706"/>
        <v>7.5834282939827458E-3</v>
      </c>
      <c r="BI326" s="36">
        <f t="shared" si="706"/>
        <v>1.0492964288673193E-2</v>
      </c>
      <c r="BJ326" s="36">
        <f t="shared" si="706"/>
        <v>7.2835013755834805E-3</v>
      </c>
      <c r="BK326" s="36">
        <f t="shared" ref="BK326:CP326" si="707">BK325/$AC325</f>
        <v>5.055710743759179E-3</v>
      </c>
      <c r="BL326" s="36">
        <f t="shared" si="707"/>
        <v>6.9954366589342941E-3</v>
      </c>
      <c r="BM326" s="36">
        <f t="shared" si="707"/>
        <v>4.8557558309004481E-3</v>
      </c>
      <c r="BN326" s="36">
        <f t="shared" si="707"/>
        <v>3.3705350843553639E-3</v>
      </c>
      <c r="BO326" s="36">
        <f t="shared" si="707"/>
        <v>2.0852908225504261E-2</v>
      </c>
      <c r="BP326" s="36">
        <f t="shared" si="707"/>
        <v>1.4474669079864128E-2</v>
      </c>
      <c r="BQ326" s="36">
        <f t="shared" si="707"/>
        <v>1.0047329739615163E-2</v>
      </c>
      <c r="BR326" s="36">
        <f t="shared" si="707"/>
        <v>1.3902191471627556E-2</v>
      </c>
      <c r="BS326" s="36">
        <f t="shared" si="707"/>
        <v>9.6499547622140875E-3</v>
      </c>
      <c r="BT326" s="36">
        <f t="shared" si="707"/>
        <v>6.6983415602372229E-3</v>
      </c>
      <c r="BU326" s="36">
        <f t="shared" si="707"/>
        <v>9.2682960872293545E-3</v>
      </c>
      <c r="BV326" s="36">
        <f t="shared" si="707"/>
        <v>6.4334200940262517E-3</v>
      </c>
      <c r="BW326" s="36">
        <f t="shared" si="707"/>
        <v>4.4656421975178238E-3</v>
      </c>
      <c r="BX326" s="36">
        <f t="shared" si="707"/>
        <v>3.0344505160732328E-2</v>
      </c>
      <c r="BY326" s="36">
        <f t="shared" si="707"/>
        <v>2.1063089418704248E-2</v>
      </c>
      <c r="BZ326" s="36">
        <f t="shared" si="707"/>
        <v>1.4620562553593605E-2</v>
      </c>
      <c r="CA326" s="36">
        <f t="shared" si="707"/>
        <v>2.0230037762327034E-2</v>
      </c>
      <c r="CB326" s="36">
        <f t="shared" si="707"/>
        <v>1.4042314813657501E-2</v>
      </c>
      <c r="CC326" s="36">
        <f t="shared" si="707"/>
        <v>9.7472188456845851E-3</v>
      </c>
      <c r="CD326" s="36">
        <f t="shared" si="707"/>
        <v>1.3486936949453986E-2</v>
      </c>
      <c r="CE326" s="36">
        <f t="shared" si="707"/>
        <v>9.3617133463223621E-3</v>
      </c>
      <c r="CF326" s="36">
        <f t="shared" si="707"/>
        <v>6.4982639947952295E-3</v>
      </c>
      <c r="CG326" s="36">
        <f t="shared" si="707"/>
        <v>9.5748360419978043E-3</v>
      </c>
      <c r="CH326" s="36">
        <f t="shared" si="707"/>
        <v>6.6461992592653264E-3</v>
      </c>
      <c r="CI326" s="36">
        <f t="shared" si="707"/>
        <v>4.6133390065489221E-3</v>
      </c>
      <c r="CJ326" s="36">
        <f t="shared" si="707"/>
        <v>6.383340037074141E-3</v>
      </c>
      <c r="CK326" s="36">
        <f t="shared" si="707"/>
        <v>4.4308800317784678E-3</v>
      </c>
      <c r="CL326" s="36">
        <f t="shared" si="707"/>
        <v>3.0756152330891607E-3</v>
      </c>
      <c r="CM326" s="36">
        <f t="shared" si="707"/>
        <v>4.2556373655053999E-3</v>
      </c>
      <c r="CN326" s="36">
        <f t="shared" si="707"/>
        <v>2.9539737058956856E-3</v>
      </c>
      <c r="CO326" s="36">
        <f t="shared" si="707"/>
        <v>2.0504474196632572E-3</v>
      </c>
      <c r="CP326" s="36">
        <f t="shared" si="707"/>
        <v>1.2685757837657291E-2</v>
      </c>
      <c r="CQ326" s="36">
        <f t="shared" ref="CQ326:DG326" si="708">CQ325/$AC325</f>
        <v>8.8055893567306805E-3</v>
      </c>
      <c r="CR326" s="36">
        <f t="shared" si="708"/>
        <v>6.1122405859899221E-3</v>
      </c>
      <c r="CS326" s="36">
        <f t="shared" si="708"/>
        <v>8.4573255928932622E-3</v>
      </c>
      <c r="CT326" s="36">
        <f t="shared" si="708"/>
        <v>5.8704995933407927E-3</v>
      </c>
      <c r="CU326" s="36">
        <f t="shared" si="708"/>
        <v>4.0749011134647191E-3</v>
      </c>
      <c r="CV326" s="36">
        <f t="shared" si="708"/>
        <v>5.6383195312055805E-3</v>
      </c>
      <c r="CW326" s="36">
        <f t="shared" si="708"/>
        <v>3.913737522755624E-3</v>
      </c>
      <c r="CX326" s="36">
        <f t="shared" si="708"/>
        <v>2.7166501139658161E-3</v>
      </c>
      <c r="CY326" s="36">
        <f t="shared" si="708"/>
        <v>1.8459921273800341E-2</v>
      </c>
      <c r="CZ326" s="36">
        <f t="shared" si="708"/>
        <v>1.2813620469100895E-2</v>
      </c>
      <c r="DA326" s="36">
        <f t="shared" si="708"/>
        <v>8.8943428897061538E-3</v>
      </c>
      <c r="DB326" s="36">
        <f t="shared" si="708"/>
        <v>1.2306837843637867E-2</v>
      </c>
      <c r="DC326" s="36">
        <f t="shared" si="708"/>
        <v>8.5425688963774778E-3</v>
      </c>
      <c r="DD326" s="36">
        <f t="shared" si="708"/>
        <v>5.929669690665604E-3</v>
      </c>
      <c r="DE326" s="36">
        <f t="shared" si="708"/>
        <v>8.2047076725380013E-3</v>
      </c>
      <c r="DF326" s="36">
        <f t="shared" si="708"/>
        <v>5.6951494330061449E-3</v>
      </c>
      <c r="DG326" s="36">
        <f t="shared" si="708"/>
        <v>3.953184971212634E-3</v>
      </c>
    </row>
    <row r="327" spans="1:111" x14ac:dyDescent="0.35">
      <c r="B327" s="35">
        <f t="shared" si="702"/>
        <v>-0.36509326005251785</v>
      </c>
      <c r="D327" s="35">
        <f>$CE$6-$CE$7*SUMPRODUCT($B$6:$CD$6,AE326:DG326)</f>
        <v>-1.3631451976209519E-2</v>
      </c>
      <c r="H327" s="35">
        <f t="shared" si="698"/>
        <v>2.3715796020465363E-5</v>
      </c>
      <c r="I327" s="35">
        <f t="shared" si="698"/>
        <v>3.5434017793822825E-6</v>
      </c>
      <c r="J327" s="35">
        <f t="shared" si="698"/>
        <v>1.4032583246170738E-5</v>
      </c>
      <c r="K327" s="35">
        <f t="shared" si="698"/>
        <v>-2.0964786640685906E-3</v>
      </c>
      <c r="M327" s="35">
        <v>2.7922333277807673E-5</v>
      </c>
      <c r="N327" s="35">
        <f>IFERROR(M327/(MAX(ABS(M324),ABS(M325),ABS(M326),ABS(M327))),0)</f>
        <v>0.59964811557193842</v>
      </c>
      <c r="P327" s="35">
        <f>L378</f>
        <v>-7.1955381196175949E-4</v>
      </c>
      <c r="R327" s="35">
        <f>H378*J378</f>
        <v>-2.7214088485829582E-5</v>
      </c>
      <c r="T327" s="35">
        <f>P327-D327</f>
        <v>1.2911898164247759E-2</v>
      </c>
      <c r="V327" s="35">
        <v>-2.6456132067375335E-5</v>
      </c>
      <c r="X327" s="35">
        <v>-3.7256822534308294E-7</v>
      </c>
      <c r="Y327" s="35">
        <v>7.6705917520151047E-7</v>
      </c>
      <c r="Z327" s="35">
        <v>-1.698754010932748E-6</v>
      </c>
      <c r="AA327" s="35">
        <v>-2.1064029751277679E-3</v>
      </c>
    </row>
    <row r="328" spans="1:111" x14ac:dyDescent="0.35">
      <c r="B328" s="3"/>
    </row>
    <row r="329" spans="1:111" ht="13.5" thickBot="1" x14ac:dyDescent="0.4">
      <c r="B329" s="39" t="s">
        <v>367</v>
      </c>
      <c r="D329" s="39" t="s">
        <v>368</v>
      </c>
      <c r="E329" s="39" t="s">
        <v>369</v>
      </c>
      <c r="F329" s="39" t="s">
        <v>370</v>
      </c>
      <c r="H329" s="39" t="s">
        <v>347</v>
      </c>
      <c r="I329" s="39" t="s">
        <v>371</v>
      </c>
      <c r="J329" s="39" t="s">
        <v>372</v>
      </c>
      <c r="K329" s="39" t="s">
        <v>349</v>
      </c>
      <c r="L329" s="39" t="s">
        <v>373</v>
      </c>
      <c r="M329" s="39" t="s">
        <v>374</v>
      </c>
    </row>
    <row r="330" spans="1:111" ht="13.15" thickTop="1" x14ac:dyDescent="0.35">
      <c r="B330" s="32">
        <v>1</v>
      </c>
      <c r="D330" s="32">
        <v>0</v>
      </c>
      <c r="E330" s="32"/>
      <c r="F330" s="32" t="b">
        <v>0</v>
      </c>
      <c r="H330" s="32">
        <v>0</v>
      </c>
      <c r="I330" s="32">
        <f>B324</f>
        <v>-0.49701348766996445</v>
      </c>
      <c r="J330" s="32">
        <f>IF(SUMPRODUCT(L330:L333,N324:N327)&gt;0,N324,-N324)</f>
        <v>-1</v>
      </c>
      <c r="K330" s="32">
        <f>I330+J330*H330</f>
        <v>-0.49701348766996445</v>
      </c>
      <c r="L330" s="32">
        <f>D324</f>
        <v>-2.1720684523614864E-2</v>
      </c>
      <c r="M330" s="32">
        <f>SUMPRODUCT(L330:L333,J330:J333)</f>
        <v>3.4534995687005618E-2</v>
      </c>
    </row>
    <row r="331" spans="1:111" ht="13.5" thickBot="1" x14ac:dyDescent="0.4">
      <c r="H331" s="33">
        <f>H330</f>
        <v>0</v>
      </c>
      <c r="I331" s="33">
        <f>B325</f>
        <v>0.32823177650272478</v>
      </c>
      <c r="J331" s="32">
        <f>IF(SUMPRODUCT(L330:L333,N324:N327)&gt;0,N325,-N325)</f>
        <v>-0.25119763943610007</v>
      </c>
      <c r="K331" s="33">
        <f t="shared" ref="K331:K333" si="709">I331+J331*H331</f>
        <v>0.32823177650272478</v>
      </c>
      <c r="L331" s="32">
        <f>D325</f>
        <v>-6.0393383343750884E-3</v>
      </c>
      <c r="M331" s="39" t="s">
        <v>375</v>
      </c>
    </row>
    <row r="332" spans="1:111" ht="13.15" thickTop="1" x14ac:dyDescent="0.35">
      <c r="H332" s="33">
        <f t="shared" ref="H332:H333" si="710">H331</f>
        <v>0</v>
      </c>
      <c r="I332" s="32">
        <f>B326</f>
        <v>-0.40544693421658068</v>
      </c>
      <c r="J332" s="32">
        <f>IF(SUMPRODUCT(L330:L333,N324:N327)&gt;0,N326,-N326)</f>
        <v>-0.36769410167981009</v>
      </c>
      <c r="K332" s="32">
        <f t="shared" si="709"/>
        <v>-0.40544693421658068</v>
      </c>
      <c r="L332" s="32">
        <f>D326</f>
        <v>-8.4939332062390349E-3</v>
      </c>
      <c r="M332" s="32">
        <f>F326</f>
        <v>-3180.5978408319756</v>
      </c>
    </row>
    <row r="333" spans="1:111" x14ac:dyDescent="0.35">
      <c r="H333" s="33">
        <f t="shared" si="710"/>
        <v>0</v>
      </c>
      <c r="I333" s="34">
        <f>B327</f>
        <v>-0.36509326005251785</v>
      </c>
      <c r="J333" s="32">
        <f>IF(SUMPRODUCT(L330:L333,N324:N327)&gt;0,N327,-N327)</f>
        <v>-0.59964811557193842</v>
      </c>
      <c r="K333" s="34">
        <f t="shared" si="709"/>
        <v>-0.36509326005251785</v>
      </c>
      <c r="L333" s="32">
        <f>D327</f>
        <v>-1.3631451976209519E-2</v>
      </c>
    </row>
    <row r="334" spans="1:111" ht="13.5" thickBot="1" x14ac:dyDescent="0.4">
      <c r="B334" s="39" t="s">
        <v>367</v>
      </c>
      <c r="D334" s="39" t="s">
        <v>368</v>
      </c>
      <c r="E334" s="39" t="s">
        <v>369</v>
      </c>
      <c r="F334" s="39" t="s">
        <v>370</v>
      </c>
      <c r="H334" s="39" t="s">
        <v>347</v>
      </c>
      <c r="I334" s="39" t="s">
        <v>371</v>
      </c>
      <c r="J334" s="39" t="s">
        <v>372</v>
      </c>
      <c r="K334" s="39" t="s">
        <v>349</v>
      </c>
      <c r="L334" s="39" t="s">
        <v>373</v>
      </c>
      <c r="M334" s="39" t="s">
        <v>374</v>
      </c>
      <c r="O334" s="45" t="s">
        <v>336</v>
      </c>
    </row>
    <row r="335" spans="1:111" ht="13.9" thickTop="1" thickBot="1" x14ac:dyDescent="0.4">
      <c r="B335" s="32">
        <f>1+B330</f>
        <v>2</v>
      </c>
      <c r="D335" s="32">
        <v>0</v>
      </c>
      <c r="E335" s="32">
        <f>H335</f>
        <v>1.0561961971689016E-3</v>
      </c>
      <c r="F335" s="32" t="b">
        <f>OR(F330,M335*M330&lt;=0)</f>
        <v>1</v>
      </c>
      <c r="H335" s="32">
        <f>ABS(H317)</f>
        <v>1.0561961971689016E-3</v>
      </c>
      <c r="I335" s="32">
        <f>I330</f>
        <v>-0.49701348766996445</v>
      </c>
      <c r="J335" s="32">
        <f>J330</f>
        <v>-1</v>
      </c>
      <c r="K335" s="32">
        <f>I335+J335*H335</f>
        <v>-0.49806968386713335</v>
      </c>
      <c r="L335" s="32">
        <f>$CE$3-$CE$7*SUMPRODUCT($B$3:$CD$3,Q337:CS337)</f>
        <v>0.45267247947558076</v>
      </c>
      <c r="M335" s="32">
        <f>SUMPRODUCT(L335:L338,J335:J338)</f>
        <v>-0.7204306565992985</v>
      </c>
      <c r="O335" s="46">
        <f>SUM(Q335:CS335)</f>
        <v>-1.2650134982575429</v>
      </c>
      <c r="P335" s="39" t="s">
        <v>363</v>
      </c>
      <c r="Q335" s="32">
        <f t="shared" ref="Q335:AV335" si="711">SUMPRODUCT(B$3:B$6,$K335:$K338)</f>
        <v>0.94166511879623949</v>
      </c>
      <c r="R335" s="32">
        <f t="shared" si="711"/>
        <v>0.57593851268441509</v>
      </c>
      <c r="S335" s="32">
        <f t="shared" si="711"/>
        <v>0.21021190657259065</v>
      </c>
      <c r="T335" s="32">
        <f t="shared" si="711"/>
        <v>0.53582982746774321</v>
      </c>
      <c r="U335" s="32">
        <f t="shared" si="711"/>
        <v>0.17010322135591877</v>
      </c>
      <c r="V335" s="32">
        <f t="shared" si="711"/>
        <v>-0.19562338475590568</v>
      </c>
      <c r="W335" s="32">
        <f t="shared" si="711"/>
        <v>0.12999453613924689</v>
      </c>
      <c r="X335" s="32">
        <f t="shared" si="711"/>
        <v>-0.23573206997257756</v>
      </c>
      <c r="Y335" s="32">
        <f t="shared" si="711"/>
        <v>-0.60145867608440207</v>
      </c>
      <c r="Z335" s="32">
        <f t="shared" si="711"/>
        <v>1.2227792295201378</v>
      </c>
      <c r="AA335" s="32">
        <f t="shared" si="711"/>
        <v>0.85705262340831334</v>
      </c>
      <c r="AB335" s="32">
        <f t="shared" si="711"/>
        <v>0.49132601729648889</v>
      </c>
      <c r="AC335" s="32">
        <f t="shared" si="711"/>
        <v>0.81694393819164146</v>
      </c>
      <c r="AD335" s="32">
        <f t="shared" si="711"/>
        <v>0.45121733207981696</v>
      </c>
      <c r="AE335" s="32">
        <f t="shared" si="711"/>
        <v>8.5490725967992509E-2</v>
      </c>
      <c r="AF335" s="32">
        <f t="shared" si="711"/>
        <v>0.41110864686314508</v>
      </c>
      <c r="AG335" s="32">
        <f t="shared" si="711"/>
        <v>4.5382040751320629E-2</v>
      </c>
      <c r="AH335" s="32">
        <f t="shared" si="711"/>
        <v>-0.32034456536050382</v>
      </c>
      <c r="AI335" s="32">
        <f t="shared" si="711"/>
        <v>1.5975980438186688</v>
      </c>
      <c r="AJ335" s="32">
        <f t="shared" si="711"/>
        <v>1.2318714377068443</v>
      </c>
      <c r="AK335" s="32">
        <f t="shared" si="711"/>
        <v>0.86614483159501976</v>
      </c>
      <c r="AL335" s="32">
        <f t="shared" si="711"/>
        <v>1.1917627524901724</v>
      </c>
      <c r="AM335" s="32">
        <f t="shared" si="711"/>
        <v>0.82603614637834788</v>
      </c>
      <c r="AN335" s="32">
        <f t="shared" si="711"/>
        <v>0.46030954026652343</v>
      </c>
      <c r="AO335" s="32">
        <f t="shared" si="711"/>
        <v>0.785927461161676</v>
      </c>
      <c r="AP335" s="32">
        <f t="shared" si="711"/>
        <v>0.42020085504985155</v>
      </c>
      <c r="AQ335" s="32">
        <f t="shared" si="711"/>
        <v>5.4474248938027103E-2</v>
      </c>
      <c r="AR335" s="32">
        <f t="shared" si="711"/>
        <v>0.44359543492910619</v>
      </c>
      <c r="AS335" s="32">
        <f t="shared" si="711"/>
        <v>7.7868828817281743E-2</v>
      </c>
      <c r="AT335" s="32">
        <f t="shared" si="711"/>
        <v>-0.2878577772945427</v>
      </c>
      <c r="AU335" s="32">
        <f t="shared" si="711"/>
        <v>3.7760143600609863E-2</v>
      </c>
      <c r="AV335" s="32">
        <f t="shared" si="711"/>
        <v>-0.32796646251121458</v>
      </c>
      <c r="AW335" s="32">
        <f t="shared" ref="AW335:CB335" si="712">SUMPRODUCT(AH$3:AH$6,$K335:$K338)</f>
        <v>-0.69369306862303903</v>
      </c>
      <c r="AX335" s="32">
        <f t="shared" si="712"/>
        <v>-0.36807514772788646</v>
      </c>
      <c r="AY335" s="32">
        <f t="shared" si="712"/>
        <v>-0.73380175383971091</v>
      </c>
      <c r="AZ335" s="32">
        <f t="shared" si="712"/>
        <v>-1.0995283599515353</v>
      </c>
      <c r="BA335" s="32">
        <f t="shared" si="712"/>
        <v>0.72470954565300438</v>
      </c>
      <c r="BB335" s="32">
        <f t="shared" si="712"/>
        <v>0.35898293954117999</v>
      </c>
      <c r="BC335" s="32">
        <f t="shared" si="712"/>
        <v>-6.7436665706444576E-3</v>
      </c>
      <c r="BD335" s="32">
        <f t="shared" si="712"/>
        <v>0.31887425432450811</v>
      </c>
      <c r="BE335" s="32">
        <f t="shared" si="712"/>
        <v>-4.6852351787316365E-2</v>
      </c>
      <c r="BF335" s="32">
        <f t="shared" si="712"/>
        <v>-0.41257895789914079</v>
      </c>
      <c r="BG335" s="32">
        <f t="shared" si="712"/>
        <v>-8.6961037003988217E-2</v>
      </c>
      <c r="BH335" s="32">
        <f t="shared" si="712"/>
        <v>-0.45268764311581267</v>
      </c>
      <c r="BI335" s="32">
        <f t="shared" si="712"/>
        <v>-0.81841424922763717</v>
      </c>
      <c r="BJ335" s="32">
        <f t="shared" si="712"/>
        <v>1.0995283599515353</v>
      </c>
      <c r="BK335" s="32">
        <f t="shared" si="712"/>
        <v>0.73380175383971091</v>
      </c>
      <c r="BL335" s="32">
        <f t="shared" si="712"/>
        <v>0.36807514772788646</v>
      </c>
      <c r="BM335" s="32">
        <f t="shared" si="712"/>
        <v>0.69369306862303903</v>
      </c>
      <c r="BN335" s="32">
        <f t="shared" si="712"/>
        <v>0.32796646251121458</v>
      </c>
      <c r="BO335" s="32">
        <f t="shared" si="712"/>
        <v>-3.7760143600609863E-2</v>
      </c>
      <c r="BP335" s="32">
        <f t="shared" si="712"/>
        <v>0.2878577772945427</v>
      </c>
      <c r="BQ335" s="32">
        <f t="shared" si="712"/>
        <v>-7.7868828817281743E-2</v>
      </c>
      <c r="BR335" s="32">
        <f t="shared" si="712"/>
        <v>-0.44359543492910619</v>
      </c>
      <c r="BS335" s="32">
        <f t="shared" si="712"/>
        <v>-5.4474248938027103E-2</v>
      </c>
      <c r="BT335" s="32">
        <f t="shared" si="712"/>
        <v>-0.42020085504985155</v>
      </c>
      <c r="BU335" s="32">
        <f t="shared" si="712"/>
        <v>-0.785927461161676</v>
      </c>
      <c r="BV335" s="32">
        <f t="shared" si="712"/>
        <v>-0.46030954026652343</v>
      </c>
      <c r="BW335" s="32">
        <f t="shared" si="712"/>
        <v>-0.82603614637834788</v>
      </c>
      <c r="BX335" s="32">
        <f t="shared" si="712"/>
        <v>-1.1917627524901724</v>
      </c>
      <c r="BY335" s="32">
        <f t="shared" si="712"/>
        <v>-0.86614483159501976</v>
      </c>
      <c r="BZ335" s="32">
        <f t="shared" si="712"/>
        <v>-1.2318714377068443</v>
      </c>
      <c r="CA335" s="32">
        <f t="shared" si="712"/>
        <v>-1.5975980438186688</v>
      </c>
      <c r="CB335" s="32">
        <f t="shared" si="712"/>
        <v>0.22663986178587103</v>
      </c>
      <c r="CC335" s="32">
        <f t="shared" ref="CC335:CS335" si="713">SUMPRODUCT(BN$3:BN$6,$K335:$K338)</f>
        <v>-0.13908674432595342</v>
      </c>
      <c r="CD335" s="32">
        <f t="shared" si="713"/>
        <v>-0.50481335043777786</v>
      </c>
      <c r="CE335" s="32">
        <f t="shared" si="713"/>
        <v>-0.1791954295426253</v>
      </c>
      <c r="CF335" s="32">
        <f t="shared" si="713"/>
        <v>-0.54492203565444974</v>
      </c>
      <c r="CG335" s="32">
        <f t="shared" si="713"/>
        <v>-0.91064864176627425</v>
      </c>
      <c r="CH335" s="32">
        <f t="shared" si="713"/>
        <v>-0.58503072087112162</v>
      </c>
      <c r="CI335" s="32">
        <f t="shared" si="713"/>
        <v>-0.95075732698294613</v>
      </c>
      <c r="CJ335" s="32">
        <f t="shared" si="713"/>
        <v>-1.3164839330947706</v>
      </c>
      <c r="CK335" s="32">
        <f t="shared" si="713"/>
        <v>0.60145867608440207</v>
      </c>
      <c r="CL335" s="32">
        <f t="shared" si="713"/>
        <v>0.23573206997257756</v>
      </c>
      <c r="CM335" s="32">
        <f t="shared" si="713"/>
        <v>-0.12999453613924689</v>
      </c>
      <c r="CN335" s="32">
        <f t="shared" si="713"/>
        <v>0.19562338475590568</v>
      </c>
      <c r="CO335" s="32">
        <f t="shared" si="713"/>
        <v>-0.17010322135591877</v>
      </c>
      <c r="CP335" s="32">
        <f t="shared" si="713"/>
        <v>-0.53582982746774321</v>
      </c>
      <c r="CQ335" s="32">
        <f t="shared" si="713"/>
        <v>-0.21021190657259065</v>
      </c>
      <c r="CR335" s="32">
        <f t="shared" si="713"/>
        <v>-0.57593851268441509</v>
      </c>
      <c r="CS335" s="32">
        <f t="shared" si="713"/>
        <v>-0.94166511879623949</v>
      </c>
    </row>
    <row r="336" spans="1:111" ht="13.9" thickTop="1" thickBot="1" x14ac:dyDescent="0.4">
      <c r="H336" s="33">
        <f>H335</f>
        <v>1.0561961971689016E-3</v>
      </c>
      <c r="I336" s="33">
        <f t="shared" ref="I336:J336" si="714">I331</f>
        <v>0.32823177650272478</v>
      </c>
      <c r="J336" s="33">
        <f t="shared" si="714"/>
        <v>-0.25119763943610007</v>
      </c>
      <c r="K336" s="33">
        <f t="shared" ref="K336:K338" si="715">I336+J336*H336</f>
        <v>0.32796646251121458</v>
      </c>
      <c r="L336" s="33">
        <f>$CE$4-$CE$7*SUMPRODUCT($B$4:$CD$4,Q337:CS337)</f>
        <v>0.12798467780837086</v>
      </c>
      <c r="M336" s="39" t="s">
        <v>375</v>
      </c>
      <c r="O336" s="47">
        <f t="shared" ref="O336:O337" si="716">SUM(Q336:CS336)</f>
        <v>98.934255552696783</v>
      </c>
      <c r="P336" s="39" t="s">
        <v>365</v>
      </c>
      <c r="Q336" s="33">
        <f>EXP(Q335)</f>
        <v>2.5642476424061869</v>
      </c>
      <c r="R336" s="33">
        <f>EXP(R335)</f>
        <v>1.7787991693539771</v>
      </c>
      <c r="S336" s="33">
        <f t="shared" ref="S336:CD336" si="717">EXP(S335)</f>
        <v>1.2339395121468493</v>
      </c>
      <c r="T336" s="33">
        <f t="shared" si="717"/>
        <v>1.7088657177540951</v>
      </c>
      <c r="U336" s="33">
        <f t="shared" si="717"/>
        <v>1.1854272064090163</v>
      </c>
      <c r="V336" s="33">
        <f t="shared" si="717"/>
        <v>0.8223218753206315</v>
      </c>
      <c r="W336" s="33">
        <f t="shared" si="717"/>
        <v>1.1388221609419127</v>
      </c>
      <c r="X336" s="33">
        <f t="shared" si="717"/>
        <v>0.78999230824075417</v>
      </c>
      <c r="Y336" s="33">
        <f t="shared" si="717"/>
        <v>0.54801168126494448</v>
      </c>
      <c r="Z336" s="33">
        <f t="shared" si="717"/>
        <v>3.3966145994048476</v>
      </c>
      <c r="AA336" s="33">
        <f t="shared" si="717"/>
        <v>2.356205823540297</v>
      </c>
      <c r="AB336" s="33">
        <f t="shared" si="717"/>
        <v>1.6344821351995527</v>
      </c>
      <c r="AC336" s="33">
        <f t="shared" si="717"/>
        <v>2.2635716415827245</v>
      </c>
      <c r="AD336" s="33">
        <f t="shared" si="717"/>
        <v>1.5702225047352756</v>
      </c>
      <c r="AE336" s="33">
        <f t="shared" si="717"/>
        <v>1.0892514595443235</v>
      </c>
      <c r="AF336" s="33">
        <f t="shared" si="717"/>
        <v>1.5084892402792152</v>
      </c>
      <c r="AG336" s="33">
        <f t="shared" si="717"/>
        <v>1.04642756152451</v>
      </c>
      <c r="AH336" s="33">
        <f t="shared" si="717"/>
        <v>0.72589887437012823</v>
      </c>
      <c r="AI336" s="33">
        <f t="shared" si="717"/>
        <v>4.9411497341106871</v>
      </c>
      <c r="AJ336" s="33">
        <f t="shared" si="717"/>
        <v>3.4276381490370316</v>
      </c>
      <c r="AK336" s="33">
        <f t="shared" si="717"/>
        <v>2.3777266249650602</v>
      </c>
      <c r="AL336" s="33">
        <f t="shared" si="717"/>
        <v>3.2928806279366332</v>
      </c>
      <c r="AM336" s="33">
        <f t="shared" si="717"/>
        <v>2.2842463531561101</v>
      </c>
      <c r="AN336" s="33">
        <f t="shared" si="717"/>
        <v>1.5845643955749851</v>
      </c>
      <c r="AO336" s="33">
        <f t="shared" si="717"/>
        <v>2.194441256249827</v>
      </c>
      <c r="AP336" s="33">
        <f t="shared" si="717"/>
        <v>1.5222672799848733</v>
      </c>
      <c r="AQ336" s="33">
        <f t="shared" si="717"/>
        <v>1.0559852833211276</v>
      </c>
      <c r="AR336" s="33">
        <f t="shared" si="717"/>
        <v>1.5582999243596125</v>
      </c>
      <c r="AS336" s="33">
        <f t="shared" si="717"/>
        <v>1.0809808558327081</v>
      </c>
      <c r="AT336" s="33">
        <f t="shared" si="717"/>
        <v>0.74986823294432259</v>
      </c>
      <c r="AU336" s="33">
        <f t="shared" si="717"/>
        <v>1.0384821164223279</v>
      </c>
      <c r="AV336" s="33">
        <f t="shared" si="717"/>
        <v>0.72038717927711959</v>
      </c>
      <c r="AW336" s="33">
        <f t="shared" si="717"/>
        <v>0.49972713045334338</v>
      </c>
      <c r="AX336" s="33">
        <f t="shared" si="717"/>
        <v>0.69206517260930189</v>
      </c>
      <c r="AY336" s="33">
        <f t="shared" si="717"/>
        <v>0.48008036892297962</v>
      </c>
      <c r="AZ336" s="33">
        <f t="shared" si="717"/>
        <v>0.33302811606059202</v>
      </c>
      <c r="BA336" s="33">
        <f t="shared" si="717"/>
        <v>2.0641314769288988</v>
      </c>
      <c r="BB336" s="33">
        <f t="shared" si="717"/>
        <v>1.4318723729636231</v>
      </c>
      <c r="BC336" s="33">
        <f t="shared" si="717"/>
        <v>0.99327902092115639</v>
      </c>
      <c r="BD336" s="33">
        <f t="shared" si="717"/>
        <v>1.375578341002597</v>
      </c>
      <c r="BE336" s="33">
        <f t="shared" si="717"/>
        <v>0.95422827728943127</v>
      </c>
      <c r="BF336" s="33">
        <f t="shared" si="717"/>
        <v>0.6619409291622721</v>
      </c>
      <c r="BG336" s="33">
        <f t="shared" si="717"/>
        <v>0.91671281281499328</v>
      </c>
      <c r="BH336" s="33">
        <f t="shared" si="717"/>
        <v>0.63591673557758377</v>
      </c>
      <c r="BI336" s="33">
        <f t="shared" si="717"/>
        <v>0.44113062339106063</v>
      </c>
      <c r="BJ336" s="33">
        <f t="shared" si="717"/>
        <v>3.0027494730146369</v>
      </c>
      <c r="BK336" s="33">
        <f t="shared" si="717"/>
        <v>2.0829845682784671</v>
      </c>
      <c r="BL336" s="33">
        <f t="shared" si="717"/>
        <v>1.4449506196500073</v>
      </c>
      <c r="BM336" s="33">
        <f t="shared" si="717"/>
        <v>2.001092074174196</v>
      </c>
      <c r="BN336" s="33">
        <f t="shared" si="717"/>
        <v>1.3881424166980054</v>
      </c>
      <c r="BO336" s="33">
        <f t="shared" si="717"/>
        <v>0.96294388144602572</v>
      </c>
      <c r="BP336" s="33">
        <f t="shared" si="717"/>
        <v>1.3335676270396823</v>
      </c>
      <c r="BQ336" s="33">
        <f t="shared" si="717"/>
        <v>0.92508576317910229</v>
      </c>
      <c r="BR336" s="33">
        <f t="shared" si="717"/>
        <v>0.6417249878331045</v>
      </c>
      <c r="BS336" s="33">
        <f t="shared" si="717"/>
        <v>0.94698289435904726</v>
      </c>
      <c r="BT336" s="33">
        <f t="shared" si="717"/>
        <v>0.65691486189595882</v>
      </c>
      <c r="BU336" s="33">
        <f t="shared" si="717"/>
        <v>0.45569686459000597</v>
      </c>
      <c r="BV336" s="33">
        <f t="shared" si="717"/>
        <v>0.6310882680392006</v>
      </c>
      <c r="BW336" s="33">
        <f t="shared" si="717"/>
        <v>0.4377811520278076</v>
      </c>
      <c r="BX336" s="33">
        <f t="shared" si="717"/>
        <v>0.30368546965111654</v>
      </c>
      <c r="BY336" s="33">
        <f t="shared" si="717"/>
        <v>0.42056979532484928</v>
      </c>
      <c r="BZ336" s="33">
        <f t="shared" si="717"/>
        <v>0.29174608185550222</v>
      </c>
      <c r="CA336" s="33">
        <f t="shared" si="717"/>
        <v>0.20238204746085903</v>
      </c>
      <c r="CB336" s="33">
        <f t="shared" si="717"/>
        <v>1.2543780371182598</v>
      </c>
      <c r="CC336" s="33">
        <f t="shared" si="717"/>
        <v>0.87015254438845191</v>
      </c>
      <c r="CD336" s="33">
        <f t="shared" si="717"/>
        <v>0.60361822999162817</v>
      </c>
      <c r="CE336" s="33">
        <f t="shared" ref="CE336:CS336" si="718">EXP(CE335)</f>
        <v>0.8359425155690634</v>
      </c>
      <c r="CF336" s="33">
        <f t="shared" si="718"/>
        <v>0.57988699208731942</v>
      </c>
      <c r="CG336" s="33">
        <f t="shared" si="718"/>
        <v>0.40226321466992931</v>
      </c>
      <c r="CH336" s="33">
        <f t="shared" si="718"/>
        <v>0.55708874729767976</v>
      </c>
      <c r="CI336" s="33">
        <f t="shared" si="718"/>
        <v>0.38644824492056223</v>
      </c>
      <c r="CJ336" s="33">
        <f t="shared" si="718"/>
        <v>0.26807622075766319</v>
      </c>
      <c r="CK336" s="33">
        <f t="shared" si="718"/>
        <v>1.8247786209442769</v>
      </c>
      <c r="CL336" s="33">
        <f t="shared" si="718"/>
        <v>1.2658351094922875</v>
      </c>
      <c r="CM336" s="33">
        <f t="shared" si="718"/>
        <v>0.87810022872483107</v>
      </c>
      <c r="CN336" s="33">
        <f t="shared" si="718"/>
        <v>1.216068829021592</v>
      </c>
      <c r="CO336" s="33">
        <f t="shared" si="718"/>
        <v>0.84357773686439497</v>
      </c>
      <c r="CP336" s="33">
        <f t="shared" si="718"/>
        <v>0.58518348727497815</v>
      </c>
      <c r="CQ336" s="33">
        <f t="shared" si="718"/>
        <v>0.81041249603893994</v>
      </c>
      <c r="CR336" s="33">
        <f t="shared" si="718"/>
        <v>0.56217701088941885</v>
      </c>
      <c r="CS336" s="33">
        <f t="shared" si="718"/>
        <v>0.3899779348384777</v>
      </c>
    </row>
    <row r="337" spans="2:97" ht="13.9" thickTop="1" thickBot="1" x14ac:dyDescent="0.4">
      <c r="H337" s="32">
        <f t="shared" ref="H337:H338" si="719">H336</f>
        <v>1.0561961971689016E-3</v>
      </c>
      <c r="I337" s="32">
        <f t="shared" ref="I337:J337" si="720">I332</f>
        <v>-0.40544693421658068</v>
      </c>
      <c r="J337" s="32">
        <f t="shared" si="720"/>
        <v>-0.36769410167981009</v>
      </c>
      <c r="K337" s="32">
        <f t="shared" si="715"/>
        <v>-0.40583529132849633</v>
      </c>
      <c r="L337" s="32">
        <f>$CE$5-$CE$7*SUMPRODUCT($B$5:$CD$5,Q337:CS337)</f>
        <v>0.17299941744664693</v>
      </c>
      <c r="M337" s="32">
        <f>SUMPRODUCT($B$7:$CD$7, LN(Q337:CS337))</f>
        <v>-3180.5982030772661</v>
      </c>
      <c r="O337" s="48">
        <f t="shared" si="716"/>
        <v>1.0000000000000007</v>
      </c>
      <c r="P337" s="39" t="s">
        <v>366</v>
      </c>
      <c r="Q337" s="32">
        <f t="shared" ref="Q337:AV337" si="721">Q336/$O336</f>
        <v>2.5918703568152433E-2</v>
      </c>
      <c r="R337" s="32">
        <f t="shared" si="721"/>
        <v>1.7979608371404884E-2</v>
      </c>
      <c r="S337" s="32">
        <f t="shared" si="721"/>
        <v>1.2472318159705545E-2</v>
      </c>
      <c r="T337" s="32">
        <f t="shared" si="721"/>
        <v>1.7272740449781596E-2</v>
      </c>
      <c r="U337" s="32">
        <f t="shared" si="721"/>
        <v>1.198196923589934E-2</v>
      </c>
      <c r="V337" s="32">
        <f t="shared" si="721"/>
        <v>8.3118013141830968E-3</v>
      </c>
      <c r="W337" s="32">
        <f t="shared" si="721"/>
        <v>1.1510898369628155E-2</v>
      </c>
      <c r="X337" s="32">
        <f t="shared" si="721"/>
        <v>7.9850230218791018E-3</v>
      </c>
      <c r="Y337" s="32">
        <f t="shared" si="721"/>
        <v>5.5391499961613307E-3</v>
      </c>
      <c r="Z337" s="32">
        <f t="shared" si="721"/>
        <v>3.4332037780338477E-2</v>
      </c>
      <c r="AA337" s="32">
        <f t="shared" si="721"/>
        <v>2.3815874596491777E-2</v>
      </c>
      <c r="AB337" s="32">
        <f t="shared" si="721"/>
        <v>1.6520891839419106E-2</v>
      </c>
      <c r="AC337" s="32">
        <f t="shared" si="721"/>
        <v>2.2879553992065423E-2</v>
      </c>
      <c r="AD337" s="32">
        <f t="shared" si="721"/>
        <v>1.587137332729921E-2</v>
      </c>
      <c r="AE337" s="32">
        <f t="shared" si="721"/>
        <v>1.1009851476207245E-2</v>
      </c>
      <c r="AF337" s="32">
        <f t="shared" si="721"/>
        <v>1.5247390621701568E-2</v>
      </c>
      <c r="AG337" s="32">
        <f t="shared" si="721"/>
        <v>1.0576999399031574E-2</v>
      </c>
      <c r="AH337" s="32">
        <f t="shared" si="721"/>
        <v>7.337184378806815E-3</v>
      </c>
      <c r="AI337" s="32">
        <f t="shared" si="721"/>
        <v>4.9943770299851413E-2</v>
      </c>
      <c r="AJ337" s="32">
        <f t="shared" si="721"/>
        <v>3.4645615210712521E-2</v>
      </c>
      <c r="AK337" s="32">
        <f t="shared" si="721"/>
        <v>2.403340088508148E-2</v>
      </c>
      <c r="AL337" s="32">
        <f t="shared" si="721"/>
        <v>3.3283523583827836E-2</v>
      </c>
      <c r="AM337" s="32">
        <f t="shared" si="721"/>
        <v>2.3088528239234782E-2</v>
      </c>
      <c r="AN337" s="32">
        <f t="shared" si="721"/>
        <v>1.6016337179906061E-2</v>
      </c>
      <c r="AO337" s="32">
        <f t="shared" si="721"/>
        <v>2.2180803241410859E-2</v>
      </c>
      <c r="AP337" s="32">
        <f t="shared" si="721"/>
        <v>1.5386655223519079E-2</v>
      </c>
      <c r="AQ337" s="32">
        <f t="shared" si="721"/>
        <v>1.0673606198599866E-2</v>
      </c>
      <c r="AR337" s="32">
        <f t="shared" si="721"/>
        <v>1.5750863193482997E-2</v>
      </c>
      <c r="AS337" s="32">
        <f t="shared" si="721"/>
        <v>1.0926254509055558E-2</v>
      </c>
      <c r="AT337" s="32">
        <f t="shared" si="721"/>
        <v>7.5794600035668071E-3</v>
      </c>
      <c r="AU337" s="32">
        <f t="shared" si="721"/>
        <v>1.0496689044869662E-2</v>
      </c>
      <c r="AV337" s="32">
        <f t="shared" si="721"/>
        <v>7.2814736943505815E-3</v>
      </c>
      <c r="AW337" s="32">
        <f t="shared" ref="AW337:CB337" si="722">AW336/$O336</f>
        <v>5.05110315594548E-3</v>
      </c>
      <c r="AX337" s="32">
        <f t="shared" si="722"/>
        <v>6.9952027105583993E-3</v>
      </c>
      <c r="AY337" s="32">
        <f t="shared" si="722"/>
        <v>4.8525191425458037E-3</v>
      </c>
      <c r="AZ337" s="32">
        <f t="shared" si="722"/>
        <v>3.3661557789072E-3</v>
      </c>
      <c r="BA337" s="32">
        <f t="shared" si="722"/>
        <v>2.0863668154145563E-2</v>
      </c>
      <c r="BB337" s="32">
        <f t="shared" si="722"/>
        <v>1.4472968588730565E-2</v>
      </c>
      <c r="BC337" s="32">
        <f t="shared" si="722"/>
        <v>1.0039788699800664E-2</v>
      </c>
      <c r="BD337" s="32">
        <f t="shared" si="722"/>
        <v>1.390396413575784E-2</v>
      </c>
      <c r="BE337" s="32">
        <f t="shared" si="722"/>
        <v>9.64507462009624E-3</v>
      </c>
      <c r="BF337" s="32">
        <f t="shared" si="722"/>
        <v>6.6907152175385088E-3</v>
      </c>
      <c r="BG337" s="32">
        <f t="shared" si="722"/>
        <v>9.2658787160601955E-3</v>
      </c>
      <c r="BH337" s="32">
        <f t="shared" si="722"/>
        <v>6.4276698907272441E-3</v>
      </c>
      <c r="BI337" s="32">
        <f t="shared" si="722"/>
        <v>4.4588259236063577E-3</v>
      </c>
      <c r="BJ337" s="32">
        <f t="shared" si="722"/>
        <v>3.0350958383825299E-2</v>
      </c>
      <c r="BK337" s="32">
        <f t="shared" si="722"/>
        <v>2.1054229969608221E-2</v>
      </c>
      <c r="BL337" s="32">
        <f t="shared" si="722"/>
        <v>1.4605159876907976E-2</v>
      </c>
      <c r="BM337" s="32">
        <f t="shared" si="722"/>
        <v>2.0226483365090118E-2</v>
      </c>
      <c r="BN337" s="32">
        <f t="shared" si="722"/>
        <v>1.4030958326245443E-2</v>
      </c>
      <c r="BO337" s="32">
        <f t="shared" si="722"/>
        <v>9.7331695282542353E-3</v>
      </c>
      <c r="BP337" s="32">
        <f t="shared" si="722"/>
        <v>1.3479331497363569E-2</v>
      </c>
      <c r="BQ337" s="32">
        <f t="shared" si="722"/>
        <v>9.3505101747731901E-3</v>
      </c>
      <c r="BR337" s="32">
        <f t="shared" si="722"/>
        <v>6.4863780926849267E-3</v>
      </c>
      <c r="BS337" s="32">
        <f t="shared" si="722"/>
        <v>9.57184030009345E-3</v>
      </c>
      <c r="BT337" s="32">
        <f t="shared" si="722"/>
        <v>6.6399131243885167E-3</v>
      </c>
      <c r="BU337" s="32">
        <f t="shared" si="722"/>
        <v>4.606057447385163E-3</v>
      </c>
      <c r="BV337" s="32">
        <f t="shared" si="722"/>
        <v>6.3788650807915055E-3</v>
      </c>
      <c r="BW337" s="32">
        <f t="shared" si="722"/>
        <v>4.4249703965743787E-3</v>
      </c>
      <c r="BX337" s="32">
        <f t="shared" si="722"/>
        <v>3.0695684518428517E-3</v>
      </c>
      <c r="BY337" s="32">
        <f t="shared" si="722"/>
        <v>4.2510027793238418E-3</v>
      </c>
      <c r="BZ337" s="32">
        <f t="shared" si="722"/>
        <v>2.948888433289977E-3</v>
      </c>
      <c r="CA337" s="32">
        <f t="shared" si="722"/>
        <v>2.0456215729349816E-3</v>
      </c>
      <c r="CB337" s="32">
        <f t="shared" si="722"/>
        <v>1.2678905098245999E-2</v>
      </c>
      <c r="CC337" s="32">
        <f t="shared" ref="CC337:CS337" si="723">CC336/$O336</f>
        <v>8.795260443688991E-3</v>
      </c>
      <c r="CD337" s="32">
        <f t="shared" si="723"/>
        <v>6.1012055593839716E-3</v>
      </c>
      <c r="CE337" s="32">
        <f t="shared" si="723"/>
        <v>8.4494749659666992E-3</v>
      </c>
      <c r="CF337" s="32">
        <f t="shared" si="723"/>
        <v>5.8613367922746009E-3</v>
      </c>
      <c r="CG337" s="32">
        <f t="shared" si="723"/>
        <v>4.0659649423011633E-3</v>
      </c>
      <c r="CH337" s="32">
        <f t="shared" si="723"/>
        <v>5.6308984606545055E-3</v>
      </c>
      <c r="CI337" s="32">
        <f t="shared" si="723"/>
        <v>3.9061116168678574E-3</v>
      </c>
      <c r="CJ337" s="32">
        <f t="shared" si="723"/>
        <v>2.7096400459077985E-3</v>
      </c>
      <c r="CK337" s="32">
        <f t="shared" si="723"/>
        <v>1.844435590837714E-2</v>
      </c>
      <c r="CL337" s="32">
        <f t="shared" si="723"/>
        <v>1.2794710006364252E-2</v>
      </c>
      <c r="CM337" s="32">
        <f t="shared" si="723"/>
        <v>8.8755934314087587E-3</v>
      </c>
      <c r="CN337" s="32">
        <f t="shared" si="723"/>
        <v>1.2291686253947295E-2</v>
      </c>
      <c r="CO337" s="32">
        <f t="shared" si="723"/>
        <v>8.5266496639788015E-3</v>
      </c>
      <c r="CP337" s="32">
        <f t="shared" si="723"/>
        <v>5.9148722958074253E-3</v>
      </c>
      <c r="CQ337" s="32">
        <f t="shared" si="723"/>
        <v>8.1914246133613262E-3</v>
      </c>
      <c r="CR337" s="32">
        <f t="shared" si="723"/>
        <v>5.6823292170018747E-3</v>
      </c>
      <c r="CS337" s="32">
        <f t="shared" si="723"/>
        <v>3.9417887430381292E-3</v>
      </c>
    </row>
    <row r="338" spans="2:97" ht="13.15" thickTop="1" x14ac:dyDescent="0.35">
      <c r="H338" s="34">
        <f t="shared" si="719"/>
        <v>1.0561961971689016E-3</v>
      </c>
      <c r="I338" s="34">
        <f t="shared" ref="I338:J338" si="724">I333</f>
        <v>-0.36509326005251785</v>
      </c>
      <c r="J338" s="34">
        <f t="shared" si="724"/>
        <v>-0.59964811557193842</v>
      </c>
      <c r="K338" s="34">
        <f t="shared" si="715"/>
        <v>-0.36572660611182445</v>
      </c>
      <c r="L338" s="34">
        <f>$CE$6-$CE$7*SUMPRODUCT($B$6:$CD$6,Q337:CS337)</f>
        <v>0.28683132376900744</v>
      </c>
    </row>
    <row r="339" spans="2:97" ht="13.5" thickBot="1" x14ac:dyDescent="0.4">
      <c r="B339" s="39" t="s">
        <v>367</v>
      </c>
      <c r="D339" s="39" t="s">
        <v>368</v>
      </c>
      <c r="E339" s="39" t="s">
        <v>369</v>
      </c>
      <c r="F339" s="39" t="s">
        <v>370</v>
      </c>
      <c r="H339" s="39" t="s">
        <v>347</v>
      </c>
      <c r="I339" s="39" t="s">
        <v>371</v>
      </c>
      <c r="J339" s="39" t="s">
        <v>372</v>
      </c>
      <c r="K339" s="39" t="s">
        <v>349</v>
      </c>
      <c r="L339" s="39" t="s">
        <v>373</v>
      </c>
      <c r="M339" s="39" t="s">
        <v>374</v>
      </c>
      <c r="O339" s="45" t="s">
        <v>336</v>
      </c>
    </row>
    <row r="340" spans="2:97" ht="13.9" thickTop="1" thickBot="1" x14ac:dyDescent="0.4">
      <c r="B340" s="32">
        <f>1+B335</f>
        <v>3</v>
      </c>
      <c r="D340" s="32">
        <f>IF(F335,IF(M340&lt;0,D335,H340),E335)</f>
        <v>0</v>
      </c>
      <c r="E340" s="32">
        <f>IF(F335,IF(M340&lt;0,H340,E335),H340)</f>
        <v>5.2809809858445078E-4</v>
      </c>
      <c r="F340" s="32" t="b">
        <f>OR(F335,M340*M335&lt;=0)</f>
        <v>1</v>
      </c>
      <c r="H340" s="32">
        <f>IF(F335,(D335+E335)/2,2*H335)</f>
        <v>5.2809809858445078E-4</v>
      </c>
      <c r="I340" s="32">
        <f>I335</f>
        <v>-0.49701348766996445</v>
      </c>
      <c r="J340" s="32">
        <f>J335</f>
        <v>-1</v>
      </c>
      <c r="K340" s="32">
        <f>I340+J340*H340</f>
        <v>-0.4975415857685489</v>
      </c>
      <c r="L340" s="32">
        <f>$CE$3-$CE$7*SUMPRODUCT($B$3:$CD$3,Q342:CS342)</f>
        <v>0.21550543556028856</v>
      </c>
      <c r="M340" s="32">
        <f>SUMPRODUCT(L340:L343,J340:J343)</f>
        <v>-0.34298347290909559</v>
      </c>
      <c r="O340" s="46">
        <f>SUM(Q340:CS340)</f>
        <v>-1.2655251752411678</v>
      </c>
      <c r="P340" s="39" t="s">
        <v>363</v>
      </c>
      <c r="Q340" s="32">
        <f t="shared" ref="Q340:AV340" si="725">SUMPRODUCT(B$3:B$6,$K340:$K343)</f>
        <v>0.94049351211628895</v>
      </c>
      <c r="R340" s="32">
        <f t="shared" si="725"/>
        <v>0.57508357903411778</v>
      </c>
      <c r="S340" s="32">
        <f t="shared" si="725"/>
        <v>0.20967364595194665</v>
      </c>
      <c r="T340" s="32">
        <f t="shared" si="725"/>
        <v>0.5348523993437504</v>
      </c>
      <c r="U340" s="32">
        <f t="shared" si="725"/>
        <v>0.16944246626157922</v>
      </c>
      <c r="V340" s="32">
        <f t="shared" si="725"/>
        <v>-0.19596746682059191</v>
      </c>
      <c r="W340" s="32">
        <f t="shared" si="725"/>
        <v>0.12921128657121184</v>
      </c>
      <c r="X340" s="32">
        <f t="shared" si="725"/>
        <v>-0.23619864651095929</v>
      </c>
      <c r="Y340" s="32">
        <f t="shared" si="725"/>
        <v>-0.60160857959313041</v>
      </c>
      <c r="Z340" s="32">
        <f t="shared" si="725"/>
        <v>1.2217213288365487</v>
      </c>
      <c r="AA340" s="32">
        <f t="shared" si="725"/>
        <v>0.85631139575437754</v>
      </c>
      <c r="AB340" s="32">
        <f t="shared" si="725"/>
        <v>0.49090146267220641</v>
      </c>
      <c r="AC340" s="32">
        <f t="shared" si="725"/>
        <v>0.81608021606401016</v>
      </c>
      <c r="AD340" s="32">
        <f t="shared" si="725"/>
        <v>0.45067028298183898</v>
      </c>
      <c r="AE340" s="32">
        <f t="shared" si="725"/>
        <v>8.5260349899667853E-2</v>
      </c>
      <c r="AF340" s="32">
        <f t="shared" si="725"/>
        <v>0.4104391032914716</v>
      </c>
      <c r="AG340" s="32">
        <f t="shared" si="725"/>
        <v>4.5029170209300473E-2</v>
      </c>
      <c r="AH340" s="32">
        <f t="shared" si="725"/>
        <v>-0.32038076287287065</v>
      </c>
      <c r="AI340" s="32">
        <f t="shared" si="725"/>
        <v>1.5966917511302283</v>
      </c>
      <c r="AJ340" s="32">
        <f t="shared" si="725"/>
        <v>1.2312818180480571</v>
      </c>
      <c r="AK340" s="32">
        <f t="shared" si="725"/>
        <v>0.86587188496588596</v>
      </c>
      <c r="AL340" s="32">
        <f t="shared" si="725"/>
        <v>1.1910506383576898</v>
      </c>
      <c r="AM340" s="32">
        <f t="shared" si="725"/>
        <v>0.82564070527551858</v>
      </c>
      <c r="AN340" s="32">
        <f t="shared" si="725"/>
        <v>0.46023077219334746</v>
      </c>
      <c r="AO340" s="32">
        <f t="shared" si="725"/>
        <v>0.7854095255851512</v>
      </c>
      <c r="AP340" s="32">
        <f t="shared" si="725"/>
        <v>0.41999959250298008</v>
      </c>
      <c r="AQ340" s="32">
        <f t="shared" si="725"/>
        <v>5.4589659420808956E-2</v>
      </c>
      <c r="AR340" s="32">
        <f t="shared" si="725"/>
        <v>0.44295192634773994</v>
      </c>
      <c r="AS340" s="32">
        <f t="shared" si="725"/>
        <v>7.754199326556882E-2</v>
      </c>
      <c r="AT340" s="32">
        <f t="shared" si="725"/>
        <v>-0.2878679398166023</v>
      </c>
      <c r="AU340" s="32">
        <f t="shared" si="725"/>
        <v>3.731081357520144E-2</v>
      </c>
      <c r="AV340" s="32">
        <f t="shared" si="725"/>
        <v>-0.32809911950696968</v>
      </c>
      <c r="AW340" s="32">
        <f t="shared" ref="AW340:CB340" si="726">SUMPRODUCT(AH$3:AH$6,$K340:$K343)</f>
        <v>-0.69350905258914075</v>
      </c>
      <c r="AX340" s="32">
        <f t="shared" si="726"/>
        <v>-0.36833029919733701</v>
      </c>
      <c r="AY340" s="32">
        <f t="shared" si="726"/>
        <v>-0.73374023227950813</v>
      </c>
      <c r="AZ340" s="32">
        <f t="shared" si="726"/>
        <v>-1.0991501653616793</v>
      </c>
      <c r="BA340" s="32">
        <f t="shared" si="726"/>
        <v>0.7241797430679997</v>
      </c>
      <c r="BB340" s="32">
        <f t="shared" si="726"/>
        <v>0.35876980998582853</v>
      </c>
      <c r="BC340" s="32">
        <f t="shared" si="726"/>
        <v>-6.6401230963425983E-3</v>
      </c>
      <c r="BD340" s="32">
        <f t="shared" si="726"/>
        <v>0.31853863029546114</v>
      </c>
      <c r="BE340" s="32">
        <f t="shared" si="726"/>
        <v>-4.6871302786709951E-2</v>
      </c>
      <c r="BF340" s="32">
        <f t="shared" si="726"/>
        <v>-0.4122812358688811</v>
      </c>
      <c r="BG340" s="32">
        <f t="shared" si="726"/>
        <v>-8.7102482477077359E-2</v>
      </c>
      <c r="BH340" s="32">
        <f t="shared" si="726"/>
        <v>-0.45251241555924848</v>
      </c>
      <c r="BI340" s="32">
        <f t="shared" si="726"/>
        <v>-0.81792234864141955</v>
      </c>
      <c r="BJ340" s="32">
        <f t="shared" si="726"/>
        <v>1.0991501653616793</v>
      </c>
      <c r="BK340" s="32">
        <f t="shared" si="726"/>
        <v>0.73374023227950813</v>
      </c>
      <c r="BL340" s="32">
        <f t="shared" si="726"/>
        <v>0.36833029919733701</v>
      </c>
      <c r="BM340" s="32">
        <f t="shared" si="726"/>
        <v>0.69350905258914075</v>
      </c>
      <c r="BN340" s="32">
        <f t="shared" si="726"/>
        <v>0.32809911950696968</v>
      </c>
      <c r="BO340" s="32">
        <f t="shared" si="726"/>
        <v>-3.731081357520144E-2</v>
      </c>
      <c r="BP340" s="32">
        <f t="shared" si="726"/>
        <v>0.2878679398166023</v>
      </c>
      <c r="BQ340" s="32">
        <f t="shared" si="726"/>
        <v>-7.754199326556882E-2</v>
      </c>
      <c r="BR340" s="32">
        <f t="shared" si="726"/>
        <v>-0.44295192634773994</v>
      </c>
      <c r="BS340" s="32">
        <f t="shared" si="726"/>
        <v>-5.4589659420808956E-2</v>
      </c>
      <c r="BT340" s="32">
        <f t="shared" si="726"/>
        <v>-0.41999959250298008</v>
      </c>
      <c r="BU340" s="32">
        <f t="shared" si="726"/>
        <v>-0.7854095255851512</v>
      </c>
      <c r="BV340" s="32">
        <f t="shared" si="726"/>
        <v>-0.46023077219334746</v>
      </c>
      <c r="BW340" s="32">
        <f t="shared" si="726"/>
        <v>-0.82564070527551858</v>
      </c>
      <c r="BX340" s="32">
        <f t="shared" si="726"/>
        <v>-1.1910506383576898</v>
      </c>
      <c r="BY340" s="32">
        <f t="shared" si="726"/>
        <v>-0.86587188496588596</v>
      </c>
      <c r="BZ340" s="32">
        <f t="shared" si="726"/>
        <v>-1.2312818180480571</v>
      </c>
      <c r="CA340" s="32">
        <f t="shared" si="726"/>
        <v>-1.5966917511302283</v>
      </c>
      <c r="CB340" s="32">
        <f t="shared" si="726"/>
        <v>0.2266381572994508</v>
      </c>
      <c r="CC340" s="32">
        <f t="shared" ref="CC340:CS340" si="727">SUMPRODUCT(BN$3:BN$6,$K340:$K343)</f>
        <v>-0.13877177578272032</v>
      </c>
      <c r="CD340" s="32">
        <f t="shared" si="727"/>
        <v>-0.50418170886489144</v>
      </c>
      <c r="CE340" s="32">
        <f t="shared" si="727"/>
        <v>-0.1790029554730877</v>
      </c>
      <c r="CF340" s="32">
        <f t="shared" si="727"/>
        <v>-0.54441288855525882</v>
      </c>
      <c r="CG340" s="32">
        <f t="shared" si="727"/>
        <v>-0.90982282163743</v>
      </c>
      <c r="CH340" s="32">
        <f t="shared" si="727"/>
        <v>-0.5846440682456262</v>
      </c>
      <c r="CI340" s="32">
        <f t="shared" si="727"/>
        <v>-0.95005400132779738</v>
      </c>
      <c r="CJ340" s="32">
        <f t="shared" si="727"/>
        <v>-1.3154639344099686</v>
      </c>
      <c r="CK340" s="32">
        <f t="shared" si="727"/>
        <v>0.60160857959313041</v>
      </c>
      <c r="CL340" s="32">
        <f t="shared" si="727"/>
        <v>0.23619864651095929</v>
      </c>
      <c r="CM340" s="32">
        <f t="shared" si="727"/>
        <v>-0.12921128657121184</v>
      </c>
      <c r="CN340" s="32">
        <f t="shared" si="727"/>
        <v>0.19596746682059191</v>
      </c>
      <c r="CO340" s="32">
        <f t="shared" si="727"/>
        <v>-0.16944246626157922</v>
      </c>
      <c r="CP340" s="32">
        <f t="shared" si="727"/>
        <v>-0.5348523993437504</v>
      </c>
      <c r="CQ340" s="32">
        <f t="shared" si="727"/>
        <v>-0.20967364595194665</v>
      </c>
      <c r="CR340" s="32">
        <f t="shared" si="727"/>
        <v>-0.57508357903411778</v>
      </c>
      <c r="CS340" s="32">
        <f t="shared" si="727"/>
        <v>-0.94049351211628895</v>
      </c>
    </row>
    <row r="341" spans="2:97" ht="13.9" thickTop="1" thickBot="1" x14ac:dyDescent="0.4">
      <c r="H341" s="33">
        <f>H340</f>
        <v>5.2809809858445078E-4</v>
      </c>
      <c r="I341" s="33">
        <f t="shared" ref="I341:J341" si="728">I336</f>
        <v>0.32823177650272478</v>
      </c>
      <c r="J341" s="33">
        <f t="shared" si="728"/>
        <v>-0.25119763943610007</v>
      </c>
      <c r="K341" s="33">
        <f t="shared" ref="K341:K343" si="729">I341+J341*H341</f>
        <v>0.32809911950696968</v>
      </c>
      <c r="L341" s="33">
        <f>$CE$4-$CE$7*SUMPRODUCT($B$4:$CD$4,Q342:CS342)</f>
        <v>6.0971772313820338E-2</v>
      </c>
      <c r="M341" s="39" t="s">
        <v>375</v>
      </c>
      <c r="O341" s="47">
        <f t="shared" ref="O341:O342" si="730">SUM(Q341:CS341)</f>
        <v>98.907348659619927</v>
      </c>
      <c r="P341" s="39" t="s">
        <v>365</v>
      </c>
      <c r="Q341" s="33">
        <f>EXP(Q340)</f>
        <v>2.5612451119751061</v>
      </c>
      <c r="R341" s="33">
        <f>EXP(R340)</f>
        <v>1.7772790639741847</v>
      </c>
      <c r="S341" s="33">
        <f t="shared" ref="S341:CD341" si="731">EXP(S340)</f>
        <v>1.2332755098183883</v>
      </c>
      <c r="T341" s="33">
        <f t="shared" si="731"/>
        <v>1.7071962403714218</v>
      </c>
      <c r="U341" s="33">
        <f t="shared" si="731"/>
        <v>1.1846441880635818</v>
      </c>
      <c r="V341" s="33">
        <f t="shared" si="731"/>
        <v>0.8220389777847098</v>
      </c>
      <c r="W341" s="33">
        <f t="shared" si="731"/>
        <v>1.1379305282073466</v>
      </c>
      <c r="X341" s="33">
        <f t="shared" si="731"/>
        <v>0.78962380233901619</v>
      </c>
      <c r="Y341" s="33">
        <f t="shared" si="731"/>
        <v>0.54792953854799331</v>
      </c>
      <c r="Z341" s="33">
        <f t="shared" si="731"/>
        <v>3.3930232184953502</v>
      </c>
      <c r="AA341" s="33">
        <f t="shared" si="731"/>
        <v>2.3544599857370865</v>
      </c>
      <c r="AB341" s="33">
        <f t="shared" si="731"/>
        <v>1.63378835553485</v>
      </c>
      <c r="AC341" s="33">
        <f t="shared" si="731"/>
        <v>2.2616173887556075</v>
      </c>
      <c r="AD341" s="33">
        <f t="shared" si="731"/>
        <v>1.569363750842123</v>
      </c>
      <c r="AE341" s="33">
        <f t="shared" si="731"/>
        <v>1.0890005509784311</v>
      </c>
      <c r="AF341" s="33">
        <f t="shared" si="731"/>
        <v>1.507479579049259</v>
      </c>
      <c r="AG341" s="33">
        <f t="shared" si="731"/>
        <v>1.0460583732053621</v>
      </c>
      <c r="AH341" s="33">
        <f t="shared" si="731"/>
        <v>0.72587259911219848</v>
      </c>
      <c r="AI341" s="33">
        <f t="shared" si="731"/>
        <v>4.9366736348685576</v>
      </c>
      <c r="AJ341" s="33">
        <f t="shared" si="731"/>
        <v>3.4256177418955684</v>
      </c>
      <c r="AK341" s="33">
        <f t="shared" si="731"/>
        <v>2.3770777210598695</v>
      </c>
      <c r="AL341" s="33">
        <f t="shared" si="731"/>
        <v>3.2905365558273973</v>
      </c>
      <c r="AM341" s="33">
        <f t="shared" si="731"/>
        <v>2.2833432468335326</v>
      </c>
      <c r="AN341" s="33">
        <f t="shared" si="731"/>
        <v>1.5844395874062362</v>
      </c>
      <c r="AO341" s="33">
        <f t="shared" si="731"/>
        <v>2.193304971339213</v>
      </c>
      <c r="AP341" s="33">
        <f t="shared" si="731"/>
        <v>1.5219609354239618</v>
      </c>
      <c r="AQ341" s="33">
        <f t="shared" si="731"/>
        <v>1.0561071621253968</v>
      </c>
      <c r="AR341" s="33">
        <f t="shared" si="731"/>
        <v>1.5572974675653128</v>
      </c>
      <c r="AS341" s="33">
        <f t="shared" si="731"/>
        <v>1.0806276105879977</v>
      </c>
      <c r="AT341" s="33">
        <f t="shared" si="731"/>
        <v>0.74986061243058533</v>
      </c>
      <c r="AU341" s="33">
        <f t="shared" si="731"/>
        <v>1.0380156000443266</v>
      </c>
      <c r="AV341" s="33">
        <f t="shared" si="731"/>
        <v>0.72029162121649892</v>
      </c>
      <c r="AW341" s="33">
        <f t="shared" si="731"/>
        <v>0.49981909671929503</v>
      </c>
      <c r="AX341" s="33">
        <f t="shared" si="731"/>
        <v>0.69188861368914689</v>
      </c>
      <c r="AY341" s="33">
        <f t="shared" si="731"/>
        <v>0.4801099051248458</v>
      </c>
      <c r="AZ341" s="33">
        <f t="shared" si="731"/>
        <v>0.33315408931205565</v>
      </c>
      <c r="BA341" s="33">
        <f t="shared" si="731"/>
        <v>2.0630381843768153</v>
      </c>
      <c r="BB341" s="33">
        <f t="shared" si="731"/>
        <v>1.431567231159977</v>
      </c>
      <c r="BC341" s="33">
        <f t="shared" si="731"/>
        <v>0.99338187380671439</v>
      </c>
      <c r="BD341" s="33">
        <f t="shared" si="731"/>
        <v>1.375116741323825</v>
      </c>
      <c r="BE341" s="33">
        <f t="shared" si="731"/>
        <v>0.95421019388127692</v>
      </c>
      <c r="BF341" s="33">
        <f t="shared" si="731"/>
        <v>0.66213803289922069</v>
      </c>
      <c r="BG341" s="33">
        <f t="shared" si="731"/>
        <v>0.91658315710732041</v>
      </c>
      <c r="BH341" s="33">
        <f t="shared" si="731"/>
        <v>0.63602817547672286</v>
      </c>
      <c r="BI341" s="33">
        <f t="shared" si="731"/>
        <v>0.4413476691814045</v>
      </c>
      <c r="BJ341" s="33">
        <f t="shared" si="731"/>
        <v>3.0016140641255324</v>
      </c>
      <c r="BK341" s="33">
        <f t="shared" si="731"/>
        <v>2.0828564237598144</v>
      </c>
      <c r="BL341" s="33">
        <f t="shared" si="731"/>
        <v>1.4453193479626794</v>
      </c>
      <c r="BM341" s="33">
        <f t="shared" si="731"/>
        <v>2.0007238750255536</v>
      </c>
      <c r="BN341" s="33">
        <f t="shared" si="731"/>
        <v>1.3883265757154057</v>
      </c>
      <c r="BO341" s="33">
        <f t="shared" si="731"/>
        <v>0.96337665826727148</v>
      </c>
      <c r="BP341" s="33">
        <f t="shared" si="731"/>
        <v>1.3335811795189736</v>
      </c>
      <c r="BQ341" s="33">
        <f t="shared" si="731"/>
        <v>0.92538816350979025</v>
      </c>
      <c r="BR341" s="33">
        <f t="shared" si="731"/>
        <v>0.6421380762683736</v>
      </c>
      <c r="BS341" s="33">
        <f t="shared" si="731"/>
        <v>0.94687360891248751</v>
      </c>
      <c r="BT341" s="33">
        <f t="shared" si="731"/>
        <v>0.6570470875597324</v>
      </c>
      <c r="BU341" s="33">
        <f t="shared" si="731"/>
        <v>0.45593294734083817</v>
      </c>
      <c r="BV341" s="33">
        <f t="shared" si="731"/>
        <v>0.63113797960389439</v>
      </c>
      <c r="BW341" s="33">
        <f t="shared" si="731"/>
        <v>0.4379543029225974</v>
      </c>
      <c r="BX341" s="33">
        <f t="shared" si="731"/>
        <v>0.3039018053846092</v>
      </c>
      <c r="BY341" s="33">
        <f t="shared" si="731"/>
        <v>0.42068460410042008</v>
      </c>
      <c r="BZ341" s="33">
        <f t="shared" si="731"/>
        <v>0.29191815180366537</v>
      </c>
      <c r="CA341" s="33">
        <f t="shared" si="731"/>
        <v>0.20256554797076953</v>
      </c>
      <c r="CB341" s="33">
        <f t="shared" si="731"/>
        <v>1.2543758990497518</v>
      </c>
      <c r="CC341" s="33">
        <f t="shared" si="731"/>
        <v>0.8704266582341017</v>
      </c>
      <c r="CD341" s="33">
        <f t="shared" si="731"/>
        <v>0.60399962079830716</v>
      </c>
      <c r="CE341" s="33">
        <f t="shared" ref="CE341:CS341" si="732">EXP(CE340)</f>
        <v>0.83610342831220297</v>
      </c>
      <c r="CF341" s="33">
        <f t="shared" si="732"/>
        <v>0.5801823150422325</v>
      </c>
      <c r="CG341" s="33">
        <f t="shared" si="732"/>
        <v>0.40259554893497307</v>
      </c>
      <c r="CH341" s="33">
        <f t="shared" si="732"/>
        <v>0.55730418877227828</v>
      </c>
      <c r="CI341" s="33">
        <f t="shared" si="732"/>
        <v>0.38672013948960693</v>
      </c>
      <c r="CJ341" s="33">
        <f t="shared" si="732"/>
        <v>0.26834979765057915</v>
      </c>
      <c r="CK341" s="33">
        <f t="shared" si="732"/>
        <v>1.8250521821655903</v>
      </c>
      <c r="CL341" s="33">
        <f t="shared" si="732"/>
        <v>1.2664258562594104</v>
      </c>
      <c r="CM341" s="33">
        <f t="shared" si="732"/>
        <v>0.87878826976842139</v>
      </c>
      <c r="CN341" s="33">
        <f t="shared" si="732"/>
        <v>1.2164873284900339</v>
      </c>
      <c r="CO341" s="33">
        <f t="shared" si="732"/>
        <v>0.84413531934394492</v>
      </c>
      <c r="CP341" s="33">
        <f t="shared" si="732"/>
        <v>0.58575574169636035</v>
      </c>
      <c r="CQ341" s="33">
        <f t="shared" si="732"/>
        <v>0.81084882659127777</v>
      </c>
      <c r="CR341" s="33">
        <f t="shared" si="732"/>
        <v>0.56265784044284739</v>
      </c>
      <c r="CS341" s="33">
        <f t="shared" si="732"/>
        <v>0.39043510335051423</v>
      </c>
    </row>
    <row r="342" spans="2:97" ht="13.9" thickTop="1" thickBot="1" x14ac:dyDescent="0.4">
      <c r="H342" s="32">
        <f t="shared" ref="H342:H343" si="733">H341</f>
        <v>5.2809809858445078E-4</v>
      </c>
      <c r="I342" s="32">
        <f t="shared" ref="I342:J342" si="734">I337</f>
        <v>-0.40544693421658068</v>
      </c>
      <c r="J342" s="32">
        <f t="shared" si="734"/>
        <v>-0.36769410167981009</v>
      </c>
      <c r="K342" s="32">
        <f t="shared" si="729"/>
        <v>-0.4056411127725385</v>
      </c>
      <c r="L342" s="32">
        <f>$CE$5-$CE$7*SUMPRODUCT($B$5:$CD$5,Q342:CS342)</f>
        <v>8.2256190019450059E-2</v>
      </c>
      <c r="M342" s="32">
        <f>SUMPRODUCT($B$7:$CD$7, LN(Q342:CS342))</f>
        <v>-3180.5979222806386</v>
      </c>
      <c r="O342" s="48">
        <f t="shared" si="730"/>
        <v>1.0000000000000002</v>
      </c>
      <c r="P342" s="39" t="s">
        <v>366</v>
      </c>
      <c r="Q342" s="32">
        <f t="shared" ref="Q342:AV342" si="735">Q341/$O341</f>
        <v>2.5895397527936809E-2</v>
      </c>
      <c r="R342" s="32">
        <f t="shared" si="735"/>
        <v>1.7969130585943807E-2</v>
      </c>
      <c r="S342" s="32">
        <f t="shared" si="735"/>
        <v>1.2468997769443671E-2</v>
      </c>
      <c r="T342" s="32">
        <f t="shared" si="735"/>
        <v>1.7260560145501144E-2</v>
      </c>
      <c r="U342" s="32">
        <f t="shared" si="735"/>
        <v>1.1977312142300167E-2</v>
      </c>
      <c r="V342" s="32">
        <f t="shared" si="735"/>
        <v>8.3112022405299468E-3</v>
      </c>
      <c r="W342" s="32">
        <f t="shared" si="735"/>
        <v>1.1505014982490578E-2</v>
      </c>
      <c r="X342" s="32">
        <f t="shared" si="735"/>
        <v>7.983469510000011E-3</v>
      </c>
      <c r="Y342" s="32">
        <f t="shared" si="735"/>
        <v>5.539826372594819E-3</v>
      </c>
      <c r="Z342" s="32">
        <f t="shared" si="735"/>
        <v>3.4305066958898185E-2</v>
      </c>
      <c r="AA342" s="32">
        <f t="shared" si="735"/>
        <v>2.3804702255640606E-2</v>
      </c>
      <c r="AB342" s="32">
        <f t="shared" si="735"/>
        <v>1.65183717658571E-2</v>
      </c>
      <c r="AC342" s="32">
        <f t="shared" si="735"/>
        <v>2.2866019758943746E-2</v>
      </c>
      <c r="AD342" s="32">
        <f t="shared" si="735"/>
        <v>1.5867008590463146E-2</v>
      </c>
      <c r="AE342" s="32">
        <f t="shared" si="735"/>
        <v>1.1010309807475692E-2</v>
      </c>
      <c r="AF342" s="32">
        <f t="shared" si="735"/>
        <v>1.5241330391304939E-2</v>
      </c>
      <c r="AG342" s="32">
        <f t="shared" si="735"/>
        <v>1.0576144112458932E-2</v>
      </c>
      <c r="AH342" s="32">
        <f t="shared" si="735"/>
        <v>7.3389147414133892E-3</v>
      </c>
      <c r="AI342" s="32">
        <f t="shared" si="735"/>
        <v>4.991210159578377E-2</v>
      </c>
      <c r="AJ342" s="32">
        <f t="shared" si="735"/>
        <v>3.4634612981938283E-2</v>
      </c>
      <c r="AK342" s="32">
        <f t="shared" si="735"/>
        <v>2.4033378240077514E-2</v>
      </c>
      <c r="AL342" s="32">
        <f t="shared" si="735"/>
        <v>3.3268878404085635E-2</v>
      </c>
      <c r="AM342" s="32">
        <f t="shared" si="735"/>
        <v>2.3085678443281677E-2</v>
      </c>
      <c r="AN342" s="32">
        <f t="shared" si="735"/>
        <v>1.6019432417088964E-2</v>
      </c>
      <c r="AO342" s="32">
        <f t="shared" si="735"/>
        <v>2.2175348961048991E-2</v>
      </c>
      <c r="AP342" s="32">
        <f t="shared" si="735"/>
        <v>1.5387743742496254E-2</v>
      </c>
      <c r="AQ342" s="32">
        <f t="shared" si="735"/>
        <v>1.0677742113580331E-2</v>
      </c>
      <c r="AR342" s="32">
        <f t="shared" si="735"/>
        <v>1.5745012768713491E-2</v>
      </c>
      <c r="AS342" s="32">
        <f t="shared" si="735"/>
        <v>1.0925655426341203E-2</v>
      </c>
      <c r="AT342" s="32">
        <f t="shared" si="735"/>
        <v>7.5814448834449913E-3</v>
      </c>
      <c r="AU342" s="32">
        <f t="shared" si="735"/>
        <v>1.0494827877921961E-2</v>
      </c>
      <c r="AV342" s="32">
        <f t="shared" si="735"/>
        <v>7.2824884194936101E-3</v>
      </c>
      <c r="AW342" s="32">
        <f t="shared" ref="AW342:CB342" si="736">AW341/$O341</f>
        <v>5.0534070874690426E-3</v>
      </c>
      <c r="AX342" s="32">
        <f t="shared" si="736"/>
        <v>6.995320601204412E-3</v>
      </c>
      <c r="AY342" s="32">
        <f t="shared" si="736"/>
        <v>4.8541378535693807E-3</v>
      </c>
      <c r="AZ342" s="32">
        <f t="shared" si="736"/>
        <v>3.3683451616782615E-3</v>
      </c>
      <c r="BA342" s="32">
        <f t="shared" si="736"/>
        <v>2.08582902315637E-2</v>
      </c>
      <c r="BB342" s="32">
        <f t="shared" si="736"/>
        <v>1.4473820707565189E-2</v>
      </c>
      <c r="BC342" s="32">
        <f t="shared" si="736"/>
        <v>1.0043559829162361E-2</v>
      </c>
      <c r="BD342" s="32">
        <f t="shared" si="736"/>
        <v>1.3903079598828963E-2</v>
      </c>
      <c r="BE342" s="32">
        <f t="shared" si="736"/>
        <v>9.647515647852406E-3</v>
      </c>
      <c r="BF342" s="32">
        <f t="shared" si="736"/>
        <v>6.6945281808928545E-3</v>
      </c>
      <c r="BG342" s="32">
        <f t="shared" si="736"/>
        <v>9.2670885382000554E-3</v>
      </c>
      <c r="BH342" s="32">
        <f t="shared" si="736"/>
        <v>6.4305451930124248E-3</v>
      </c>
      <c r="BI342" s="32">
        <f t="shared" si="736"/>
        <v>4.4622333442609994E-3</v>
      </c>
      <c r="BJ342" s="32">
        <f t="shared" si="736"/>
        <v>3.0347735580854532E-2</v>
      </c>
      <c r="BK342" s="32">
        <f t="shared" si="736"/>
        <v>2.1058661990099072E-2</v>
      </c>
      <c r="BL342" s="32">
        <f t="shared" si="736"/>
        <v>1.4612861102329273E-2</v>
      </c>
      <c r="BM342" s="32">
        <f t="shared" si="736"/>
        <v>2.022826313857478E-2</v>
      </c>
      <c r="BN342" s="32">
        <f t="shared" si="736"/>
        <v>1.4036637262345364E-2</v>
      </c>
      <c r="BO342" s="32">
        <f t="shared" si="736"/>
        <v>9.7401929312920833E-3</v>
      </c>
      <c r="BP342" s="32">
        <f t="shared" si="736"/>
        <v>1.348313545546918E-2</v>
      </c>
      <c r="BQ342" s="32">
        <f t="shared" si="736"/>
        <v>9.3561113107421788E-3</v>
      </c>
      <c r="BR342" s="32">
        <f t="shared" si="736"/>
        <v>6.4923191751730166E-3</v>
      </c>
      <c r="BS342" s="32">
        <f t="shared" si="736"/>
        <v>9.5733393094082561E-3</v>
      </c>
      <c r="BT342" s="32">
        <f t="shared" si="736"/>
        <v>6.6430563195147042E-3</v>
      </c>
      <c r="BU342" s="32">
        <f t="shared" si="736"/>
        <v>4.6096973937688624E-3</v>
      </c>
      <c r="BV342" s="32">
        <f t="shared" si="736"/>
        <v>6.3811030035381367E-3</v>
      </c>
      <c r="BW342" s="32">
        <f t="shared" si="736"/>
        <v>4.4279248090025626E-3</v>
      </c>
      <c r="BX342" s="32">
        <f t="shared" si="736"/>
        <v>3.0725907579471964E-3</v>
      </c>
      <c r="BY342" s="32">
        <f t="shared" si="736"/>
        <v>4.2533199989837501E-3</v>
      </c>
      <c r="BZ342" s="32">
        <f t="shared" si="736"/>
        <v>2.9514303614413266E-3</v>
      </c>
      <c r="CA342" s="32">
        <f t="shared" si="736"/>
        <v>2.0480333434867337E-3</v>
      </c>
      <c r="CB342" s="32">
        <f t="shared" si="736"/>
        <v>1.2682332668390143E-2</v>
      </c>
      <c r="CC342" s="32">
        <f t="shared" ref="CC342:CS342" si="737">CC341/$O341</f>
        <v>8.8004245390258199E-3</v>
      </c>
      <c r="CD342" s="32">
        <f t="shared" si="737"/>
        <v>6.106721381005909E-3</v>
      </c>
      <c r="CE342" s="32">
        <f t="shared" si="737"/>
        <v>8.4534004767388114E-3</v>
      </c>
      <c r="CF342" s="32">
        <f t="shared" si="737"/>
        <v>5.8659171730391221E-3</v>
      </c>
      <c r="CG342" s="32">
        <f t="shared" si="737"/>
        <v>4.0704311094261229E-3</v>
      </c>
      <c r="CH342" s="32">
        <f t="shared" si="737"/>
        <v>5.6346085131670724E-3</v>
      </c>
      <c r="CI342" s="32">
        <f t="shared" si="737"/>
        <v>3.9099232234044295E-3</v>
      </c>
      <c r="CJ342" s="32">
        <f t="shared" si="737"/>
        <v>2.7131431717382195E-3</v>
      </c>
      <c r="CK342" s="32">
        <f t="shared" si="737"/>
        <v>1.8452139369808919E-2</v>
      </c>
      <c r="CL342" s="32">
        <f t="shared" si="737"/>
        <v>1.2804163425891564E-2</v>
      </c>
      <c r="CM342" s="32">
        <f t="shared" si="737"/>
        <v>8.8849643800754004E-3</v>
      </c>
      <c r="CN342" s="32">
        <f t="shared" si="737"/>
        <v>1.2299261328664844E-2</v>
      </c>
      <c r="CO342" s="32">
        <f t="shared" si="737"/>
        <v>8.5346066878099723E-3</v>
      </c>
      <c r="CP342" s="32">
        <f t="shared" si="737"/>
        <v>5.922267148340838E-3</v>
      </c>
      <c r="CQ342" s="32">
        <f t="shared" si="737"/>
        <v>8.1980645278616811E-3</v>
      </c>
      <c r="CR342" s="32">
        <f t="shared" si="737"/>
        <v>5.6887364596050378E-3</v>
      </c>
      <c r="CS342" s="32">
        <f t="shared" si="737"/>
        <v>3.9474832622817431E-3</v>
      </c>
    </row>
    <row r="343" spans="2:97" ht="13.15" thickTop="1" x14ac:dyDescent="0.35">
      <c r="H343" s="34">
        <f t="shared" si="733"/>
        <v>5.2809809858445078E-4</v>
      </c>
      <c r="I343" s="34">
        <f t="shared" ref="I343:J343" si="738">I338</f>
        <v>-0.36509326005251785</v>
      </c>
      <c r="J343" s="34">
        <f t="shared" si="738"/>
        <v>-0.59964811557193842</v>
      </c>
      <c r="K343" s="34">
        <f t="shared" si="729"/>
        <v>-0.36540993308217112</v>
      </c>
      <c r="L343" s="34">
        <f>$CE$6-$CE$7*SUMPRODUCT($B$6:$CD$6,Q342:CS342)</f>
        <v>0.13660837755890043</v>
      </c>
    </row>
    <row r="344" spans="2:97" ht="13.5" thickBot="1" x14ac:dyDescent="0.4">
      <c r="B344" s="39" t="s">
        <v>367</v>
      </c>
      <c r="D344" s="39" t="s">
        <v>368</v>
      </c>
      <c r="E344" s="39" t="s">
        <v>369</v>
      </c>
      <c r="F344" s="39" t="s">
        <v>370</v>
      </c>
      <c r="H344" s="39" t="s">
        <v>347</v>
      </c>
      <c r="I344" s="39" t="s">
        <v>371</v>
      </c>
      <c r="J344" s="39" t="s">
        <v>372</v>
      </c>
      <c r="K344" s="39" t="s">
        <v>349</v>
      </c>
      <c r="L344" s="39" t="s">
        <v>373</v>
      </c>
      <c r="M344" s="39" t="s">
        <v>374</v>
      </c>
      <c r="O344" s="45" t="s">
        <v>336</v>
      </c>
    </row>
    <row r="345" spans="2:97" ht="13.9" thickTop="1" thickBot="1" x14ac:dyDescent="0.4">
      <c r="B345" s="32">
        <f>1+B340</f>
        <v>4</v>
      </c>
      <c r="D345" s="32">
        <f>IF(F340,IF(M345&lt;0,D340,H345),E340)</f>
        <v>0</v>
      </c>
      <c r="E345" s="32">
        <f>IF(F340,IF(M345&lt;0,H345,E340),H345)</f>
        <v>2.6404904929222539E-4</v>
      </c>
      <c r="F345" s="32" t="b">
        <f>OR(F340,M345*M340&lt;=0)</f>
        <v>1</v>
      </c>
      <c r="H345" s="32">
        <f>IF(F340,(D340+E340)/2,2*H340)</f>
        <v>2.6404904929222539E-4</v>
      </c>
      <c r="I345" s="32">
        <f>I340</f>
        <v>-0.49701348766996445</v>
      </c>
      <c r="J345" s="32">
        <f>J340</f>
        <v>-1</v>
      </c>
      <c r="K345" s="32">
        <f>I345+J345*H345</f>
        <v>-0.49727753671925667</v>
      </c>
      <c r="L345" s="32">
        <f>$CE$3-$CE$7*SUMPRODUCT($B$3:$CD$3,Q347:CS347)</f>
        <v>9.6899757447658885E-2</v>
      </c>
      <c r="M345" s="32">
        <f>SUMPRODUCT(L345:L348,J345:J348)</f>
        <v>-0.15423314610979369</v>
      </c>
      <c r="O345" s="46">
        <f>SUM(Q345:CS345)</f>
        <v>-1.2657810137329812</v>
      </c>
      <c r="P345" s="39" t="s">
        <v>363</v>
      </c>
      <c r="Q345" s="32">
        <f t="shared" ref="Q345:AV345" si="739">SUMPRODUCT(B$3:B$6,$K345:$K348)</f>
        <v>0.93990770877631358</v>
      </c>
      <c r="R345" s="32">
        <f t="shared" si="739"/>
        <v>0.57465611220896906</v>
      </c>
      <c r="S345" s="32">
        <f t="shared" si="739"/>
        <v>0.20940451564162454</v>
      </c>
      <c r="T345" s="32">
        <f t="shared" si="739"/>
        <v>0.53436368528175393</v>
      </c>
      <c r="U345" s="32">
        <f t="shared" si="739"/>
        <v>0.16911208871440947</v>
      </c>
      <c r="V345" s="32">
        <f t="shared" si="739"/>
        <v>-0.19613950785293505</v>
      </c>
      <c r="W345" s="32">
        <f t="shared" si="739"/>
        <v>0.12881966178719439</v>
      </c>
      <c r="X345" s="32">
        <f t="shared" si="739"/>
        <v>-0.23643193478015012</v>
      </c>
      <c r="Y345" s="32">
        <f t="shared" si="739"/>
        <v>-0.60168353134749464</v>
      </c>
      <c r="Z345" s="32">
        <f t="shared" si="739"/>
        <v>1.221192378494754</v>
      </c>
      <c r="AA345" s="32">
        <f t="shared" si="739"/>
        <v>0.85594078192740952</v>
      </c>
      <c r="AB345" s="32">
        <f t="shared" si="739"/>
        <v>0.49068918536006501</v>
      </c>
      <c r="AC345" s="32">
        <f t="shared" si="739"/>
        <v>0.8156483550001945</v>
      </c>
      <c r="AD345" s="32">
        <f t="shared" si="739"/>
        <v>0.45039675843284993</v>
      </c>
      <c r="AE345" s="32">
        <f t="shared" si="739"/>
        <v>8.5145161865505414E-2</v>
      </c>
      <c r="AF345" s="32">
        <f t="shared" si="739"/>
        <v>0.41010433150563486</v>
      </c>
      <c r="AG345" s="32">
        <f t="shared" si="739"/>
        <v>4.485273493829034E-2</v>
      </c>
      <c r="AH345" s="32">
        <f t="shared" si="739"/>
        <v>-0.32039886162905418</v>
      </c>
      <c r="AI345" s="32">
        <f t="shared" si="739"/>
        <v>1.596238604786008</v>
      </c>
      <c r="AJ345" s="32">
        <f t="shared" si="739"/>
        <v>1.2309870082186634</v>
      </c>
      <c r="AK345" s="32">
        <f t="shared" si="739"/>
        <v>0.86573541165131884</v>
      </c>
      <c r="AL345" s="32">
        <f t="shared" si="739"/>
        <v>1.1906945812914485</v>
      </c>
      <c r="AM345" s="32">
        <f t="shared" si="739"/>
        <v>0.82544298472410382</v>
      </c>
      <c r="AN345" s="32">
        <f t="shared" si="739"/>
        <v>0.46019138815675931</v>
      </c>
      <c r="AO345" s="32">
        <f t="shared" si="739"/>
        <v>0.78515055779688869</v>
      </c>
      <c r="AP345" s="32">
        <f t="shared" si="739"/>
        <v>0.41989896122954423</v>
      </c>
      <c r="AQ345" s="32">
        <f t="shared" si="739"/>
        <v>5.4647364662199716E-2</v>
      </c>
      <c r="AR345" s="32">
        <f t="shared" si="739"/>
        <v>0.4426301720570569</v>
      </c>
      <c r="AS345" s="32">
        <f t="shared" si="739"/>
        <v>7.7378575489712387E-2</v>
      </c>
      <c r="AT345" s="32">
        <f t="shared" si="739"/>
        <v>-0.28787302107763213</v>
      </c>
      <c r="AU345" s="32">
        <f t="shared" si="739"/>
        <v>3.7086148562497312E-2</v>
      </c>
      <c r="AV345" s="32">
        <f t="shared" si="739"/>
        <v>-0.3281654480048472</v>
      </c>
      <c r="AW345" s="32">
        <f t="shared" ref="AW345:CB345" si="740">SUMPRODUCT(AH$3:AH$6,$K345:$K348)</f>
        <v>-0.69341704457219167</v>
      </c>
      <c r="AX345" s="32">
        <f t="shared" si="740"/>
        <v>-0.36845787493206228</v>
      </c>
      <c r="AY345" s="32">
        <f t="shared" si="740"/>
        <v>-0.7337094714994068</v>
      </c>
      <c r="AZ345" s="32">
        <f t="shared" si="740"/>
        <v>-1.0989610680667514</v>
      </c>
      <c r="BA345" s="32">
        <f t="shared" si="740"/>
        <v>0.72391484177549736</v>
      </c>
      <c r="BB345" s="32">
        <f t="shared" si="740"/>
        <v>0.35866324520815285</v>
      </c>
      <c r="BC345" s="32">
        <f t="shared" si="740"/>
        <v>-6.5883513591916687E-3</v>
      </c>
      <c r="BD345" s="32">
        <f t="shared" si="740"/>
        <v>0.31837081828093777</v>
      </c>
      <c r="BE345" s="32">
        <f t="shared" si="740"/>
        <v>-4.6880778286406743E-2</v>
      </c>
      <c r="BF345" s="32">
        <f t="shared" si="740"/>
        <v>-0.41213237485375126</v>
      </c>
      <c r="BG345" s="32">
        <f t="shared" si="740"/>
        <v>-8.7173205213621818E-2</v>
      </c>
      <c r="BH345" s="32">
        <f t="shared" si="740"/>
        <v>-0.45242480178096633</v>
      </c>
      <c r="BI345" s="32">
        <f t="shared" si="740"/>
        <v>-0.81767639834831085</v>
      </c>
      <c r="BJ345" s="32">
        <f t="shared" si="740"/>
        <v>1.0989610680667514</v>
      </c>
      <c r="BK345" s="32">
        <f t="shared" si="740"/>
        <v>0.7337094714994068</v>
      </c>
      <c r="BL345" s="32">
        <f t="shared" si="740"/>
        <v>0.36845787493206228</v>
      </c>
      <c r="BM345" s="32">
        <f t="shared" si="740"/>
        <v>0.69341704457219167</v>
      </c>
      <c r="BN345" s="32">
        <f t="shared" si="740"/>
        <v>0.3281654480048472</v>
      </c>
      <c r="BO345" s="32">
        <f t="shared" si="740"/>
        <v>-3.7086148562497312E-2</v>
      </c>
      <c r="BP345" s="32">
        <f t="shared" si="740"/>
        <v>0.28787302107763213</v>
      </c>
      <c r="BQ345" s="32">
        <f t="shared" si="740"/>
        <v>-7.7378575489712387E-2</v>
      </c>
      <c r="BR345" s="32">
        <f t="shared" si="740"/>
        <v>-0.4426301720570569</v>
      </c>
      <c r="BS345" s="32">
        <f t="shared" si="740"/>
        <v>-5.4647364662199716E-2</v>
      </c>
      <c r="BT345" s="32">
        <f t="shared" si="740"/>
        <v>-0.41989896122954423</v>
      </c>
      <c r="BU345" s="32">
        <f t="shared" si="740"/>
        <v>-0.78515055779688869</v>
      </c>
      <c r="BV345" s="32">
        <f t="shared" si="740"/>
        <v>-0.46019138815675931</v>
      </c>
      <c r="BW345" s="32">
        <f t="shared" si="740"/>
        <v>-0.82544298472410382</v>
      </c>
      <c r="BX345" s="32">
        <f t="shared" si="740"/>
        <v>-1.1906945812914485</v>
      </c>
      <c r="BY345" s="32">
        <f t="shared" si="740"/>
        <v>-0.86573541165131884</v>
      </c>
      <c r="BZ345" s="32">
        <f t="shared" si="740"/>
        <v>-1.2309870082186634</v>
      </c>
      <c r="CA345" s="32">
        <f t="shared" si="740"/>
        <v>-1.596238604786008</v>
      </c>
      <c r="CB345" s="32">
        <f t="shared" si="740"/>
        <v>0.22663730505624063</v>
      </c>
      <c r="CC345" s="32">
        <f t="shared" ref="CC345:CS345" si="741">SUMPRODUCT(BN$3:BN$6,$K345:$K348)</f>
        <v>-0.13861429151110388</v>
      </c>
      <c r="CD345" s="32">
        <f t="shared" si="741"/>
        <v>-0.50386588807844834</v>
      </c>
      <c r="CE345" s="32">
        <f t="shared" si="741"/>
        <v>-0.17890671843831896</v>
      </c>
      <c r="CF345" s="32">
        <f t="shared" si="741"/>
        <v>-0.54415831500566347</v>
      </c>
      <c r="CG345" s="32">
        <f t="shared" si="741"/>
        <v>-0.90940991157300799</v>
      </c>
      <c r="CH345" s="32">
        <f t="shared" si="741"/>
        <v>-0.58445074193287849</v>
      </c>
      <c r="CI345" s="32">
        <f t="shared" si="741"/>
        <v>-0.94970233850022301</v>
      </c>
      <c r="CJ345" s="32">
        <f t="shared" si="741"/>
        <v>-1.3149539350675674</v>
      </c>
      <c r="CK345" s="32">
        <f t="shared" si="741"/>
        <v>0.60168353134749464</v>
      </c>
      <c r="CL345" s="32">
        <f t="shared" si="741"/>
        <v>0.23643193478015012</v>
      </c>
      <c r="CM345" s="32">
        <f t="shared" si="741"/>
        <v>-0.12881966178719439</v>
      </c>
      <c r="CN345" s="32">
        <f t="shared" si="741"/>
        <v>0.19613950785293505</v>
      </c>
      <c r="CO345" s="32">
        <f t="shared" si="741"/>
        <v>-0.16911208871440947</v>
      </c>
      <c r="CP345" s="32">
        <f t="shared" si="741"/>
        <v>-0.53436368528175393</v>
      </c>
      <c r="CQ345" s="32">
        <f t="shared" si="741"/>
        <v>-0.20940451564162454</v>
      </c>
      <c r="CR345" s="32">
        <f t="shared" si="741"/>
        <v>-0.57465611220896906</v>
      </c>
      <c r="CS345" s="32">
        <f t="shared" si="741"/>
        <v>-0.93990770877631358</v>
      </c>
    </row>
    <row r="346" spans="2:97" ht="13.9" thickTop="1" thickBot="1" x14ac:dyDescent="0.4">
      <c r="H346" s="33">
        <f>H345</f>
        <v>2.6404904929222539E-4</v>
      </c>
      <c r="I346" s="33">
        <f t="shared" ref="I346:J346" si="742">I341</f>
        <v>0.32823177650272478</v>
      </c>
      <c r="J346" s="33">
        <f t="shared" si="742"/>
        <v>-0.25119763943610007</v>
      </c>
      <c r="K346" s="33">
        <f t="shared" ref="K346:K348" si="743">I346+J346*H346</f>
        <v>0.3281654480048472</v>
      </c>
      <c r="L346" s="33">
        <f>$CE$4-$CE$7*SUMPRODUCT($B$4:$CD$4,Q347:CS347)</f>
        <v>2.7465992560252062E-2</v>
      </c>
      <c r="M346" s="39" t="s">
        <v>375</v>
      </c>
      <c r="O346" s="47">
        <f t="shared" ref="O346:O347" si="744">SUM(Q346:CS346)</f>
        <v>98.893907684523825</v>
      </c>
      <c r="P346" s="39" t="s">
        <v>365</v>
      </c>
      <c r="Q346" s="33">
        <f>EXP(Q345)</f>
        <v>2.5597451654137626</v>
      </c>
      <c r="R346" s="33">
        <f>EXP(R345)</f>
        <v>1.7765194984913932</v>
      </c>
      <c r="S346" s="33">
        <f t="shared" ref="S346:CD346" si="745">EXP(S345)</f>
        <v>1.2329436426574774</v>
      </c>
      <c r="T346" s="33">
        <f t="shared" si="745"/>
        <v>1.706362113403556</v>
      </c>
      <c r="U346" s="33">
        <f t="shared" si="745"/>
        <v>1.1842528728668973</v>
      </c>
      <c r="V346" s="33">
        <f t="shared" si="745"/>
        <v>0.82189756551505067</v>
      </c>
      <c r="W346" s="33">
        <f t="shared" si="745"/>
        <v>1.1374849736608066</v>
      </c>
      <c r="X346" s="33">
        <f t="shared" si="745"/>
        <v>0.78943961385419836</v>
      </c>
      <c r="Y346" s="33">
        <f t="shared" si="745"/>
        <v>0.54788847180684253</v>
      </c>
      <c r="Z346" s="33">
        <f t="shared" si="745"/>
        <v>3.3912289522849073</v>
      </c>
      <c r="AA346" s="33">
        <f t="shared" si="745"/>
        <v>2.3535875519893206</v>
      </c>
      <c r="AB346" s="33">
        <f t="shared" si="745"/>
        <v>1.6334415761421301</v>
      </c>
      <c r="AC346" s="33">
        <f t="shared" si="745"/>
        <v>2.2606408951341193</v>
      </c>
      <c r="AD346" s="33">
        <f t="shared" si="745"/>
        <v>1.5689345500311291</v>
      </c>
      <c r="AE346" s="33">
        <f t="shared" si="745"/>
        <v>1.0888751183700685</v>
      </c>
      <c r="AF346" s="33">
        <f t="shared" si="745"/>
        <v>1.5069750018822803</v>
      </c>
      <c r="AG346" s="33">
        <f t="shared" si="745"/>
        <v>1.045873827893423</v>
      </c>
      <c r="AH346" s="33">
        <f t="shared" si="745"/>
        <v>0.72585946183989136</v>
      </c>
      <c r="AI346" s="33">
        <f t="shared" si="745"/>
        <v>4.9344371060340118</v>
      </c>
      <c r="AJ346" s="33">
        <f t="shared" si="745"/>
        <v>3.4246079849639597</v>
      </c>
      <c r="AK346" s="33">
        <f t="shared" si="745"/>
        <v>2.3767533355197812</v>
      </c>
      <c r="AL346" s="33">
        <f t="shared" si="745"/>
        <v>3.2893651455917912</v>
      </c>
      <c r="AM346" s="33">
        <f t="shared" si="745"/>
        <v>2.2828918275766026</v>
      </c>
      <c r="AN346" s="33">
        <f t="shared" si="745"/>
        <v>1.5843771870083521</v>
      </c>
      <c r="AO346" s="33">
        <f t="shared" si="745"/>
        <v>2.1927370495416998</v>
      </c>
      <c r="AP346" s="33">
        <f t="shared" si="745"/>
        <v>1.5218077862628372</v>
      </c>
      <c r="AQ346" s="33">
        <f t="shared" si="745"/>
        <v>1.0561681068025184</v>
      </c>
      <c r="AR346" s="33">
        <f t="shared" si="745"/>
        <v>1.5567964810248605</v>
      </c>
      <c r="AS346" s="33">
        <f t="shared" si="745"/>
        <v>1.0804510312558402</v>
      </c>
      <c r="AT346" s="33">
        <f t="shared" si="745"/>
        <v>0.74985680220275797</v>
      </c>
      <c r="AU346" s="33">
        <f t="shared" si="745"/>
        <v>1.0377824204509845</v>
      </c>
      <c r="AV346" s="33">
        <f t="shared" si="745"/>
        <v>0.72024384693964538</v>
      </c>
      <c r="AW346" s="33">
        <f t="shared" si="745"/>
        <v>0.49986508619888542</v>
      </c>
      <c r="AX346" s="33">
        <f t="shared" si="745"/>
        <v>0.69180035112110816</v>
      </c>
      <c r="AY346" s="33">
        <f t="shared" si="745"/>
        <v>0.48012467390721031</v>
      </c>
      <c r="AZ346" s="33">
        <f t="shared" si="745"/>
        <v>0.33321709380594067</v>
      </c>
      <c r="BA346" s="33">
        <f t="shared" si="745"/>
        <v>2.0624917552733755</v>
      </c>
      <c r="BB346" s="33">
        <f t="shared" si="745"/>
        <v>1.4314146846444478</v>
      </c>
      <c r="BC346" s="33">
        <f t="shared" si="745"/>
        <v>0.99343330424328569</v>
      </c>
      <c r="BD346" s="33">
        <f t="shared" si="745"/>
        <v>1.3748859995744189</v>
      </c>
      <c r="BE346" s="33">
        <f t="shared" si="745"/>
        <v>0.9542011523057109</v>
      </c>
      <c r="BF346" s="33">
        <f t="shared" si="745"/>
        <v>0.66223660677567575</v>
      </c>
      <c r="BG346" s="33">
        <f t="shared" si="745"/>
        <v>0.9165183361303646</v>
      </c>
      <c r="BH346" s="33">
        <f t="shared" si="745"/>
        <v>0.63608390274947302</v>
      </c>
      <c r="BI346" s="33">
        <f t="shared" si="745"/>
        <v>0.44145623211999852</v>
      </c>
      <c r="BJ346" s="33">
        <f t="shared" si="745"/>
        <v>3.0010465206877446</v>
      </c>
      <c r="BK346" s="33">
        <f t="shared" si="745"/>
        <v>2.0827923544567963</v>
      </c>
      <c r="BL346" s="33">
        <f t="shared" si="745"/>
        <v>1.4455037474026053</v>
      </c>
      <c r="BM346" s="33">
        <f t="shared" si="745"/>
        <v>2.0005398008576294</v>
      </c>
      <c r="BN346" s="33">
        <f t="shared" si="745"/>
        <v>1.3884186643857541</v>
      </c>
      <c r="BO346" s="33">
        <f t="shared" si="745"/>
        <v>0.96359311961117478</v>
      </c>
      <c r="BP346" s="33">
        <f t="shared" si="745"/>
        <v>1.3335879558102672</v>
      </c>
      <c r="BQ346" s="33">
        <f t="shared" si="745"/>
        <v>0.9255394007423644</v>
      </c>
      <c r="BR346" s="33">
        <f t="shared" si="745"/>
        <v>0.64234472019212574</v>
      </c>
      <c r="BS346" s="33">
        <f t="shared" si="745"/>
        <v>0.9468189709187832</v>
      </c>
      <c r="BT346" s="33">
        <f t="shared" si="745"/>
        <v>0.65711321037181636</v>
      </c>
      <c r="BU346" s="33">
        <f t="shared" si="745"/>
        <v>0.45605103457754237</v>
      </c>
      <c r="BV346" s="33">
        <f t="shared" si="745"/>
        <v>0.63116283685466146</v>
      </c>
      <c r="BW346" s="33">
        <f t="shared" si="745"/>
        <v>0.43804090404999491</v>
      </c>
      <c r="BX346" s="33">
        <f t="shared" si="745"/>
        <v>0.30401003103597046</v>
      </c>
      <c r="BY346" s="33">
        <f t="shared" si="745"/>
        <v>0.42074202024052537</v>
      </c>
      <c r="BZ346" s="33">
        <f t="shared" si="745"/>
        <v>0.29200422483115945</v>
      </c>
      <c r="CA346" s="33">
        <f t="shared" si="745"/>
        <v>0.20265736060900708</v>
      </c>
      <c r="CB346" s="33">
        <f t="shared" si="745"/>
        <v>1.2543748300168645</v>
      </c>
      <c r="CC346" s="33">
        <f t="shared" si="745"/>
        <v>0.87056374753679044</v>
      </c>
      <c r="CD346" s="33">
        <f t="shared" si="745"/>
        <v>0.60419040655902767</v>
      </c>
      <c r="CE346" s="33">
        <f t="shared" ref="CE346:CS346" si="746">EXP(CE345)</f>
        <v>0.83618389629884182</v>
      </c>
      <c r="CF346" s="33">
        <f t="shared" si="746"/>
        <v>0.58033003291531904</v>
      </c>
      <c r="CG346" s="33">
        <f t="shared" si="746"/>
        <v>0.40276181901395197</v>
      </c>
      <c r="CH346" s="33">
        <f t="shared" si="746"/>
        <v>0.55741194075148326</v>
      </c>
      <c r="CI346" s="33">
        <f t="shared" si="746"/>
        <v>0.38685615850235339</v>
      </c>
      <c r="CJ346" s="33">
        <f t="shared" si="746"/>
        <v>0.26848669077564918</v>
      </c>
      <c r="CK346" s="33">
        <f t="shared" si="746"/>
        <v>1.8251889781549355</v>
      </c>
      <c r="CL346" s="33">
        <f t="shared" si="746"/>
        <v>1.2667213330197666</v>
      </c>
      <c r="CM346" s="33">
        <f t="shared" si="746"/>
        <v>0.8791324924334305</v>
      </c>
      <c r="CN346" s="33">
        <f t="shared" si="746"/>
        <v>1.2166966322297592</v>
      </c>
      <c r="CO346" s="33">
        <f t="shared" si="746"/>
        <v>0.84441424877370241</v>
      </c>
      <c r="CP346" s="33">
        <f t="shared" si="746"/>
        <v>0.5860420787269901</v>
      </c>
      <c r="CQ346" s="33">
        <f t="shared" si="746"/>
        <v>0.81106707995558314</v>
      </c>
      <c r="CR346" s="33">
        <f t="shared" si="746"/>
        <v>0.56289840941751124</v>
      </c>
      <c r="CS346" s="33">
        <f t="shared" si="746"/>
        <v>0.39066388854312301</v>
      </c>
    </row>
    <row r="347" spans="2:97" ht="13.9" thickTop="1" thickBot="1" x14ac:dyDescent="0.4">
      <c r="H347" s="32">
        <f t="shared" ref="H347:H348" si="747">H346</f>
        <v>2.6404904929222539E-4</v>
      </c>
      <c r="I347" s="32">
        <f t="shared" ref="I347:J347" si="748">I342</f>
        <v>-0.40544693421658068</v>
      </c>
      <c r="J347" s="32">
        <f t="shared" si="748"/>
        <v>-0.36769410167981009</v>
      </c>
      <c r="K347" s="32">
        <f t="shared" si="743"/>
        <v>-0.40554402349455959</v>
      </c>
      <c r="L347" s="32">
        <f>$CE$5-$CE$7*SUMPRODUCT($B$5:$CD$5,Q347:CS347)</f>
        <v>3.68819902222981E-2</v>
      </c>
      <c r="M347" s="32">
        <f>SUMPRODUCT($B$7:$CD$7, LN(Q347:CS347))</f>
        <v>-3180.5978566354584</v>
      </c>
      <c r="O347" s="48">
        <f t="shared" si="744"/>
        <v>1.0000000000000002</v>
      </c>
      <c r="P347" s="39" t="s">
        <v>366</v>
      </c>
      <c r="Q347" s="32">
        <f t="shared" ref="Q347:AV347" si="749">Q346/$O346</f>
        <v>2.5883749821874458E-2</v>
      </c>
      <c r="R347" s="32">
        <f t="shared" si="749"/>
        <v>1.7963892216278612E-2</v>
      </c>
      <c r="S347" s="32">
        <f t="shared" si="749"/>
        <v>1.2467336679531616E-2</v>
      </c>
      <c r="T347" s="32">
        <f t="shared" si="749"/>
        <v>1.7254471517567399E-2</v>
      </c>
      <c r="U347" s="32">
        <f t="shared" si="749"/>
        <v>1.1974983096478695E-2</v>
      </c>
      <c r="V347" s="32">
        <f t="shared" si="749"/>
        <v>8.3109019024401598E-3</v>
      </c>
      <c r="W347" s="32">
        <f t="shared" si="749"/>
        <v>1.1502073285337623E-2</v>
      </c>
      <c r="X347" s="32">
        <f t="shared" si="749"/>
        <v>7.9826920822316724E-3</v>
      </c>
      <c r="Y347" s="32">
        <f t="shared" si="749"/>
        <v>5.5401640468554676E-3</v>
      </c>
      <c r="Z347" s="32">
        <f t="shared" si="749"/>
        <v>3.4291586121797168E-2</v>
      </c>
      <c r="AA347" s="32">
        <f t="shared" si="749"/>
        <v>2.3799115709911823E-2</v>
      </c>
      <c r="AB347" s="32">
        <f t="shared" si="749"/>
        <v>1.6517110248620015E-2</v>
      </c>
      <c r="AC347" s="32">
        <f t="shared" si="749"/>
        <v>2.2859253396535498E-2</v>
      </c>
      <c r="AD347" s="32">
        <f t="shared" si="749"/>
        <v>1.5864825111735936E-2</v>
      </c>
      <c r="AE347" s="32">
        <f t="shared" si="749"/>
        <v>1.1010537897275036E-2</v>
      </c>
      <c r="AF347" s="32">
        <f t="shared" si="749"/>
        <v>1.523829968059914E-2</v>
      </c>
      <c r="AG347" s="32">
        <f t="shared" si="749"/>
        <v>1.0575715454887365E-2</v>
      </c>
      <c r="AH347" s="32">
        <f t="shared" si="749"/>
        <v>7.3397793538042492E-3</v>
      </c>
      <c r="AI347" s="32">
        <f t="shared" si="749"/>
        <v>4.9896269867048801E-2</v>
      </c>
      <c r="AJ347" s="32">
        <f t="shared" si="749"/>
        <v>3.4629109771742654E-2</v>
      </c>
      <c r="AK347" s="32">
        <f t="shared" si="749"/>
        <v>2.4033364553676401E-2</v>
      </c>
      <c r="AL347" s="32">
        <f t="shared" si="749"/>
        <v>3.3261554959330954E-2</v>
      </c>
      <c r="AM347" s="32">
        <f t="shared" si="749"/>
        <v>2.3084251406660296E-2</v>
      </c>
      <c r="AN347" s="32">
        <f t="shared" si="749"/>
        <v>1.6020978684173237E-2</v>
      </c>
      <c r="AO347" s="32">
        <f t="shared" si="749"/>
        <v>2.2172620142957979E-2</v>
      </c>
      <c r="AP347" s="32">
        <f t="shared" si="749"/>
        <v>1.5388286517279456E-2</v>
      </c>
      <c r="AQ347" s="32">
        <f t="shared" si="749"/>
        <v>1.0679809621556707E-2</v>
      </c>
      <c r="AR347" s="32">
        <f t="shared" si="749"/>
        <v>1.5742086822892201E-2</v>
      </c>
      <c r="AS347" s="32">
        <f t="shared" si="749"/>
        <v>1.092535482269069E-2</v>
      </c>
      <c r="AT347" s="32">
        <f t="shared" si="749"/>
        <v>7.5824367724939756E-3</v>
      </c>
      <c r="AU347" s="32">
        <f t="shared" si="749"/>
        <v>1.0493896386029752E-2</v>
      </c>
      <c r="AV347" s="32">
        <f t="shared" si="749"/>
        <v>7.2829951187413566E-3</v>
      </c>
      <c r="AW347" s="32">
        <f t="shared" ref="AW347:CB347" si="750">AW346/$O346</f>
        <v>5.0545589501173153E-3</v>
      </c>
      <c r="AX347" s="32">
        <f t="shared" si="750"/>
        <v>6.995378859211262E-3</v>
      </c>
      <c r="AY347" s="32">
        <f t="shared" si="750"/>
        <v>4.8549469340298532E-3</v>
      </c>
      <c r="AZ347" s="32">
        <f t="shared" si="750"/>
        <v>3.3694400555888513E-3</v>
      </c>
      <c r="BA347" s="32">
        <f t="shared" si="750"/>
        <v>2.0855599738790993E-2</v>
      </c>
      <c r="BB347" s="32">
        <f t="shared" si="750"/>
        <v>1.4474245362118032E-2</v>
      </c>
      <c r="BC347" s="32">
        <f t="shared" si="750"/>
        <v>1.0045444936935693E-2</v>
      </c>
      <c r="BD347" s="32">
        <f t="shared" si="750"/>
        <v>1.3902635984011971E-2</v>
      </c>
      <c r="BE347" s="32">
        <f t="shared" si="750"/>
        <v>9.6487354443476649E-3</v>
      </c>
      <c r="BF347" s="32">
        <f t="shared" si="750"/>
        <v>6.6964348186972387E-3</v>
      </c>
      <c r="BG347" s="32">
        <f t="shared" si="750"/>
        <v>9.2676925969403575E-3</v>
      </c>
      <c r="BH347" s="32">
        <f t="shared" si="750"/>
        <v>6.4319826938036501E-3</v>
      </c>
      <c r="BI347" s="32">
        <f t="shared" si="750"/>
        <v>4.4639375918713265E-3</v>
      </c>
      <c r="BJ347" s="32">
        <f t="shared" si="750"/>
        <v>3.0346121322874842E-2</v>
      </c>
      <c r="BK347" s="32">
        <f t="shared" si="750"/>
        <v>2.1060876278658144E-2</v>
      </c>
      <c r="BL347" s="32">
        <f t="shared" si="750"/>
        <v>1.4616711800021389E-2</v>
      </c>
      <c r="BM347" s="32">
        <f t="shared" si="750"/>
        <v>2.0229151094316594E-2</v>
      </c>
      <c r="BN347" s="32">
        <f t="shared" si="750"/>
        <v>1.403947621136455E-2</v>
      </c>
      <c r="BO347" s="32">
        <f t="shared" si="750"/>
        <v>9.7437055747163093E-3</v>
      </c>
      <c r="BP347" s="32">
        <f t="shared" si="750"/>
        <v>1.3485036510686532E-2</v>
      </c>
      <c r="BQ347" s="32">
        <f t="shared" si="750"/>
        <v>9.358912216259856E-3</v>
      </c>
      <c r="BR347" s="32">
        <f t="shared" si="750"/>
        <v>6.4952911178435312E-3</v>
      </c>
      <c r="BS347" s="32">
        <f t="shared" si="750"/>
        <v>9.5740879603946876E-3</v>
      </c>
      <c r="BT347" s="32">
        <f t="shared" si="750"/>
        <v>6.6446278214431385E-3</v>
      </c>
      <c r="BU347" s="32">
        <f t="shared" si="750"/>
        <v>4.6115179919107496E-3</v>
      </c>
      <c r="BV347" s="32">
        <f t="shared" si="750"/>
        <v>6.3822216315700692E-3</v>
      </c>
      <c r="BW347" s="32">
        <f t="shared" si="750"/>
        <v>4.4294023191738547E-3</v>
      </c>
      <c r="BX347" s="32">
        <f t="shared" si="750"/>
        <v>3.0741027243637357E-3</v>
      </c>
      <c r="BY347" s="32">
        <f t="shared" si="750"/>
        <v>4.2544786639710109E-3</v>
      </c>
      <c r="BZ347" s="32">
        <f t="shared" si="750"/>
        <v>2.9527018566468883E-3</v>
      </c>
      <c r="CA347" s="32">
        <f t="shared" si="750"/>
        <v>2.0492400932875816E-3</v>
      </c>
      <c r="CB347" s="32">
        <f t="shared" si="750"/>
        <v>1.2684045553325475E-2</v>
      </c>
      <c r="CC347" s="32">
        <f t="shared" ref="CC347:CS347" si="751">CC346/$O346</f>
        <v>8.8030068577523435E-3</v>
      </c>
      <c r="CD347" s="32">
        <f t="shared" si="751"/>
        <v>6.1094805605864336E-3</v>
      </c>
      <c r="CE347" s="32">
        <f t="shared" si="751"/>
        <v>8.4553630843095754E-3</v>
      </c>
      <c r="CF347" s="32">
        <f t="shared" si="751"/>
        <v>5.8682081283166487E-3</v>
      </c>
      <c r="CG347" s="32">
        <f t="shared" si="751"/>
        <v>4.0726656317270921E-3</v>
      </c>
      <c r="CH347" s="32">
        <f t="shared" si="751"/>
        <v>5.6364639015949632E-3</v>
      </c>
      <c r="CI347" s="32">
        <f t="shared" si="751"/>
        <v>3.9118300364512099E-3</v>
      </c>
      <c r="CJ347" s="32">
        <f t="shared" si="751"/>
        <v>2.7148961656175449E-3</v>
      </c>
      <c r="CK347" s="32">
        <f t="shared" si="751"/>
        <v>1.8456030516838039E-2</v>
      </c>
      <c r="CL347" s="32">
        <f t="shared" si="751"/>
        <v>1.2808891494718429E-2</v>
      </c>
      <c r="CM347" s="32">
        <f t="shared" si="751"/>
        <v>8.8896526896065642E-3</v>
      </c>
      <c r="CN347" s="32">
        <f t="shared" si="751"/>
        <v>1.2303049406350472E-2</v>
      </c>
      <c r="CO347" s="32">
        <f t="shared" si="751"/>
        <v>8.5385871439868991E-3</v>
      </c>
      <c r="CP347" s="32">
        <f t="shared" si="751"/>
        <v>5.9259674579397919E-3</v>
      </c>
      <c r="CQ347" s="32">
        <f t="shared" si="751"/>
        <v>8.2013856965074631E-3</v>
      </c>
      <c r="CR347" s="32">
        <f t="shared" si="751"/>
        <v>5.6919422297800528E-3</v>
      </c>
      <c r="CS347" s="32">
        <f t="shared" si="751"/>
        <v>3.9503332175866591E-3</v>
      </c>
    </row>
    <row r="348" spans="2:97" ht="13.15" thickTop="1" x14ac:dyDescent="0.35">
      <c r="H348" s="34">
        <f t="shared" si="747"/>
        <v>2.6404904929222539E-4</v>
      </c>
      <c r="I348" s="34">
        <f t="shared" ref="I348:J348" si="752">I343</f>
        <v>-0.36509326005251785</v>
      </c>
      <c r="J348" s="34">
        <f t="shared" si="752"/>
        <v>-0.59964811557193842</v>
      </c>
      <c r="K348" s="34">
        <f t="shared" si="743"/>
        <v>-0.36525159656734452</v>
      </c>
      <c r="L348" s="34">
        <f>$CE$6-$CE$7*SUMPRODUCT($B$6:$CD$6,Q347:CS347)</f>
        <v>6.1490572463668514E-2</v>
      </c>
    </row>
    <row r="349" spans="2:97" ht="13.5" thickBot="1" x14ac:dyDescent="0.4">
      <c r="B349" s="39" t="s">
        <v>367</v>
      </c>
      <c r="D349" s="39" t="s">
        <v>368</v>
      </c>
      <c r="E349" s="39" t="s">
        <v>369</v>
      </c>
      <c r="F349" s="39" t="s">
        <v>370</v>
      </c>
      <c r="H349" s="39" t="s">
        <v>347</v>
      </c>
      <c r="I349" s="39" t="s">
        <v>371</v>
      </c>
      <c r="J349" s="39" t="s">
        <v>372</v>
      </c>
      <c r="K349" s="39" t="s">
        <v>349</v>
      </c>
      <c r="L349" s="39" t="s">
        <v>373</v>
      </c>
      <c r="M349" s="39" t="s">
        <v>374</v>
      </c>
      <c r="O349" s="45" t="s">
        <v>336</v>
      </c>
    </row>
    <row r="350" spans="2:97" ht="13.9" thickTop="1" thickBot="1" x14ac:dyDescent="0.4">
      <c r="B350" s="32">
        <f>1+B345</f>
        <v>5</v>
      </c>
      <c r="D350" s="32">
        <f>IF(F345,IF(M350&lt;0,D345,H350),E345)</f>
        <v>0</v>
      </c>
      <c r="E350" s="32">
        <f>IF(F345,IF(M350&lt;0,H350,E345),H350)</f>
        <v>1.320245246461127E-4</v>
      </c>
      <c r="F350" s="32" t="b">
        <f>OR(F345,M350*M345&lt;=0)</f>
        <v>1</v>
      </c>
      <c r="H350" s="32">
        <f>IF(F345,(D345+E345)/2,2*H345)</f>
        <v>1.320245246461127E-4</v>
      </c>
      <c r="I350" s="32">
        <f>I345</f>
        <v>-0.49701348766996445</v>
      </c>
      <c r="J350" s="32">
        <f>J345</f>
        <v>-1</v>
      </c>
      <c r="K350" s="32">
        <f>I350+J350*H350</f>
        <v>-0.49714551219461056</v>
      </c>
      <c r="L350" s="32">
        <f>$CE$3-$CE$7*SUMPRODUCT($B$3:$CD$3,Q352:CS352)</f>
        <v>3.7591381620273978E-2</v>
      </c>
      <c r="M350" s="32">
        <f>SUMPRODUCT(L350:L353,J350:J353)</f>
        <v>-5.9851301696723189E-2</v>
      </c>
      <c r="O350" s="46">
        <f>SUM(Q350:CS350)</f>
        <v>-1.2659089329788877</v>
      </c>
      <c r="P350" s="39" t="s">
        <v>363</v>
      </c>
      <c r="Q350" s="32">
        <f t="shared" ref="Q350:AV350" si="753">SUMPRODUCT(B$3:B$6,$K350:$K353)</f>
        <v>0.93961480710632594</v>
      </c>
      <c r="R350" s="32">
        <f t="shared" si="753"/>
        <v>0.5744423787963947</v>
      </c>
      <c r="S350" s="32">
        <f t="shared" si="753"/>
        <v>0.20926995048646352</v>
      </c>
      <c r="T350" s="32">
        <f t="shared" si="753"/>
        <v>0.5341193282507557</v>
      </c>
      <c r="U350" s="32">
        <f t="shared" si="753"/>
        <v>0.16894689994082457</v>
      </c>
      <c r="V350" s="32">
        <f t="shared" si="753"/>
        <v>-0.19622552836910662</v>
      </c>
      <c r="W350" s="32">
        <f t="shared" si="753"/>
        <v>0.12862384939518562</v>
      </c>
      <c r="X350" s="32">
        <f t="shared" si="753"/>
        <v>-0.23654857891474557</v>
      </c>
      <c r="Y350" s="32">
        <f t="shared" si="753"/>
        <v>-0.60172100722467681</v>
      </c>
      <c r="Z350" s="32">
        <f t="shared" si="753"/>
        <v>1.2209279033238567</v>
      </c>
      <c r="AA350" s="32">
        <f t="shared" si="753"/>
        <v>0.85575547501392557</v>
      </c>
      <c r="AB350" s="32">
        <f t="shared" si="753"/>
        <v>0.49058304670399439</v>
      </c>
      <c r="AC350" s="32">
        <f t="shared" si="753"/>
        <v>0.81543242446828668</v>
      </c>
      <c r="AD350" s="32">
        <f t="shared" si="753"/>
        <v>0.45025999615835544</v>
      </c>
      <c r="AE350" s="32">
        <f t="shared" si="753"/>
        <v>8.508756784842425E-2</v>
      </c>
      <c r="AF350" s="32">
        <f t="shared" si="753"/>
        <v>0.40993694561271649</v>
      </c>
      <c r="AG350" s="32">
        <f t="shared" si="753"/>
        <v>4.4764517302785301E-2</v>
      </c>
      <c r="AH350" s="32">
        <f t="shared" si="753"/>
        <v>-0.32040791100714588</v>
      </c>
      <c r="AI350" s="32">
        <f t="shared" si="753"/>
        <v>1.5960120316138979</v>
      </c>
      <c r="AJ350" s="32">
        <f t="shared" si="753"/>
        <v>1.2308396033039668</v>
      </c>
      <c r="AK350" s="32">
        <f t="shared" si="753"/>
        <v>0.86566717499403567</v>
      </c>
      <c r="AL350" s="32">
        <f t="shared" si="753"/>
        <v>1.1905165527583277</v>
      </c>
      <c r="AM350" s="32">
        <f t="shared" si="753"/>
        <v>0.82534412444839655</v>
      </c>
      <c r="AN350" s="32">
        <f t="shared" si="753"/>
        <v>0.46017169613846537</v>
      </c>
      <c r="AO350" s="32">
        <f t="shared" si="753"/>
        <v>0.78502107390275766</v>
      </c>
      <c r="AP350" s="32">
        <f t="shared" si="753"/>
        <v>0.41984864559282642</v>
      </c>
      <c r="AQ350" s="32">
        <f t="shared" si="753"/>
        <v>5.4676217282895234E-2</v>
      </c>
      <c r="AR350" s="32">
        <f t="shared" si="753"/>
        <v>0.44246929491171533</v>
      </c>
      <c r="AS350" s="32">
        <f t="shared" si="753"/>
        <v>7.7296866601784142E-2</v>
      </c>
      <c r="AT350" s="32">
        <f t="shared" si="753"/>
        <v>-0.28787556170814704</v>
      </c>
      <c r="AU350" s="32">
        <f t="shared" si="753"/>
        <v>3.6973816056145192E-2</v>
      </c>
      <c r="AV350" s="32">
        <f t="shared" si="753"/>
        <v>-0.32819861225378599</v>
      </c>
      <c r="AW350" s="32">
        <f t="shared" ref="AW350:CB350" si="754">SUMPRODUCT(AH$3:AH$6,$K350:$K353)</f>
        <v>-0.69337104056371723</v>
      </c>
      <c r="AX350" s="32">
        <f t="shared" si="754"/>
        <v>-0.36852166279942494</v>
      </c>
      <c r="AY350" s="32">
        <f t="shared" si="754"/>
        <v>-0.73369409110935613</v>
      </c>
      <c r="AZ350" s="32">
        <f t="shared" si="754"/>
        <v>-1.0988665194192873</v>
      </c>
      <c r="BA350" s="32">
        <f t="shared" si="754"/>
        <v>0.72378239112924625</v>
      </c>
      <c r="BB350" s="32">
        <f t="shared" si="754"/>
        <v>0.35860996281931501</v>
      </c>
      <c r="BC350" s="32">
        <f t="shared" si="754"/>
        <v>-6.5624654906161761E-3</v>
      </c>
      <c r="BD350" s="32">
        <f t="shared" si="754"/>
        <v>0.31828691227367606</v>
      </c>
      <c r="BE350" s="32">
        <f t="shared" si="754"/>
        <v>-4.688551603625514E-2</v>
      </c>
      <c r="BF350" s="32">
        <f t="shared" si="754"/>
        <v>-0.41205794434618631</v>
      </c>
      <c r="BG350" s="32">
        <f t="shared" si="754"/>
        <v>-8.7208566581894076E-2</v>
      </c>
      <c r="BH350" s="32">
        <f t="shared" si="754"/>
        <v>-0.45238099489182526</v>
      </c>
      <c r="BI350" s="32">
        <f t="shared" si="754"/>
        <v>-0.8175534232017565</v>
      </c>
      <c r="BJ350" s="32">
        <f t="shared" si="754"/>
        <v>1.0988665194192873</v>
      </c>
      <c r="BK350" s="32">
        <f t="shared" si="754"/>
        <v>0.73369409110935613</v>
      </c>
      <c r="BL350" s="32">
        <f t="shared" si="754"/>
        <v>0.36852166279942494</v>
      </c>
      <c r="BM350" s="32">
        <f t="shared" si="754"/>
        <v>0.69337104056371723</v>
      </c>
      <c r="BN350" s="32">
        <f t="shared" si="754"/>
        <v>0.32819861225378599</v>
      </c>
      <c r="BO350" s="32">
        <f t="shared" si="754"/>
        <v>-3.6973816056145192E-2</v>
      </c>
      <c r="BP350" s="32">
        <f t="shared" si="754"/>
        <v>0.28787556170814704</v>
      </c>
      <c r="BQ350" s="32">
        <f t="shared" si="754"/>
        <v>-7.7296866601784142E-2</v>
      </c>
      <c r="BR350" s="32">
        <f t="shared" si="754"/>
        <v>-0.44246929491171533</v>
      </c>
      <c r="BS350" s="32">
        <f t="shared" si="754"/>
        <v>-5.4676217282895234E-2</v>
      </c>
      <c r="BT350" s="32">
        <f t="shared" si="754"/>
        <v>-0.41984864559282642</v>
      </c>
      <c r="BU350" s="32">
        <f t="shared" si="754"/>
        <v>-0.78502107390275766</v>
      </c>
      <c r="BV350" s="32">
        <f t="shared" si="754"/>
        <v>-0.46017169613846537</v>
      </c>
      <c r="BW350" s="32">
        <f t="shared" si="754"/>
        <v>-0.82534412444839655</v>
      </c>
      <c r="BX350" s="32">
        <f t="shared" si="754"/>
        <v>-1.1905165527583277</v>
      </c>
      <c r="BY350" s="32">
        <f t="shared" si="754"/>
        <v>-0.86566717499403567</v>
      </c>
      <c r="BZ350" s="32">
        <f t="shared" si="754"/>
        <v>-1.2308396033039668</v>
      </c>
      <c r="CA350" s="32">
        <f t="shared" si="754"/>
        <v>-1.5960120316138979</v>
      </c>
      <c r="CB350" s="32">
        <f t="shared" si="754"/>
        <v>0.22663687893463563</v>
      </c>
      <c r="CC350" s="32">
        <f t="shared" ref="CC350:CS350" si="755">SUMPRODUCT(BN$3:BN$6,$K350:$K353)</f>
        <v>-0.13853554937529555</v>
      </c>
      <c r="CD350" s="32">
        <f t="shared" si="755"/>
        <v>-0.50370797768522668</v>
      </c>
      <c r="CE350" s="32">
        <f t="shared" si="755"/>
        <v>-0.1788585999209345</v>
      </c>
      <c r="CF350" s="32">
        <f t="shared" si="755"/>
        <v>-0.54403102823086569</v>
      </c>
      <c r="CG350" s="32">
        <f t="shared" si="755"/>
        <v>-0.90920345654079693</v>
      </c>
      <c r="CH350" s="32">
        <f t="shared" si="755"/>
        <v>-0.58435407877650469</v>
      </c>
      <c r="CI350" s="32">
        <f t="shared" si="755"/>
        <v>-0.94952650708643582</v>
      </c>
      <c r="CJ350" s="32">
        <f t="shared" si="755"/>
        <v>-1.314698935396367</v>
      </c>
      <c r="CK350" s="32">
        <f t="shared" si="755"/>
        <v>0.60172100722467681</v>
      </c>
      <c r="CL350" s="32">
        <f t="shared" si="755"/>
        <v>0.23654857891474557</v>
      </c>
      <c r="CM350" s="32">
        <f t="shared" si="755"/>
        <v>-0.12862384939518562</v>
      </c>
      <c r="CN350" s="32">
        <f t="shared" si="755"/>
        <v>0.19622552836910662</v>
      </c>
      <c r="CO350" s="32">
        <f t="shared" si="755"/>
        <v>-0.16894689994082457</v>
      </c>
      <c r="CP350" s="32">
        <f t="shared" si="755"/>
        <v>-0.5341193282507557</v>
      </c>
      <c r="CQ350" s="32">
        <f t="shared" si="755"/>
        <v>-0.20926995048646352</v>
      </c>
      <c r="CR350" s="32">
        <f t="shared" si="755"/>
        <v>-0.5744423787963947</v>
      </c>
      <c r="CS350" s="32">
        <f t="shared" si="755"/>
        <v>-0.93961480710632594</v>
      </c>
    </row>
    <row r="351" spans="2:97" ht="13.9" thickTop="1" thickBot="1" x14ac:dyDescent="0.4">
      <c r="H351" s="33">
        <f>H350</f>
        <v>1.320245246461127E-4</v>
      </c>
      <c r="I351" s="33">
        <f t="shared" ref="I351:J351" si="756">I346</f>
        <v>0.32823177650272478</v>
      </c>
      <c r="J351" s="33">
        <f t="shared" si="756"/>
        <v>-0.25119763943610007</v>
      </c>
      <c r="K351" s="33">
        <f t="shared" ref="K351:K353" si="757">I351+J351*H351</f>
        <v>0.32819861225378599</v>
      </c>
      <c r="L351" s="33">
        <f>$CE$4-$CE$7*SUMPRODUCT($B$4:$CD$4,Q352:CS352)</f>
        <v>1.0713270996291158E-2</v>
      </c>
      <c r="M351" s="39" t="s">
        <v>375</v>
      </c>
      <c r="O351" s="47">
        <f t="shared" ref="O351:O352" si="758">SUM(Q351:CS351)</f>
        <v>98.887190313838403</v>
      </c>
      <c r="P351" s="39" t="s">
        <v>365</v>
      </c>
      <c r="Q351" s="33">
        <f>EXP(Q350)</f>
        <v>2.5589955215713962</v>
      </c>
      <c r="R351" s="33">
        <f>EXP(R350)</f>
        <v>1.7761398374910415</v>
      </c>
      <c r="S351" s="33">
        <f t="shared" ref="S351:CD351" si="759">EXP(S350)</f>
        <v>1.2327777425673343</v>
      </c>
      <c r="T351" s="33">
        <f t="shared" si="759"/>
        <v>1.7059452027633146</v>
      </c>
      <c r="U351" s="33">
        <f t="shared" si="759"/>
        <v>1.1840572637438744</v>
      </c>
      <c r="V351" s="33">
        <f t="shared" si="759"/>
        <v>0.82182686850296516</v>
      </c>
      <c r="W351" s="33">
        <f t="shared" si="759"/>
        <v>1.1372622618128216</v>
      </c>
      <c r="X351" s="33">
        <f t="shared" si="759"/>
        <v>0.78934753572391625</v>
      </c>
      <c r="Y351" s="33">
        <f t="shared" si="759"/>
        <v>0.5478679395904974</v>
      </c>
      <c r="Z351" s="33">
        <f t="shared" si="759"/>
        <v>3.3903321750210869</v>
      </c>
      <c r="AA351" s="33">
        <f t="shared" si="759"/>
        <v>2.3531514563514637</v>
      </c>
      <c r="AB351" s="33">
        <f t="shared" si="759"/>
        <v>1.633268214048841</v>
      </c>
      <c r="AC351" s="33">
        <f t="shared" si="759"/>
        <v>2.2601528064417025</v>
      </c>
      <c r="AD351" s="33">
        <f t="shared" si="759"/>
        <v>1.5687199936454779</v>
      </c>
      <c r="AE351" s="33">
        <f t="shared" si="759"/>
        <v>1.088812407483805</v>
      </c>
      <c r="AF351" s="33">
        <f t="shared" si="759"/>
        <v>1.5067227766360476</v>
      </c>
      <c r="AG351" s="33">
        <f t="shared" si="759"/>
        <v>1.0457815674468487</v>
      </c>
      <c r="AH351" s="33">
        <f t="shared" si="759"/>
        <v>0.72585289329290048</v>
      </c>
      <c r="AI351" s="33">
        <f t="shared" si="759"/>
        <v>4.933319221612412</v>
      </c>
      <c r="AJ351" s="33">
        <f t="shared" si="759"/>
        <v>3.4241032181195377</v>
      </c>
      <c r="AK351" s="33">
        <f t="shared" si="759"/>
        <v>2.3765911593502214</v>
      </c>
      <c r="AL351" s="33">
        <f t="shared" si="759"/>
        <v>3.2887795968637601</v>
      </c>
      <c r="AM351" s="33">
        <f t="shared" si="759"/>
        <v>2.2826661514165059</v>
      </c>
      <c r="AN351" s="33">
        <f t="shared" si="759"/>
        <v>1.5843459877309902</v>
      </c>
      <c r="AO351" s="33">
        <f t="shared" si="759"/>
        <v>2.1924531437907278</v>
      </c>
      <c r="AP351" s="33">
        <f t="shared" si="759"/>
        <v>1.5217312174614295</v>
      </c>
      <c r="AQ351" s="33">
        <f t="shared" si="759"/>
        <v>1.056198580459915</v>
      </c>
      <c r="AR351" s="33">
        <f t="shared" si="759"/>
        <v>1.5565460481961149</v>
      </c>
      <c r="AS351" s="33">
        <f t="shared" si="759"/>
        <v>1.0803627524102477</v>
      </c>
      <c r="AT351" s="33">
        <f t="shared" si="759"/>
        <v>0.74985489709610464</v>
      </c>
      <c r="AU351" s="33">
        <f t="shared" si="759"/>
        <v>1.0376658502980785</v>
      </c>
      <c r="AV351" s="33">
        <f t="shared" si="759"/>
        <v>0.72021996098949081</v>
      </c>
      <c r="AW351" s="33">
        <f t="shared" si="759"/>
        <v>0.49988808252550454</v>
      </c>
      <c r="AX351" s="33">
        <f t="shared" si="759"/>
        <v>0.6917562240594699</v>
      </c>
      <c r="AY351" s="33">
        <f t="shared" si="759"/>
        <v>0.48013205846875651</v>
      </c>
      <c r="AZ351" s="33">
        <f t="shared" si="759"/>
        <v>0.33324860052090716</v>
      </c>
      <c r="BA351" s="33">
        <f t="shared" si="759"/>
        <v>2.0622185949980287</v>
      </c>
      <c r="BB351" s="33">
        <f t="shared" si="759"/>
        <v>1.4313384174824986</v>
      </c>
      <c r="BC351" s="33">
        <f t="shared" si="759"/>
        <v>0.99345902046007972</v>
      </c>
      <c r="BD351" s="33">
        <f t="shared" si="759"/>
        <v>1.374770643219368</v>
      </c>
      <c r="BE351" s="33">
        <f t="shared" si="759"/>
        <v>0.9541966315500553</v>
      </c>
      <c r="BF351" s="33">
        <f t="shared" si="759"/>
        <v>0.6622858992168541</v>
      </c>
      <c r="BG351" s="33">
        <f t="shared" si="759"/>
        <v>0.91648592736096501</v>
      </c>
      <c r="BH351" s="33">
        <f t="shared" si="759"/>
        <v>0.63611176821683046</v>
      </c>
      <c r="BI351" s="33">
        <f t="shared" si="759"/>
        <v>0.44151052360302395</v>
      </c>
      <c r="BJ351" s="33">
        <f t="shared" si="759"/>
        <v>3.0007627892116613</v>
      </c>
      <c r="BK351" s="33">
        <f t="shared" si="759"/>
        <v>2.0827603205443377</v>
      </c>
      <c r="BL351" s="33">
        <f t="shared" si="759"/>
        <v>1.4455959559447789</v>
      </c>
      <c r="BM351" s="33">
        <f t="shared" si="759"/>
        <v>2.0004477701245849</v>
      </c>
      <c r="BN351" s="33">
        <f t="shared" si="759"/>
        <v>1.3884647110115178</v>
      </c>
      <c r="BO351" s="33">
        <f t="shared" si="759"/>
        <v>0.96370136852122623</v>
      </c>
      <c r="BP351" s="33">
        <f t="shared" si="759"/>
        <v>1.3335913439688263</v>
      </c>
      <c r="BQ351" s="33">
        <f t="shared" si="759"/>
        <v>0.925615028627226</v>
      </c>
      <c r="BR351" s="33">
        <f t="shared" si="759"/>
        <v>0.64244806708988955</v>
      </c>
      <c r="BS351" s="33">
        <f t="shared" si="759"/>
        <v>0.94679165310424507</v>
      </c>
      <c r="BT351" s="33">
        <f t="shared" si="759"/>
        <v>0.6571462742732006</v>
      </c>
      <c r="BU351" s="33">
        <f t="shared" si="759"/>
        <v>0.45611008966468075</v>
      </c>
      <c r="BV351" s="33">
        <f t="shared" si="759"/>
        <v>0.63117526584716688</v>
      </c>
      <c r="BW351" s="33">
        <f t="shared" si="759"/>
        <v>0.43808421103517531</v>
      </c>
      <c r="BX351" s="33">
        <f t="shared" si="759"/>
        <v>0.30406415831380679</v>
      </c>
      <c r="BY351" s="33">
        <f t="shared" si="759"/>
        <v>0.42077073124912562</v>
      </c>
      <c r="BZ351" s="33">
        <f t="shared" si="759"/>
        <v>0.29204727086153198</v>
      </c>
      <c r="CA351" s="33">
        <f t="shared" si="759"/>
        <v>0.20270328253219316</v>
      </c>
      <c r="CB351" s="33">
        <f t="shared" si="759"/>
        <v>1.2543742955007624</v>
      </c>
      <c r="CC351" s="33">
        <f t="shared" si="759"/>
        <v>0.87063230028458827</v>
      </c>
      <c r="CD351" s="33">
        <f t="shared" si="759"/>
        <v>0.60428582203705772</v>
      </c>
      <c r="CE351" s="33">
        <f t="shared" ref="CE351:CS351" si="760">EXP(CE350)</f>
        <v>0.83622413319625466</v>
      </c>
      <c r="CF351" s="33">
        <f t="shared" si="760"/>
        <v>0.58040390595495794</v>
      </c>
      <c r="CG351" s="33">
        <f t="shared" si="760"/>
        <v>0.40284497980245609</v>
      </c>
      <c r="CH351" s="33">
        <f t="shared" si="760"/>
        <v>0.55746582455332394</v>
      </c>
      <c r="CI351" s="33">
        <f t="shared" si="760"/>
        <v>0.38692418594814082</v>
      </c>
      <c r="CJ351" s="33">
        <f t="shared" si="760"/>
        <v>0.26855516352341169</v>
      </c>
      <c r="CK351" s="33">
        <f t="shared" si="760"/>
        <v>1.8252573799946166</v>
      </c>
      <c r="CL351" s="33">
        <f t="shared" si="760"/>
        <v>1.2668690972511782</v>
      </c>
      <c r="CM351" s="33">
        <f t="shared" si="760"/>
        <v>0.87930465432483229</v>
      </c>
      <c r="CN351" s="33">
        <f t="shared" si="760"/>
        <v>1.2168012976037081</v>
      </c>
      <c r="CO351" s="33">
        <f t="shared" si="760"/>
        <v>0.84455374804939487</v>
      </c>
      <c r="CP351" s="33">
        <f t="shared" si="760"/>
        <v>0.58618529972720435</v>
      </c>
      <c r="CQ351" s="33">
        <f t="shared" si="760"/>
        <v>0.81117622866668526</v>
      </c>
      <c r="CR351" s="33">
        <f t="shared" si="760"/>
        <v>0.56301873247355938</v>
      </c>
      <c r="CS351" s="33">
        <f t="shared" si="760"/>
        <v>0.39077833140791607</v>
      </c>
    </row>
    <row r="352" spans="2:97" ht="13.9" thickTop="1" thickBot="1" x14ac:dyDescent="0.4">
      <c r="H352" s="32">
        <f t="shared" ref="H352:H353" si="761">H351</f>
        <v>1.320245246461127E-4</v>
      </c>
      <c r="I352" s="32">
        <f t="shared" ref="I352:J352" si="762">I347</f>
        <v>-0.40544693421658068</v>
      </c>
      <c r="J352" s="32">
        <f t="shared" si="762"/>
        <v>-0.36769410167981009</v>
      </c>
      <c r="K352" s="32">
        <f t="shared" si="757"/>
        <v>-0.40549547885557014</v>
      </c>
      <c r="L352" s="32">
        <f>$CE$5-$CE$7*SUMPRODUCT($B$5:$CD$5,Q352:CS352)</f>
        <v>1.4194243942114326E-2</v>
      </c>
      <c r="M352" s="32">
        <f>SUMPRODUCT($B$7:$CD$7, LN(Q352:CS352))</f>
        <v>-3180.5978425032081</v>
      </c>
      <c r="O352" s="48">
        <f t="shared" si="758"/>
        <v>1</v>
      </c>
      <c r="P352" s="39" t="s">
        <v>366</v>
      </c>
      <c r="Q352" s="32">
        <f t="shared" ref="Q352:AV352" si="763">Q351/$O351</f>
        <v>2.587792729725568E-2</v>
      </c>
      <c r="R352" s="32">
        <f t="shared" si="763"/>
        <v>1.7961273162419765E-2</v>
      </c>
      <c r="S352" s="32">
        <f t="shared" si="763"/>
        <v>1.2466505910976599E-2</v>
      </c>
      <c r="T352" s="32">
        <f t="shared" si="763"/>
        <v>1.7251427584797932E-2</v>
      </c>
      <c r="U352" s="32">
        <f t="shared" si="763"/>
        <v>1.1973818448941975E-2</v>
      </c>
      <c r="V352" s="32">
        <f t="shared" si="763"/>
        <v>8.3107515330826179E-3</v>
      </c>
      <c r="W352" s="32">
        <f t="shared" si="763"/>
        <v>1.1500602436002995E-2</v>
      </c>
      <c r="X352" s="32">
        <f t="shared" si="763"/>
        <v>7.9823032004323613E-3</v>
      </c>
      <c r="Y352" s="32">
        <f t="shared" si="763"/>
        <v>5.540332755453241E-3</v>
      </c>
      <c r="Z352" s="32">
        <f t="shared" si="763"/>
        <v>3.4284846846807812E-2</v>
      </c>
      <c r="AA352" s="32">
        <f t="shared" si="763"/>
        <v>2.379632234350338E-2</v>
      </c>
      <c r="AB352" s="32">
        <f t="shared" si="763"/>
        <v>1.6516479119948049E-2</v>
      </c>
      <c r="AC352" s="32">
        <f t="shared" si="763"/>
        <v>2.2855870404130733E-2</v>
      </c>
      <c r="AD352" s="32">
        <f t="shared" si="763"/>
        <v>1.5863733094921891E-2</v>
      </c>
      <c r="AE352" s="32">
        <f t="shared" si="763"/>
        <v>1.1010651673166562E-2</v>
      </c>
      <c r="AF352" s="32">
        <f t="shared" si="763"/>
        <v>1.5236784176536513E-2</v>
      </c>
      <c r="AG352" s="32">
        <f t="shared" si="763"/>
        <v>1.0575500872538196E-2</v>
      </c>
      <c r="AH352" s="32">
        <f t="shared" si="763"/>
        <v>7.3402115176825255E-3</v>
      </c>
      <c r="AI352" s="32">
        <f t="shared" si="763"/>
        <v>4.988835465903653E-2</v>
      </c>
      <c r="AJ352" s="32">
        <f t="shared" si="763"/>
        <v>3.4626357643011765E-2</v>
      </c>
      <c r="AK352" s="32">
        <f t="shared" si="763"/>
        <v>2.4033357119437118E-2</v>
      </c>
      <c r="AL352" s="32">
        <f t="shared" si="763"/>
        <v>3.3257893023617681E-2</v>
      </c>
      <c r="AM352" s="32">
        <f t="shared" si="763"/>
        <v>2.3083537353746277E-2</v>
      </c>
      <c r="AN352" s="32">
        <f t="shared" si="763"/>
        <v>1.6021751479668393E-2</v>
      </c>
      <c r="AO352" s="32">
        <f t="shared" si="763"/>
        <v>2.2171255314591673E-2</v>
      </c>
      <c r="AP352" s="32">
        <f t="shared" si="763"/>
        <v>1.5388557533406594E-2</v>
      </c>
      <c r="AQ352" s="32">
        <f t="shared" si="763"/>
        <v>1.068084326299348E-2</v>
      </c>
      <c r="AR352" s="32">
        <f t="shared" si="763"/>
        <v>1.5740623666787405E-2</v>
      </c>
      <c r="AS352" s="32">
        <f t="shared" si="763"/>
        <v>1.0925204255288264E-2</v>
      </c>
      <c r="AT352" s="32">
        <f t="shared" si="763"/>
        <v>7.5829325791974588E-3</v>
      </c>
      <c r="AU352" s="32">
        <f t="shared" si="763"/>
        <v>1.0493430413027582E-2</v>
      </c>
      <c r="AV352" s="32">
        <f t="shared" si="763"/>
        <v>7.283248302472017E-3</v>
      </c>
      <c r="AW352" s="32">
        <f t="shared" ref="AW352:CB352" si="764">AW351/$O351</f>
        <v>5.0551348555764311E-3</v>
      </c>
      <c r="AX352" s="32">
        <f t="shared" si="764"/>
        <v>6.9954078163616774E-3</v>
      </c>
      <c r="AY352" s="32">
        <f t="shared" si="764"/>
        <v>4.8553514054243104E-3</v>
      </c>
      <c r="AZ352" s="32">
        <f t="shared" si="764"/>
        <v>3.3699875531226606E-3</v>
      </c>
      <c r="BA352" s="32">
        <f t="shared" si="764"/>
        <v>2.0854254109689666E-2</v>
      </c>
      <c r="BB352" s="32">
        <f t="shared" si="764"/>
        <v>1.4474457338102721E-2</v>
      </c>
      <c r="BC352" s="32">
        <f t="shared" si="764"/>
        <v>1.0046387376435083E-2</v>
      </c>
      <c r="BD352" s="32">
        <f t="shared" si="764"/>
        <v>1.3902413840015644E-2</v>
      </c>
      <c r="BE352" s="32">
        <f t="shared" si="764"/>
        <v>9.6493451631269964E-3</v>
      </c>
      <c r="BF352" s="32">
        <f t="shared" si="764"/>
        <v>6.6973881765166601E-3</v>
      </c>
      <c r="BG352" s="32">
        <f t="shared" si="764"/>
        <v>9.2679944131521218E-3</v>
      </c>
      <c r="BH352" s="32">
        <f t="shared" si="764"/>
        <v>6.4327014065017089E-3</v>
      </c>
      <c r="BI352" s="32">
        <f t="shared" si="764"/>
        <v>4.4647898499472118E-3</v>
      </c>
      <c r="BJ352" s="32">
        <f t="shared" si="764"/>
        <v>3.0345313479816106E-2</v>
      </c>
      <c r="BK352" s="32">
        <f t="shared" si="764"/>
        <v>2.1061982992279168E-2</v>
      </c>
      <c r="BL352" s="32">
        <f t="shared" si="764"/>
        <v>1.4618637169858797E-2</v>
      </c>
      <c r="BM352" s="32">
        <f t="shared" si="764"/>
        <v>2.0229594589306878E-2</v>
      </c>
      <c r="BN352" s="32">
        <f t="shared" si="764"/>
        <v>1.4040895555884898E-2</v>
      </c>
      <c r="BO352" s="32">
        <f t="shared" si="764"/>
        <v>9.7454621317758748E-3</v>
      </c>
      <c r="BP352" s="32">
        <f t="shared" si="764"/>
        <v>1.3485986807152734E-2</v>
      </c>
      <c r="BQ352" s="32">
        <f t="shared" si="764"/>
        <v>9.360312753245394E-3</v>
      </c>
      <c r="BR352" s="32">
        <f t="shared" si="764"/>
        <v>6.4967774395343954E-3</v>
      </c>
      <c r="BS352" s="32">
        <f t="shared" si="764"/>
        <v>9.5744620723817835E-3</v>
      </c>
      <c r="BT352" s="32">
        <f t="shared" si="764"/>
        <v>6.6454135483839175E-3</v>
      </c>
      <c r="BU352" s="32">
        <f t="shared" si="764"/>
        <v>4.6124284471742352E-3</v>
      </c>
      <c r="BV352" s="32">
        <f t="shared" si="764"/>
        <v>6.3827808621521667E-3</v>
      </c>
      <c r="BW352" s="32">
        <f t="shared" si="764"/>
        <v>4.4301411501816044E-3</v>
      </c>
      <c r="BX352" s="32">
        <f t="shared" si="764"/>
        <v>3.0748589109347527E-3</v>
      </c>
      <c r="BY352" s="32">
        <f t="shared" si="764"/>
        <v>4.2550580101803383E-3</v>
      </c>
      <c r="BZ352" s="32">
        <f t="shared" si="764"/>
        <v>2.953337737017921E-3</v>
      </c>
      <c r="CA352" s="32">
        <f t="shared" si="764"/>
        <v>2.0498436843930292E-3</v>
      </c>
      <c r="CB352" s="32">
        <f t="shared" si="764"/>
        <v>1.2684901770590843E-2</v>
      </c>
      <c r="CC352" s="32">
        <f t="shared" ref="CC352:CS352" si="765">CC351/$O351</f>
        <v>8.8042980847313126E-3</v>
      </c>
      <c r="CD352" s="32">
        <f t="shared" si="765"/>
        <v>6.1108604675614202E-3</v>
      </c>
      <c r="CE352" s="32">
        <f t="shared" si="765"/>
        <v>8.4563443509956052E-3</v>
      </c>
      <c r="CF352" s="32">
        <f t="shared" si="765"/>
        <v>5.8693537971190131E-3</v>
      </c>
      <c r="CG352" s="32">
        <f t="shared" si="765"/>
        <v>4.0737832526533159E-3</v>
      </c>
      <c r="CH352" s="32">
        <f t="shared" si="765"/>
        <v>5.6373916862648638E-3</v>
      </c>
      <c r="CI352" s="32">
        <f t="shared" si="765"/>
        <v>3.9127836954428478E-3</v>
      </c>
      <c r="CJ352" s="32">
        <f t="shared" si="765"/>
        <v>2.7157730204599587E-3</v>
      </c>
      <c r="CK352" s="32">
        <f t="shared" si="765"/>
        <v>1.845797594412173E-2</v>
      </c>
      <c r="CL352" s="32">
        <f t="shared" si="765"/>
        <v>1.2811255868738046E-2</v>
      </c>
      <c r="CM352" s="32">
        <f t="shared" si="765"/>
        <v>8.8919975533148631E-3</v>
      </c>
      <c r="CN352" s="32">
        <f t="shared" si="765"/>
        <v>1.2304943580072851E-2</v>
      </c>
      <c r="CO352" s="32">
        <f t="shared" si="765"/>
        <v>8.5405778581536546E-3</v>
      </c>
      <c r="CP352" s="32">
        <f t="shared" si="765"/>
        <v>5.9278183338694048E-3</v>
      </c>
      <c r="CQ352" s="32">
        <f t="shared" si="765"/>
        <v>8.2030465836096089E-3</v>
      </c>
      <c r="CR352" s="32">
        <f t="shared" si="765"/>
        <v>5.6935456522397504E-3</v>
      </c>
      <c r="CS352" s="32">
        <f t="shared" si="765"/>
        <v>3.9517588695532997E-3</v>
      </c>
    </row>
    <row r="353" spans="2:97" ht="13.15" thickTop="1" x14ac:dyDescent="0.35">
      <c r="H353" s="34">
        <f t="shared" si="761"/>
        <v>1.320245246461127E-4</v>
      </c>
      <c r="I353" s="34">
        <f t="shared" ref="I353:J353" si="766">I348</f>
        <v>-0.36509326005251785</v>
      </c>
      <c r="J353" s="34">
        <f t="shared" si="766"/>
        <v>-0.59964811557193842</v>
      </c>
      <c r="K353" s="34">
        <f t="shared" si="757"/>
        <v>-0.36517242830993119</v>
      </c>
      <c r="L353" s="34">
        <f>$CE$6-$CE$7*SUMPRODUCT($B$6:$CD$6,Q352:CS352)</f>
        <v>2.393008756899917E-2</v>
      </c>
    </row>
    <row r="354" spans="2:97" ht="13.5" thickBot="1" x14ac:dyDescent="0.4">
      <c r="B354" s="39" t="s">
        <v>367</v>
      </c>
      <c r="D354" s="39" t="s">
        <v>368</v>
      </c>
      <c r="E354" s="39" t="s">
        <v>369</v>
      </c>
      <c r="F354" s="39" t="s">
        <v>370</v>
      </c>
      <c r="H354" s="39" t="s">
        <v>347</v>
      </c>
      <c r="I354" s="39" t="s">
        <v>371</v>
      </c>
      <c r="J354" s="39" t="s">
        <v>372</v>
      </c>
      <c r="K354" s="39" t="s">
        <v>349</v>
      </c>
      <c r="L354" s="39" t="s">
        <v>373</v>
      </c>
      <c r="M354" s="39" t="s">
        <v>374</v>
      </c>
      <c r="O354" s="45" t="s">
        <v>336</v>
      </c>
    </row>
    <row r="355" spans="2:97" ht="13.9" thickTop="1" thickBot="1" x14ac:dyDescent="0.4">
      <c r="B355" s="32">
        <f>1+B350</f>
        <v>6</v>
      </c>
      <c r="D355" s="32">
        <f>IF(F350,IF(M355&lt;0,D350,H355),E350)</f>
        <v>0</v>
      </c>
      <c r="E355" s="32">
        <f>IF(F350,IF(M355&lt;0,H355,E350),H355)</f>
        <v>6.6012262323056348E-5</v>
      </c>
      <c r="F355" s="32" t="b">
        <f>OR(F350,M355*M350&lt;=0)</f>
        <v>1</v>
      </c>
      <c r="H355" s="32">
        <f>IF(F350,(D350+E350)/2,2*H350)</f>
        <v>6.6012262323056348E-5</v>
      </c>
      <c r="I355" s="32">
        <f>I350</f>
        <v>-0.49701348766996445</v>
      </c>
      <c r="J355" s="32">
        <f>J350</f>
        <v>-1</v>
      </c>
      <c r="K355" s="32">
        <f>I355+J355*H355</f>
        <v>-0.49707949993228751</v>
      </c>
      <c r="L355" s="32">
        <f>$CE$3-$CE$7*SUMPRODUCT($B$3:$CD$3,Q357:CS357)</f>
        <v>7.9358097972885844E-3</v>
      </c>
      <c r="M355" s="32">
        <f>SUMPRODUCT(L355:L358,J355:J358)</f>
        <v>-1.2658709577349502E-2</v>
      </c>
      <c r="O355" s="46">
        <f>SUM(Q355:CS355)</f>
        <v>-1.2659728926018459</v>
      </c>
      <c r="P355" s="39" t="s">
        <v>363</v>
      </c>
      <c r="Q355" s="32">
        <f t="shared" ref="Q355:AV355" si="767">SUMPRODUCT(B$3:B$6,$K355:$K358)</f>
        <v>0.93946835627133196</v>
      </c>
      <c r="R355" s="32">
        <f t="shared" si="767"/>
        <v>0.57433551209010747</v>
      </c>
      <c r="S355" s="32">
        <f t="shared" si="767"/>
        <v>0.20920266790888298</v>
      </c>
      <c r="T355" s="32">
        <f t="shared" si="767"/>
        <v>0.53399714973525658</v>
      </c>
      <c r="U355" s="32">
        <f t="shared" si="767"/>
        <v>0.16886430555403209</v>
      </c>
      <c r="V355" s="32">
        <f t="shared" si="767"/>
        <v>-0.1962685386271924</v>
      </c>
      <c r="W355" s="32">
        <f t="shared" si="767"/>
        <v>0.12852594319918115</v>
      </c>
      <c r="X355" s="32">
        <f t="shared" si="767"/>
        <v>-0.23660690098204334</v>
      </c>
      <c r="Y355" s="32">
        <f t="shared" si="767"/>
        <v>-0.60173974516326778</v>
      </c>
      <c r="Z355" s="32">
        <f t="shared" si="767"/>
        <v>1.220795665738408</v>
      </c>
      <c r="AA355" s="32">
        <f t="shared" si="767"/>
        <v>0.85566282155718354</v>
      </c>
      <c r="AB355" s="32">
        <f t="shared" si="767"/>
        <v>0.49052997737595905</v>
      </c>
      <c r="AC355" s="32">
        <f t="shared" si="767"/>
        <v>0.81532445920233265</v>
      </c>
      <c r="AD355" s="32">
        <f t="shared" si="767"/>
        <v>0.45019161502110816</v>
      </c>
      <c r="AE355" s="32">
        <f t="shared" si="767"/>
        <v>8.5058770839883668E-2</v>
      </c>
      <c r="AF355" s="32">
        <f t="shared" si="767"/>
        <v>0.40985325266625722</v>
      </c>
      <c r="AG355" s="32">
        <f t="shared" si="767"/>
        <v>4.4720408485032725E-2</v>
      </c>
      <c r="AH355" s="32">
        <f t="shared" si="767"/>
        <v>-0.32041243569619177</v>
      </c>
      <c r="AI355" s="32">
        <f t="shared" si="767"/>
        <v>1.5958987450278428</v>
      </c>
      <c r="AJ355" s="32">
        <f t="shared" si="767"/>
        <v>1.2307659008466183</v>
      </c>
      <c r="AK355" s="32">
        <f t="shared" si="767"/>
        <v>0.86563305666539381</v>
      </c>
      <c r="AL355" s="32">
        <f t="shared" si="767"/>
        <v>1.1904275384917673</v>
      </c>
      <c r="AM355" s="32">
        <f t="shared" si="767"/>
        <v>0.82529469431054292</v>
      </c>
      <c r="AN355" s="32">
        <f t="shared" si="767"/>
        <v>0.46016185012931843</v>
      </c>
      <c r="AO355" s="32">
        <f t="shared" si="767"/>
        <v>0.78495633195569203</v>
      </c>
      <c r="AP355" s="32">
        <f t="shared" si="767"/>
        <v>0.41982348777446749</v>
      </c>
      <c r="AQ355" s="32">
        <f t="shared" si="767"/>
        <v>5.4690643593242994E-2</v>
      </c>
      <c r="AR355" s="32">
        <f t="shared" si="767"/>
        <v>0.44238885633904451</v>
      </c>
      <c r="AS355" s="32">
        <f t="shared" si="767"/>
        <v>7.725601215782002E-2</v>
      </c>
      <c r="AT355" s="32">
        <f t="shared" si="767"/>
        <v>-0.28787683202340447</v>
      </c>
      <c r="AU355" s="32">
        <f t="shared" si="767"/>
        <v>3.6917649802969077E-2</v>
      </c>
      <c r="AV355" s="32">
        <f t="shared" si="767"/>
        <v>-0.32821519437825541</v>
      </c>
      <c r="AW355" s="32">
        <f t="shared" ref="AW355:CB355" si="768">SUMPRODUCT(AH$3:AH$6,$K355:$K358)</f>
        <v>-0.69334803855947991</v>
      </c>
      <c r="AX355" s="32">
        <f t="shared" si="768"/>
        <v>-0.36855355673310641</v>
      </c>
      <c r="AY355" s="32">
        <f t="shared" si="768"/>
        <v>-0.73368640091433091</v>
      </c>
      <c r="AZ355" s="32">
        <f t="shared" si="768"/>
        <v>-1.0988192450955554</v>
      </c>
      <c r="BA355" s="32">
        <f t="shared" si="768"/>
        <v>0.72371616580612064</v>
      </c>
      <c r="BB355" s="32">
        <f t="shared" si="768"/>
        <v>0.35858332162489609</v>
      </c>
      <c r="BC355" s="32">
        <f t="shared" si="768"/>
        <v>-6.5495225563284021E-3</v>
      </c>
      <c r="BD355" s="32">
        <f t="shared" si="768"/>
        <v>0.31824495927004515</v>
      </c>
      <c r="BE355" s="32">
        <f t="shared" si="768"/>
        <v>-4.6887884911179345E-2</v>
      </c>
      <c r="BF355" s="32">
        <f t="shared" si="768"/>
        <v>-0.41202072909240384</v>
      </c>
      <c r="BG355" s="32">
        <f t="shared" si="768"/>
        <v>-8.7226247266030288E-2</v>
      </c>
      <c r="BH355" s="32">
        <f t="shared" si="768"/>
        <v>-0.45235909144725478</v>
      </c>
      <c r="BI355" s="32">
        <f t="shared" si="768"/>
        <v>-0.81749193562847933</v>
      </c>
      <c r="BJ355" s="32">
        <f t="shared" si="768"/>
        <v>1.0988192450955554</v>
      </c>
      <c r="BK355" s="32">
        <f t="shared" si="768"/>
        <v>0.73368640091433091</v>
      </c>
      <c r="BL355" s="32">
        <f t="shared" si="768"/>
        <v>0.36855355673310641</v>
      </c>
      <c r="BM355" s="32">
        <f t="shared" si="768"/>
        <v>0.69334803855947991</v>
      </c>
      <c r="BN355" s="32">
        <f t="shared" si="768"/>
        <v>0.32821519437825541</v>
      </c>
      <c r="BO355" s="32">
        <f t="shared" si="768"/>
        <v>-3.6917649802969077E-2</v>
      </c>
      <c r="BP355" s="32">
        <f t="shared" si="768"/>
        <v>0.28787683202340447</v>
      </c>
      <c r="BQ355" s="32">
        <f t="shared" si="768"/>
        <v>-7.725601215782002E-2</v>
      </c>
      <c r="BR355" s="32">
        <f t="shared" si="768"/>
        <v>-0.44238885633904451</v>
      </c>
      <c r="BS355" s="32">
        <f t="shared" si="768"/>
        <v>-5.4690643593242994E-2</v>
      </c>
      <c r="BT355" s="32">
        <f t="shared" si="768"/>
        <v>-0.41982348777446749</v>
      </c>
      <c r="BU355" s="32">
        <f t="shared" si="768"/>
        <v>-0.78495633195569203</v>
      </c>
      <c r="BV355" s="32">
        <f t="shared" si="768"/>
        <v>-0.46016185012931843</v>
      </c>
      <c r="BW355" s="32">
        <f t="shared" si="768"/>
        <v>-0.82529469431054292</v>
      </c>
      <c r="BX355" s="32">
        <f t="shared" si="768"/>
        <v>-1.1904275384917673</v>
      </c>
      <c r="BY355" s="32">
        <f t="shared" si="768"/>
        <v>-0.86563305666539381</v>
      </c>
      <c r="BZ355" s="32">
        <f t="shared" si="768"/>
        <v>-1.2307659008466183</v>
      </c>
      <c r="CA355" s="32">
        <f t="shared" si="768"/>
        <v>-1.5958987450278428</v>
      </c>
      <c r="CB355" s="32">
        <f t="shared" si="768"/>
        <v>0.22663666587383308</v>
      </c>
      <c r="CC355" s="32">
        <f t="shared" ref="CC355:CS355" si="769">SUMPRODUCT(BN$3:BN$6,$K355:$K358)</f>
        <v>-0.13849617830739142</v>
      </c>
      <c r="CD355" s="32">
        <f t="shared" si="769"/>
        <v>-0.50362902248861596</v>
      </c>
      <c r="CE355" s="32">
        <f t="shared" si="769"/>
        <v>-0.17883454066224236</v>
      </c>
      <c r="CF355" s="32">
        <f t="shared" si="769"/>
        <v>-0.54396738484346685</v>
      </c>
      <c r="CG355" s="32">
        <f t="shared" si="769"/>
        <v>-0.90910022902469134</v>
      </c>
      <c r="CH355" s="32">
        <f t="shared" si="769"/>
        <v>-0.58430574719831774</v>
      </c>
      <c r="CI355" s="32">
        <f t="shared" si="769"/>
        <v>-0.94943859137954223</v>
      </c>
      <c r="CJ355" s="32">
        <f t="shared" si="769"/>
        <v>-1.3145714355607667</v>
      </c>
      <c r="CK355" s="32">
        <f t="shared" si="769"/>
        <v>0.60173974516326778</v>
      </c>
      <c r="CL355" s="32">
        <f t="shared" si="769"/>
        <v>0.23660690098204334</v>
      </c>
      <c r="CM355" s="32">
        <f t="shared" si="769"/>
        <v>-0.12852594319918115</v>
      </c>
      <c r="CN355" s="32">
        <f t="shared" si="769"/>
        <v>0.1962685386271924</v>
      </c>
      <c r="CO355" s="32">
        <f t="shared" si="769"/>
        <v>-0.16886430555403209</v>
      </c>
      <c r="CP355" s="32">
        <f t="shared" si="769"/>
        <v>-0.53399714973525658</v>
      </c>
      <c r="CQ355" s="32">
        <f t="shared" si="769"/>
        <v>-0.20920266790888298</v>
      </c>
      <c r="CR355" s="32">
        <f t="shared" si="769"/>
        <v>-0.57433551209010747</v>
      </c>
      <c r="CS355" s="32">
        <f t="shared" si="769"/>
        <v>-0.93946835627133196</v>
      </c>
    </row>
    <row r="356" spans="2:97" ht="13.9" thickTop="1" thickBot="1" x14ac:dyDescent="0.4">
      <c r="H356" s="33">
        <f>H355</f>
        <v>6.6012262323056348E-5</v>
      </c>
      <c r="I356" s="33">
        <f t="shared" ref="I356:J356" si="770">I351</f>
        <v>0.32823177650272478</v>
      </c>
      <c r="J356" s="33">
        <f t="shared" si="770"/>
        <v>-0.25119763943610007</v>
      </c>
      <c r="K356" s="33">
        <f t="shared" ref="K356:K358" si="771">I356+J356*H356</f>
        <v>0.32821519437825541</v>
      </c>
      <c r="L356" s="33">
        <f>$CE$4-$CE$7*SUMPRODUCT($B$4:$CD$4,Q357:CS357)</f>
        <v>2.336952300709072E-3</v>
      </c>
      <c r="M356" s="39" t="s">
        <v>375</v>
      </c>
      <c r="O356" s="47">
        <f t="shared" ref="O356:O357" si="772">SUM(Q356:CS356)</f>
        <v>98.88383240758678</v>
      </c>
      <c r="P356" s="39" t="s">
        <v>365</v>
      </c>
      <c r="Q356" s="33">
        <f>EXP(Q355)</f>
        <v>2.5586207819816487</v>
      </c>
      <c r="R356" s="33">
        <f>EXP(R355)</f>
        <v>1.7759500374185384</v>
      </c>
      <c r="S356" s="33">
        <f t="shared" ref="S356:CD356" si="773">EXP(S355)</f>
        <v>1.2326948008935266</v>
      </c>
      <c r="T356" s="33">
        <f t="shared" si="773"/>
        <v>1.7057367856432244</v>
      </c>
      <c r="U356" s="33">
        <f t="shared" si="773"/>
        <v>1.1839594712988573</v>
      </c>
      <c r="V356" s="33">
        <f t="shared" si="773"/>
        <v>0.82179152227737962</v>
      </c>
      <c r="W356" s="33">
        <f t="shared" si="773"/>
        <v>1.1371509222414138</v>
      </c>
      <c r="X356" s="33">
        <f t="shared" si="773"/>
        <v>0.78930150068625882</v>
      </c>
      <c r="Y356" s="33">
        <f t="shared" si="773"/>
        <v>0.5478576737708698</v>
      </c>
      <c r="Z356" s="33">
        <f t="shared" si="773"/>
        <v>3.3898838753220812</v>
      </c>
      <c r="AA356" s="33">
        <f t="shared" si="773"/>
        <v>2.3529334388349894</v>
      </c>
      <c r="AB356" s="33">
        <f t="shared" si="773"/>
        <v>1.6331815399021097</v>
      </c>
      <c r="AC356" s="33">
        <f t="shared" si="773"/>
        <v>2.2599088016151181</v>
      </c>
      <c r="AD356" s="33">
        <f t="shared" si="773"/>
        <v>1.5686127264558578</v>
      </c>
      <c r="AE356" s="33">
        <f t="shared" si="773"/>
        <v>1.0887810533950617</v>
      </c>
      <c r="AF356" s="33">
        <f t="shared" si="773"/>
        <v>1.5065966798441532</v>
      </c>
      <c r="AG356" s="33">
        <f t="shared" si="773"/>
        <v>1.0457354402755961</v>
      </c>
      <c r="AH356" s="33">
        <f t="shared" si="773"/>
        <v>0.72584960904169538</v>
      </c>
      <c r="AI356" s="33">
        <f t="shared" si="773"/>
        <v>4.9327603743754205</v>
      </c>
      <c r="AJ356" s="33">
        <f t="shared" si="773"/>
        <v>3.4238508625978725</v>
      </c>
      <c r="AK356" s="33">
        <f t="shared" si="773"/>
        <v>2.3765100754152315</v>
      </c>
      <c r="AL356" s="33">
        <f t="shared" si="773"/>
        <v>3.2884868615890674</v>
      </c>
      <c r="AM356" s="33">
        <f t="shared" si="773"/>
        <v>2.2825533217025846</v>
      </c>
      <c r="AN356" s="33">
        <f t="shared" si="773"/>
        <v>1.5843303883226993</v>
      </c>
      <c r="AO356" s="33">
        <f t="shared" si="773"/>
        <v>2.1923112047001045</v>
      </c>
      <c r="AP356" s="33">
        <f t="shared" si="773"/>
        <v>1.5216929345054293</v>
      </c>
      <c r="AQ356" s="33">
        <f t="shared" si="773"/>
        <v>1.0562138176183333</v>
      </c>
      <c r="AR356" s="33">
        <f t="shared" si="773"/>
        <v>1.5564208468892762</v>
      </c>
      <c r="AS356" s="33">
        <f t="shared" si="773"/>
        <v>1.080318615692315</v>
      </c>
      <c r="AT356" s="33">
        <f t="shared" si="773"/>
        <v>0.74985394454459298</v>
      </c>
      <c r="AU356" s="33">
        <f t="shared" si="773"/>
        <v>1.037607570131923</v>
      </c>
      <c r="AV356" s="33">
        <f t="shared" si="773"/>
        <v>0.72020801831147008</v>
      </c>
      <c r="AW356" s="33">
        <f t="shared" si="773"/>
        <v>0.49989958108554144</v>
      </c>
      <c r="AX356" s="33">
        <f t="shared" si="773"/>
        <v>0.69173416158416745</v>
      </c>
      <c r="AY356" s="33">
        <f t="shared" si="773"/>
        <v>0.48013575079212134</v>
      </c>
      <c r="AZ356" s="33">
        <f t="shared" si="773"/>
        <v>0.33326435499551949</v>
      </c>
      <c r="BA356" s="33">
        <f t="shared" si="773"/>
        <v>2.0620820284273522</v>
      </c>
      <c r="BB356" s="33">
        <f t="shared" si="773"/>
        <v>1.4313002854253831</v>
      </c>
      <c r="BC356" s="33">
        <f t="shared" si="773"/>
        <v>0.99347187881811139</v>
      </c>
      <c r="BD356" s="33">
        <f t="shared" si="773"/>
        <v>1.3747129686714001</v>
      </c>
      <c r="BE356" s="33">
        <f t="shared" si="773"/>
        <v>0.9541943711802594</v>
      </c>
      <c r="BF356" s="33">
        <f t="shared" si="773"/>
        <v>0.66231054681330048</v>
      </c>
      <c r="BG356" s="33">
        <f t="shared" si="773"/>
        <v>0.91646972340601696</v>
      </c>
      <c r="BH356" s="33">
        <f t="shared" si="773"/>
        <v>0.63612570140827818</v>
      </c>
      <c r="BI356" s="33">
        <f t="shared" si="773"/>
        <v>0.44153767184832793</v>
      </c>
      <c r="BJ356" s="33">
        <f t="shared" si="773"/>
        <v>3.0006209335332139</v>
      </c>
      <c r="BK356" s="33">
        <f t="shared" si="773"/>
        <v>2.0827443037728681</v>
      </c>
      <c r="BL356" s="33">
        <f t="shared" si="773"/>
        <v>1.4456420624215824</v>
      </c>
      <c r="BM356" s="33">
        <f t="shared" si="773"/>
        <v>2.0004017563457066</v>
      </c>
      <c r="BN356" s="33">
        <f t="shared" si="773"/>
        <v>1.388487734897069</v>
      </c>
      <c r="BO356" s="33">
        <f t="shared" si="773"/>
        <v>0.96375549753637446</v>
      </c>
      <c r="BP356" s="33">
        <f t="shared" si="773"/>
        <v>1.3335930380513337</v>
      </c>
      <c r="BQ356" s="33">
        <f t="shared" si="773"/>
        <v>0.92565284488702126</v>
      </c>
      <c r="BR356" s="33">
        <f t="shared" si="773"/>
        <v>0.64249974677391353</v>
      </c>
      <c r="BS356" s="33">
        <f t="shared" si="773"/>
        <v>0.94677799449254463</v>
      </c>
      <c r="BT356" s="33">
        <f t="shared" si="773"/>
        <v>0.65716280684776485</v>
      </c>
      <c r="BU356" s="33">
        <f t="shared" si="773"/>
        <v>0.45613962007587977</v>
      </c>
      <c r="BV356" s="33">
        <f t="shared" si="773"/>
        <v>0.63118148043520217</v>
      </c>
      <c r="BW356" s="33">
        <f t="shared" si="773"/>
        <v>0.43810586613332114</v>
      </c>
      <c r="BX356" s="33">
        <f t="shared" si="773"/>
        <v>0.30409122556651436</v>
      </c>
      <c r="BY356" s="33">
        <f t="shared" si="773"/>
        <v>0.42078508748812132</v>
      </c>
      <c r="BZ356" s="33">
        <f t="shared" si="773"/>
        <v>0.2920687962562839</v>
      </c>
      <c r="CA356" s="33">
        <f t="shared" si="773"/>
        <v>0.20272624739583434</v>
      </c>
      <c r="CB356" s="33">
        <f t="shared" si="773"/>
        <v>1.2543740282427969</v>
      </c>
      <c r="CC356" s="33">
        <f t="shared" si="773"/>
        <v>0.87066657868278641</v>
      </c>
      <c r="CD356" s="33">
        <f t="shared" si="773"/>
        <v>0.60433353542653101</v>
      </c>
      <c r="CE356" s="33">
        <f t="shared" ref="CE356:CS356" si="774">EXP(CE355)</f>
        <v>0.83624425237102507</v>
      </c>
      <c r="CF356" s="33">
        <f t="shared" si="774"/>
        <v>0.58044084600107471</v>
      </c>
      <c r="CG356" s="33">
        <f t="shared" si="774"/>
        <v>0.40288656663551253</v>
      </c>
      <c r="CH356" s="33">
        <f t="shared" si="774"/>
        <v>0.55749276840752415</v>
      </c>
      <c r="CI356" s="33">
        <f t="shared" si="774"/>
        <v>0.38695820415680821</v>
      </c>
      <c r="CJ356" s="33">
        <f t="shared" si="774"/>
        <v>0.26858940644554763</v>
      </c>
      <c r="CK356" s="33">
        <f t="shared" si="774"/>
        <v>1.8252915818757509</v>
      </c>
      <c r="CL356" s="33">
        <f t="shared" si="774"/>
        <v>1.2669429858305721</v>
      </c>
      <c r="CM356" s="33">
        <f t="shared" si="774"/>
        <v>0.87939074791314542</v>
      </c>
      <c r="CN356" s="33">
        <f t="shared" si="774"/>
        <v>1.2168536336670428</v>
      </c>
      <c r="CO356" s="33">
        <f t="shared" si="774"/>
        <v>0.84462350632910987</v>
      </c>
      <c r="CP356" s="33">
        <f t="shared" si="774"/>
        <v>0.58625692335227741</v>
      </c>
      <c r="CQ356" s="33">
        <f t="shared" si="774"/>
        <v>0.81123080853033835</v>
      </c>
      <c r="CR356" s="33">
        <f t="shared" si="774"/>
        <v>0.56307890364616708</v>
      </c>
      <c r="CS356" s="33">
        <f t="shared" si="774"/>
        <v>0.39083556541172981</v>
      </c>
    </row>
    <row r="357" spans="2:97" ht="13.9" thickTop="1" thickBot="1" x14ac:dyDescent="0.4">
      <c r="H357" s="32">
        <f t="shared" ref="H357:H358" si="775">H356</f>
        <v>6.6012262323056348E-5</v>
      </c>
      <c r="I357" s="32">
        <f t="shared" ref="I357:J357" si="776">I352</f>
        <v>-0.40544693421658068</v>
      </c>
      <c r="J357" s="32">
        <f t="shared" si="776"/>
        <v>-0.36769410167981009</v>
      </c>
      <c r="K357" s="32">
        <f t="shared" si="771"/>
        <v>-0.40547120653607543</v>
      </c>
      <c r="L357" s="32">
        <f>$CE$5-$CE$7*SUMPRODUCT($B$5:$CD$5,Q357:CS357)</f>
        <v>2.8502092239932608E-3</v>
      </c>
      <c r="M357" s="32">
        <f>SUMPRODUCT($B$7:$CD$7, LN(Q357:CS357))</f>
        <v>-3180.597840109931</v>
      </c>
      <c r="O357" s="48">
        <f t="shared" si="772"/>
        <v>0.99999999999999989</v>
      </c>
      <c r="P357" s="39" t="s">
        <v>366</v>
      </c>
      <c r="Q357" s="32">
        <f t="shared" ref="Q357:AV357" si="777">Q356/$O356</f>
        <v>2.5875016367036971E-2</v>
      </c>
      <c r="R357" s="32">
        <f t="shared" si="777"/>
        <v>1.7959963668259686E-2</v>
      </c>
      <c r="S357" s="32">
        <f t="shared" si="777"/>
        <v>1.2466090470811375E-2</v>
      </c>
      <c r="T357" s="32">
        <f t="shared" si="777"/>
        <v>1.7249905713730744E-2</v>
      </c>
      <c r="U357" s="32">
        <f t="shared" si="777"/>
        <v>1.1973236094033295E-2</v>
      </c>
      <c r="V357" s="32">
        <f t="shared" si="777"/>
        <v>8.3106762983260786E-3</v>
      </c>
      <c r="W357" s="32">
        <f t="shared" si="777"/>
        <v>1.1499867011163362E-2</v>
      </c>
      <c r="X357" s="32">
        <f t="shared" si="777"/>
        <v>7.9821087175591734E-3</v>
      </c>
      <c r="Y357" s="32">
        <f t="shared" si="777"/>
        <v>5.5404170776135481E-3</v>
      </c>
      <c r="Z357" s="32">
        <f t="shared" si="777"/>
        <v>3.4281477495222923E-2</v>
      </c>
      <c r="AA357" s="32">
        <f t="shared" si="777"/>
        <v>2.3794925636948336E-2</v>
      </c>
      <c r="AB357" s="32">
        <f t="shared" si="777"/>
        <v>1.6516163463106283E-2</v>
      </c>
      <c r="AC357" s="32">
        <f t="shared" si="777"/>
        <v>2.2854178955160807E-2</v>
      </c>
      <c r="AD357" s="32">
        <f t="shared" si="777"/>
        <v>1.5863187017168111E-2</v>
      </c>
      <c r="AE357" s="32">
        <f t="shared" si="777"/>
        <v>1.1010708493854106E-2</v>
      </c>
      <c r="AF357" s="32">
        <f t="shared" si="777"/>
        <v>1.5236026387348644E-2</v>
      </c>
      <c r="AG357" s="32">
        <f t="shared" si="777"/>
        <v>1.0575393517973751E-2</v>
      </c>
      <c r="AH357" s="32">
        <f t="shared" si="777"/>
        <v>7.3404275640312376E-3</v>
      </c>
      <c r="AI357" s="32">
        <f t="shared" si="777"/>
        <v>4.9884397219185431E-2</v>
      </c>
      <c r="AJ357" s="32">
        <f t="shared" si="777"/>
        <v>3.4624981447777911E-2</v>
      </c>
      <c r="AK357" s="32">
        <f t="shared" si="777"/>
        <v>2.4033353254549788E-2</v>
      </c>
      <c r="AL357" s="32">
        <f t="shared" si="777"/>
        <v>3.3256062002475148E-2</v>
      </c>
      <c r="AM357" s="32">
        <f t="shared" si="777"/>
        <v>2.3083180193645667E-2</v>
      </c>
      <c r="AN357" s="32">
        <f t="shared" si="777"/>
        <v>1.6022137792882942E-2</v>
      </c>
      <c r="AO357" s="32">
        <f t="shared" si="777"/>
        <v>2.2170572795597889E-2</v>
      </c>
      <c r="AP357" s="32">
        <f t="shared" si="777"/>
        <v>1.5388692948643024E-2</v>
      </c>
      <c r="AQ357" s="32">
        <f t="shared" si="777"/>
        <v>1.068136005555238E-2</v>
      </c>
      <c r="AR357" s="32">
        <f t="shared" si="777"/>
        <v>1.5739892042957077E-2</v>
      </c>
      <c r="AS357" s="32">
        <f t="shared" si="777"/>
        <v>1.0925128905192276E-2</v>
      </c>
      <c r="AT357" s="32">
        <f t="shared" si="777"/>
        <v>7.5831804480816327E-3</v>
      </c>
      <c r="AU357" s="32">
        <f t="shared" si="777"/>
        <v>1.0493197369768543E-2</v>
      </c>
      <c r="AV357" s="32">
        <f t="shared" si="777"/>
        <v>7.2833748528562565E-3</v>
      </c>
      <c r="AW357" s="32">
        <f t="shared" ref="AW357:CB357" si="778">AW356/$O356</f>
        <v>5.0554228018288971E-3</v>
      </c>
      <c r="AX357" s="32">
        <f t="shared" si="778"/>
        <v>6.9954222519706339E-3</v>
      </c>
      <c r="AY357" s="32">
        <f t="shared" si="778"/>
        <v>4.85555362390347E-3</v>
      </c>
      <c r="AZ357" s="32">
        <f t="shared" si="778"/>
        <v>3.3702613145275917E-3</v>
      </c>
      <c r="BA357" s="32">
        <f t="shared" si="778"/>
        <v>2.0853581199479689E-2</v>
      </c>
      <c r="BB357" s="32">
        <f t="shared" si="778"/>
        <v>1.4474563238262676E-2</v>
      </c>
      <c r="BC357" s="32">
        <f t="shared" si="778"/>
        <v>1.0046858567567898E-2</v>
      </c>
      <c r="BD357" s="32">
        <f t="shared" si="778"/>
        <v>1.3902302683870557E-2</v>
      </c>
      <c r="BE357" s="32">
        <f t="shared" si="778"/>
        <v>9.6496499776342563E-3</v>
      </c>
      <c r="BF357" s="32">
        <f t="shared" si="778"/>
        <v>6.6978648651413435E-3</v>
      </c>
      <c r="BG357" s="32">
        <f t="shared" si="778"/>
        <v>9.268145267958907E-3</v>
      </c>
      <c r="BH357" s="32">
        <f t="shared" si="778"/>
        <v>6.4330607534126274E-3</v>
      </c>
      <c r="BI357" s="32">
        <f t="shared" si="778"/>
        <v>4.4652160125465698E-3</v>
      </c>
      <c r="BJ357" s="32">
        <f t="shared" si="778"/>
        <v>3.0344909379776363E-2</v>
      </c>
      <c r="BK357" s="32">
        <f t="shared" si="778"/>
        <v>2.1062536241395428E-2</v>
      </c>
      <c r="BL357" s="32">
        <f t="shared" si="778"/>
        <v>1.4619599859993561E-2</v>
      </c>
      <c r="BM357" s="32">
        <f t="shared" si="778"/>
        <v>2.0229816216065545E-2</v>
      </c>
      <c r="BN357" s="32">
        <f t="shared" si="778"/>
        <v>1.4041605195618798E-2</v>
      </c>
      <c r="BO357" s="32">
        <f t="shared" si="778"/>
        <v>9.7463404691263879E-3</v>
      </c>
      <c r="BP357" s="32">
        <f t="shared" si="778"/>
        <v>1.348646189757725E-2</v>
      </c>
      <c r="BQ357" s="32">
        <f t="shared" si="778"/>
        <v>9.3610130427752448E-3</v>
      </c>
      <c r="BR357" s="32">
        <f t="shared" si="778"/>
        <v>6.4975206879685854E-3</v>
      </c>
      <c r="BS357" s="32">
        <f t="shared" si="778"/>
        <v>9.5746490749877514E-3</v>
      </c>
      <c r="BT357" s="32">
        <f t="shared" si="778"/>
        <v>6.6458064058340901E-3</v>
      </c>
      <c r="BU357" s="32">
        <f t="shared" si="778"/>
        <v>4.612883713848482E-3</v>
      </c>
      <c r="BV357" s="32">
        <f t="shared" si="778"/>
        <v>6.383060456572426E-3</v>
      </c>
      <c r="BW357" s="32">
        <f t="shared" si="778"/>
        <v>4.430510584657597E-3</v>
      </c>
      <c r="BX357" s="32">
        <f t="shared" si="778"/>
        <v>3.0752370550636465E-3</v>
      </c>
      <c r="BY357" s="32">
        <f t="shared" si="778"/>
        <v>4.255347686704717E-3</v>
      </c>
      <c r="BZ357" s="32">
        <f t="shared" si="778"/>
        <v>2.953655710393716E-3</v>
      </c>
      <c r="CA357" s="32">
        <f t="shared" si="778"/>
        <v>2.0501455340062279E-3</v>
      </c>
      <c r="CB357" s="32">
        <f t="shared" si="778"/>
        <v>1.2685329822901929E-2</v>
      </c>
      <c r="CC357" s="32">
        <f t="shared" ref="CC357:CS357" si="779">CC356/$O356</f>
        <v>8.8049437151061036E-3</v>
      </c>
      <c r="CD357" s="32">
        <f t="shared" si="779"/>
        <v>6.1115505003441189E-3</v>
      </c>
      <c r="CE357" s="32">
        <f t="shared" si="779"/>
        <v>8.4568349750455754E-3</v>
      </c>
      <c r="CF357" s="32">
        <f t="shared" si="779"/>
        <v>5.869926679303551E-3</v>
      </c>
      <c r="CG357" s="32">
        <f t="shared" si="779"/>
        <v>4.0743421530717435E-3</v>
      </c>
      <c r="CH357" s="32">
        <f t="shared" si="779"/>
        <v>5.6378556012029223E-3</v>
      </c>
      <c r="CI357" s="32">
        <f t="shared" si="779"/>
        <v>3.9132605880586721E-3</v>
      </c>
      <c r="CJ357" s="32">
        <f t="shared" si="779"/>
        <v>2.7162115373770678E-3</v>
      </c>
      <c r="CK357" s="32">
        <f t="shared" si="779"/>
        <v>1.8458948621167183E-2</v>
      </c>
      <c r="CL357" s="32">
        <f t="shared" si="779"/>
        <v>1.2812438140629417E-2</v>
      </c>
      <c r="CM357" s="32">
        <f t="shared" si="779"/>
        <v>8.8931701624225777E-3</v>
      </c>
      <c r="CN357" s="32">
        <f t="shared" si="779"/>
        <v>1.2305890700628637E-2</v>
      </c>
      <c r="CO357" s="32">
        <f t="shared" si="779"/>
        <v>8.5415733367582031E-3</v>
      </c>
      <c r="CP357" s="32">
        <f t="shared" si="779"/>
        <v>5.9287439521538742E-3</v>
      </c>
      <c r="CQ357" s="32">
        <f t="shared" si="779"/>
        <v>8.2038771028467676E-3</v>
      </c>
      <c r="CR357" s="32">
        <f t="shared" si="779"/>
        <v>5.6943474978318632E-3</v>
      </c>
      <c r="CS357" s="32">
        <f t="shared" si="779"/>
        <v>3.9524718641643511E-3</v>
      </c>
    </row>
    <row r="358" spans="2:97" ht="13.15" thickTop="1" x14ac:dyDescent="0.35">
      <c r="H358" s="34">
        <f t="shared" si="775"/>
        <v>6.6012262323056348E-5</v>
      </c>
      <c r="I358" s="34">
        <f t="shared" ref="I358:J358" si="780">I353</f>
        <v>-0.36509326005251785</v>
      </c>
      <c r="J358" s="34">
        <f t="shared" si="780"/>
        <v>-0.59964811557193842</v>
      </c>
      <c r="K358" s="34">
        <f t="shared" si="771"/>
        <v>-0.36513284418122449</v>
      </c>
      <c r="L358" s="34">
        <f>$CE$6-$CE$7*SUMPRODUCT($B$6:$CD$6,Q357:CS357)</f>
        <v>5.1494496159421033E-3</v>
      </c>
    </row>
    <row r="359" spans="2:97" ht="13.5" thickBot="1" x14ac:dyDescent="0.4">
      <c r="B359" s="39" t="s">
        <v>367</v>
      </c>
      <c r="D359" s="39" t="s">
        <v>368</v>
      </c>
      <c r="E359" s="39" t="s">
        <v>369</v>
      </c>
      <c r="F359" s="39" t="s">
        <v>370</v>
      </c>
      <c r="H359" s="39" t="s">
        <v>347</v>
      </c>
      <c r="I359" s="39" t="s">
        <v>371</v>
      </c>
      <c r="J359" s="39" t="s">
        <v>372</v>
      </c>
      <c r="K359" s="39" t="s">
        <v>349</v>
      </c>
      <c r="L359" s="39" t="s">
        <v>373</v>
      </c>
      <c r="M359" s="39" t="s">
        <v>374</v>
      </c>
      <c r="O359" s="45" t="s">
        <v>336</v>
      </c>
    </row>
    <row r="360" spans="2:97" ht="13.9" thickTop="1" thickBot="1" x14ac:dyDescent="0.4">
      <c r="B360" s="32">
        <f>1+B355</f>
        <v>7</v>
      </c>
      <c r="D360" s="32">
        <f>IF(F355,IF(M360&lt;0,D355,H360),E355)</f>
        <v>3.3006131161528174E-5</v>
      </c>
      <c r="E360" s="32">
        <f>IF(F355,IF(M360&lt;0,H360,E355),H360)</f>
        <v>6.6012262323056348E-5</v>
      </c>
      <c r="F360" s="32" t="b">
        <f>OR(F355,M360*M355&lt;=0)</f>
        <v>1</v>
      </c>
      <c r="H360" s="32">
        <f>IF(F355,(D355+E355)/2,2*H355)</f>
        <v>3.3006131161528174E-5</v>
      </c>
      <c r="I360" s="32">
        <f>I355</f>
        <v>-0.49701348766996445</v>
      </c>
      <c r="J360" s="32">
        <f>J355</f>
        <v>-1</v>
      </c>
      <c r="K360" s="32">
        <f>I360+J360*H360</f>
        <v>-0.49704649380112598</v>
      </c>
      <c r="L360" s="32">
        <f>$CE$3-$CE$7*SUMPRODUCT($B$3:$CD$3,Q362:CS362)</f>
        <v>-6.8923220558190224E-3</v>
      </c>
      <c r="M360" s="32">
        <f>SUMPRODUCT(L360:L363,J360:J363)</f>
        <v>1.0938003917600674E-2</v>
      </c>
      <c r="O360" s="46">
        <f>SUM(Q360:CS360)</f>
        <v>-1.2660048724133186</v>
      </c>
      <c r="P360" s="39" t="s">
        <v>363</v>
      </c>
      <c r="Q360" s="32">
        <f t="shared" ref="Q360:AV360" si="781">SUMPRODUCT(B$3:B$6,$K360:$K363)</f>
        <v>0.93939513085383519</v>
      </c>
      <c r="R360" s="32">
        <f t="shared" si="781"/>
        <v>0.57428207873696402</v>
      </c>
      <c r="S360" s="32">
        <f t="shared" si="781"/>
        <v>0.20916902662009285</v>
      </c>
      <c r="T360" s="32">
        <f t="shared" si="781"/>
        <v>0.53393606047750708</v>
      </c>
      <c r="U360" s="32">
        <f t="shared" si="781"/>
        <v>0.16882300836063591</v>
      </c>
      <c r="V360" s="32">
        <f t="shared" si="781"/>
        <v>-0.19629004375623527</v>
      </c>
      <c r="W360" s="32">
        <f t="shared" si="781"/>
        <v>0.12847699010117902</v>
      </c>
      <c r="X360" s="32">
        <f t="shared" si="781"/>
        <v>-0.23663606201569215</v>
      </c>
      <c r="Y360" s="32">
        <f t="shared" si="781"/>
        <v>-0.60174911413256327</v>
      </c>
      <c r="Z360" s="32">
        <f t="shared" si="781"/>
        <v>1.2207295469456838</v>
      </c>
      <c r="AA360" s="32">
        <f t="shared" si="781"/>
        <v>0.85561649482881252</v>
      </c>
      <c r="AB360" s="32">
        <f t="shared" si="781"/>
        <v>0.49050344271194135</v>
      </c>
      <c r="AC360" s="32">
        <f t="shared" si="781"/>
        <v>0.8152704765693557</v>
      </c>
      <c r="AD360" s="32">
        <f t="shared" si="781"/>
        <v>0.45015742445248452</v>
      </c>
      <c r="AE360" s="32">
        <f t="shared" si="781"/>
        <v>8.504437233561335E-2</v>
      </c>
      <c r="AF360" s="32">
        <f t="shared" si="781"/>
        <v>0.40981140619302764</v>
      </c>
      <c r="AG360" s="32">
        <f t="shared" si="781"/>
        <v>4.4698354076156466E-2</v>
      </c>
      <c r="AH360" s="32">
        <f t="shared" si="781"/>
        <v>-0.32041469804071471</v>
      </c>
      <c r="AI360" s="32">
        <f t="shared" si="781"/>
        <v>1.5958421017348154</v>
      </c>
      <c r="AJ360" s="32">
        <f t="shared" si="781"/>
        <v>1.2307290496179442</v>
      </c>
      <c r="AK360" s="32">
        <f t="shared" si="781"/>
        <v>0.86561599750107299</v>
      </c>
      <c r="AL360" s="32">
        <f t="shared" si="781"/>
        <v>1.1903830313584871</v>
      </c>
      <c r="AM360" s="32">
        <f t="shared" si="781"/>
        <v>0.82526997924161605</v>
      </c>
      <c r="AN360" s="32">
        <f t="shared" si="781"/>
        <v>0.46015692712474487</v>
      </c>
      <c r="AO360" s="32">
        <f t="shared" si="781"/>
        <v>0.78492396098215922</v>
      </c>
      <c r="AP360" s="32">
        <f t="shared" si="781"/>
        <v>0.41981090886528799</v>
      </c>
      <c r="AQ360" s="32">
        <f t="shared" si="781"/>
        <v>5.4697856748416818E-2</v>
      </c>
      <c r="AR360" s="32">
        <f t="shared" si="781"/>
        <v>0.44234863705270916</v>
      </c>
      <c r="AS360" s="32">
        <f t="shared" si="781"/>
        <v>7.7235584935837986E-2</v>
      </c>
      <c r="AT360" s="32">
        <f t="shared" si="781"/>
        <v>-0.28787746718103319</v>
      </c>
      <c r="AU360" s="32">
        <f t="shared" si="781"/>
        <v>3.6889566676381103E-2</v>
      </c>
      <c r="AV360" s="32">
        <f t="shared" si="781"/>
        <v>-0.32822348544049007</v>
      </c>
      <c r="AW360" s="32">
        <f t="shared" ref="AW360:CB360" si="782">SUMPRODUCT(AH$3:AH$6,$K360:$K363)</f>
        <v>-0.69333653755736124</v>
      </c>
      <c r="AX360" s="32">
        <f t="shared" si="782"/>
        <v>-0.3685695036999469</v>
      </c>
      <c r="AY360" s="32">
        <f t="shared" si="782"/>
        <v>-0.73368255581681807</v>
      </c>
      <c r="AZ360" s="32">
        <f t="shared" si="782"/>
        <v>-1.0987956079336891</v>
      </c>
      <c r="BA360" s="32">
        <f t="shared" si="782"/>
        <v>0.72368305314455772</v>
      </c>
      <c r="BB360" s="32">
        <f t="shared" si="782"/>
        <v>0.3585700010276866</v>
      </c>
      <c r="BC360" s="32">
        <f t="shared" si="782"/>
        <v>-6.5430510891845706E-3</v>
      </c>
      <c r="BD360" s="32">
        <f t="shared" si="782"/>
        <v>0.31822398276822972</v>
      </c>
      <c r="BE360" s="32">
        <f t="shared" si="782"/>
        <v>-4.6889069348641434E-2</v>
      </c>
      <c r="BF360" s="32">
        <f t="shared" si="782"/>
        <v>-0.41200212146551263</v>
      </c>
      <c r="BG360" s="32">
        <f t="shared" si="782"/>
        <v>-8.7235087608098338E-2</v>
      </c>
      <c r="BH360" s="32">
        <f t="shared" si="782"/>
        <v>-0.45234813972496951</v>
      </c>
      <c r="BI360" s="32">
        <f t="shared" si="782"/>
        <v>-0.81746119184184063</v>
      </c>
      <c r="BJ360" s="32">
        <f t="shared" si="782"/>
        <v>1.0987956079336891</v>
      </c>
      <c r="BK360" s="32">
        <f t="shared" si="782"/>
        <v>0.73368255581681807</v>
      </c>
      <c r="BL360" s="32">
        <f t="shared" si="782"/>
        <v>0.3685695036999469</v>
      </c>
      <c r="BM360" s="32">
        <f t="shared" si="782"/>
        <v>0.69333653755736124</v>
      </c>
      <c r="BN360" s="32">
        <f t="shared" si="782"/>
        <v>0.32822348544049007</v>
      </c>
      <c r="BO360" s="32">
        <f t="shared" si="782"/>
        <v>-3.6889566676381103E-2</v>
      </c>
      <c r="BP360" s="32">
        <f t="shared" si="782"/>
        <v>0.28787746718103319</v>
      </c>
      <c r="BQ360" s="32">
        <f t="shared" si="782"/>
        <v>-7.7235584935837986E-2</v>
      </c>
      <c r="BR360" s="32">
        <f t="shared" si="782"/>
        <v>-0.44234863705270916</v>
      </c>
      <c r="BS360" s="32">
        <f t="shared" si="782"/>
        <v>-5.4697856748416818E-2</v>
      </c>
      <c r="BT360" s="32">
        <f t="shared" si="782"/>
        <v>-0.41981090886528799</v>
      </c>
      <c r="BU360" s="32">
        <f t="shared" si="782"/>
        <v>-0.78492396098215922</v>
      </c>
      <c r="BV360" s="32">
        <f t="shared" si="782"/>
        <v>-0.46015692712474487</v>
      </c>
      <c r="BW360" s="32">
        <f t="shared" si="782"/>
        <v>-0.82526997924161605</v>
      </c>
      <c r="BX360" s="32">
        <f t="shared" si="782"/>
        <v>-1.1903830313584871</v>
      </c>
      <c r="BY360" s="32">
        <f t="shared" si="782"/>
        <v>-0.86561599750107299</v>
      </c>
      <c r="BZ360" s="32">
        <f t="shared" si="782"/>
        <v>-1.2307290496179442</v>
      </c>
      <c r="CA360" s="32">
        <f t="shared" si="782"/>
        <v>-1.5958421017348154</v>
      </c>
      <c r="CB360" s="32">
        <f t="shared" si="782"/>
        <v>0.2266365593434318</v>
      </c>
      <c r="CC360" s="32">
        <f t="shared" ref="CC360:CS360" si="783">SUMPRODUCT(BN$3:BN$6,$K360:$K363)</f>
        <v>-0.13847649277343937</v>
      </c>
      <c r="CD360" s="32">
        <f t="shared" si="783"/>
        <v>-0.50358954489031049</v>
      </c>
      <c r="CE360" s="32">
        <f t="shared" si="783"/>
        <v>-0.17882251103289626</v>
      </c>
      <c r="CF360" s="32">
        <f t="shared" si="783"/>
        <v>-0.54393556314976743</v>
      </c>
      <c r="CG360" s="32">
        <f t="shared" si="783"/>
        <v>-0.9090486152666386</v>
      </c>
      <c r="CH360" s="32">
        <f t="shared" si="783"/>
        <v>-0.58428158140922426</v>
      </c>
      <c r="CI360" s="32">
        <f t="shared" si="783"/>
        <v>-0.94939463352609543</v>
      </c>
      <c r="CJ360" s="32">
        <f t="shared" si="783"/>
        <v>-1.3145076856429667</v>
      </c>
      <c r="CK360" s="32">
        <f t="shared" si="783"/>
        <v>0.60174911413256327</v>
      </c>
      <c r="CL360" s="32">
        <f t="shared" si="783"/>
        <v>0.23663606201569215</v>
      </c>
      <c r="CM360" s="32">
        <f t="shared" si="783"/>
        <v>-0.12847699010117902</v>
      </c>
      <c r="CN360" s="32">
        <f t="shared" si="783"/>
        <v>0.19629004375623527</v>
      </c>
      <c r="CO360" s="32">
        <f t="shared" si="783"/>
        <v>-0.16882300836063591</v>
      </c>
      <c r="CP360" s="32">
        <f t="shared" si="783"/>
        <v>-0.53393606047750708</v>
      </c>
      <c r="CQ360" s="32">
        <f t="shared" si="783"/>
        <v>-0.20916902662009285</v>
      </c>
      <c r="CR360" s="32">
        <f t="shared" si="783"/>
        <v>-0.57428207873696402</v>
      </c>
      <c r="CS360" s="32">
        <f t="shared" si="783"/>
        <v>-0.93939513085383519</v>
      </c>
    </row>
    <row r="361" spans="2:97" ht="13.9" thickTop="1" thickBot="1" x14ac:dyDescent="0.4">
      <c r="H361" s="33">
        <f>H360</f>
        <v>3.3006131161528174E-5</v>
      </c>
      <c r="I361" s="33">
        <f t="shared" ref="I361:J361" si="784">I356</f>
        <v>0.32823177650272478</v>
      </c>
      <c r="J361" s="33">
        <f t="shared" si="784"/>
        <v>-0.25119763943610007</v>
      </c>
      <c r="K361" s="33">
        <f t="shared" ref="K361:K363" si="785">I361+J361*H361</f>
        <v>0.32822348544049007</v>
      </c>
      <c r="L361" s="33">
        <f>$CE$4-$CE$7*SUMPRODUCT($B$4:$CD$4,Q362:CS362)</f>
        <v>-1.8511965245409101E-3</v>
      </c>
      <c r="M361" s="39" t="s">
        <v>375</v>
      </c>
      <c r="O361" s="47">
        <f t="shared" ref="O361:O362" si="786">SUM(Q361:CS361)</f>
        <v>98.882153649218097</v>
      </c>
      <c r="P361" s="39" t="s">
        <v>365</v>
      </c>
      <c r="Q361" s="33">
        <f>EXP(Q360)</f>
        <v>2.558433432766118</v>
      </c>
      <c r="R361" s="33">
        <f>EXP(R360)</f>
        <v>1.7758551449882567</v>
      </c>
      <c r="S361" s="33">
        <f t="shared" ref="S361:CD361" si="787">EXP(S360)</f>
        <v>1.2326533321492745</v>
      </c>
      <c r="T361" s="33">
        <f t="shared" si="787"/>
        <v>1.705632586631826</v>
      </c>
      <c r="U361" s="33">
        <f t="shared" si="787"/>
        <v>1.1839105781051806</v>
      </c>
      <c r="V361" s="33">
        <f t="shared" si="787"/>
        <v>0.8217738497346726</v>
      </c>
      <c r="W361" s="33">
        <f t="shared" si="787"/>
        <v>1.1370952565433896</v>
      </c>
      <c r="X361" s="33">
        <f t="shared" si="787"/>
        <v>0.78927848417423252</v>
      </c>
      <c r="Y361" s="33">
        <f t="shared" si="787"/>
        <v>0.54785254093319069</v>
      </c>
      <c r="Z361" s="33">
        <f t="shared" si="787"/>
        <v>3.3896597477023751</v>
      </c>
      <c r="AA361" s="33">
        <f t="shared" si="787"/>
        <v>2.352824437651547</v>
      </c>
      <c r="AB361" s="33">
        <f t="shared" si="787"/>
        <v>1.6331382045536156</v>
      </c>
      <c r="AC361" s="33">
        <f t="shared" si="787"/>
        <v>2.259786809080488</v>
      </c>
      <c r="AD361" s="33">
        <f t="shared" si="787"/>
        <v>1.5685590956116298</v>
      </c>
      <c r="AE361" s="33">
        <f t="shared" si="787"/>
        <v>1.0887653766892758</v>
      </c>
      <c r="AF361" s="33">
        <f t="shared" si="787"/>
        <v>1.5065336354056251</v>
      </c>
      <c r="AG361" s="33">
        <f t="shared" si="787"/>
        <v>1.0457123774529393</v>
      </c>
      <c r="AH361" s="33">
        <f t="shared" si="787"/>
        <v>0.72584796692166542</v>
      </c>
      <c r="AI361" s="33">
        <f t="shared" si="787"/>
        <v>4.9324809744972402</v>
      </c>
      <c r="AJ361" s="33">
        <f t="shared" si="787"/>
        <v>3.4237246918115773</v>
      </c>
      <c r="AK361" s="33">
        <f t="shared" si="787"/>
        <v>2.376469534485143</v>
      </c>
      <c r="AL361" s="33">
        <f t="shared" si="787"/>
        <v>3.2883405037230373</v>
      </c>
      <c r="AM361" s="33">
        <f t="shared" si="787"/>
        <v>2.2824969089370351</v>
      </c>
      <c r="AN361" s="33">
        <f t="shared" si="787"/>
        <v>1.5843225886761505</v>
      </c>
      <c r="AO361" s="33">
        <f t="shared" si="787"/>
        <v>2.1922402386007485</v>
      </c>
      <c r="AP361" s="33">
        <f t="shared" si="787"/>
        <v>1.5216737933885944</v>
      </c>
      <c r="AQ361" s="33">
        <f t="shared" si="787"/>
        <v>1.0562214362799738</v>
      </c>
      <c r="AR361" s="33">
        <f t="shared" si="787"/>
        <v>1.5563582500123863</v>
      </c>
      <c r="AS361" s="33">
        <f t="shared" si="787"/>
        <v>1.0802965480095323</v>
      </c>
      <c r="AT361" s="33">
        <f t="shared" si="787"/>
        <v>0.74985346826929089</v>
      </c>
      <c r="AU361" s="33">
        <f t="shared" si="787"/>
        <v>1.0375784312763394</v>
      </c>
      <c r="AV361" s="33">
        <f t="shared" si="787"/>
        <v>0.72020204704672253</v>
      </c>
      <c r="AW361" s="33">
        <f t="shared" si="787"/>
        <v>0.49990533046474439</v>
      </c>
      <c r="AX361" s="33">
        <f t="shared" si="787"/>
        <v>0.69172313061038582</v>
      </c>
      <c r="AY361" s="33">
        <f t="shared" si="787"/>
        <v>0.48013759696445185</v>
      </c>
      <c r="AZ361" s="33">
        <f t="shared" si="787"/>
        <v>0.33327223251212346</v>
      </c>
      <c r="BA361" s="33">
        <f t="shared" si="787"/>
        <v>2.0620137485335004</v>
      </c>
      <c r="BB361" s="33">
        <f t="shared" si="787"/>
        <v>1.4312812197777784</v>
      </c>
      <c r="BC361" s="33">
        <f t="shared" si="787"/>
        <v>0.99347830805953674</v>
      </c>
      <c r="BD361" s="33">
        <f t="shared" si="787"/>
        <v>1.3746841323047612</v>
      </c>
      <c r="BE361" s="33">
        <f t="shared" si="787"/>
        <v>0.95419324099736935</v>
      </c>
      <c r="BF361" s="33">
        <f t="shared" si="787"/>
        <v>0.66232287095550291</v>
      </c>
      <c r="BG361" s="33">
        <f t="shared" si="787"/>
        <v>0.91646162153597877</v>
      </c>
      <c r="BH361" s="33">
        <f t="shared" si="787"/>
        <v>0.63613266811844715</v>
      </c>
      <c r="BI361" s="33">
        <f t="shared" si="787"/>
        <v>0.4415512465969727</v>
      </c>
      <c r="BJ361" s="33">
        <f t="shared" si="787"/>
        <v>3.0005500082087484</v>
      </c>
      <c r="BK361" s="33">
        <f t="shared" si="787"/>
        <v>2.0827362954333224</v>
      </c>
      <c r="BL361" s="33">
        <f t="shared" si="787"/>
        <v>1.4456651162114336</v>
      </c>
      <c r="BM361" s="33">
        <f t="shared" si="787"/>
        <v>2.0003787498531675</v>
      </c>
      <c r="BN361" s="33">
        <f t="shared" si="787"/>
        <v>1.3884992469830149</v>
      </c>
      <c r="BO361" s="33">
        <f t="shared" si="787"/>
        <v>0.96378256318405386</v>
      </c>
      <c r="BP361" s="33">
        <f t="shared" si="787"/>
        <v>1.3335938850933944</v>
      </c>
      <c r="BQ361" s="33">
        <f t="shared" si="787"/>
        <v>0.92567175359628762</v>
      </c>
      <c r="BR361" s="33">
        <f t="shared" si="787"/>
        <v>0.64252558817485728</v>
      </c>
      <c r="BS361" s="33">
        <f t="shared" si="787"/>
        <v>0.94677116526058547</v>
      </c>
      <c r="BT361" s="33">
        <f t="shared" si="787"/>
        <v>0.65717107329101965</v>
      </c>
      <c r="BU361" s="33">
        <f t="shared" si="787"/>
        <v>0.45615438599844088</v>
      </c>
      <c r="BV361" s="33">
        <f t="shared" si="787"/>
        <v>0.63118458775216568</v>
      </c>
      <c r="BW361" s="33">
        <f t="shared" si="787"/>
        <v>0.4381166940838061</v>
      </c>
      <c r="BX361" s="33">
        <f t="shared" si="787"/>
        <v>0.3041047600964093</v>
      </c>
      <c r="BY361" s="33">
        <f t="shared" si="787"/>
        <v>0.4207922657913003</v>
      </c>
      <c r="BZ361" s="33">
        <f t="shared" si="787"/>
        <v>0.29207955954860237</v>
      </c>
      <c r="CA361" s="33">
        <f t="shared" si="787"/>
        <v>0.20273773080329585</v>
      </c>
      <c r="CB361" s="33">
        <f t="shared" si="787"/>
        <v>1.2543738946138354</v>
      </c>
      <c r="CC361" s="33">
        <f t="shared" si="787"/>
        <v>0.87068371838798353</v>
      </c>
      <c r="CD361" s="33">
        <f t="shared" si="787"/>
        <v>0.60435739353401241</v>
      </c>
      <c r="CE361" s="33">
        <f t="shared" ref="CE361:CS361" si="788">EXP(CE360)</f>
        <v>0.8362543121399314</v>
      </c>
      <c r="CF361" s="33">
        <f t="shared" si="788"/>
        <v>0.58045931690577302</v>
      </c>
      <c r="CG361" s="33">
        <f t="shared" si="788"/>
        <v>0.40290736166193569</v>
      </c>
      <c r="CH361" s="33">
        <f t="shared" si="788"/>
        <v>0.55750624082297184</v>
      </c>
      <c r="CI361" s="33">
        <f t="shared" si="788"/>
        <v>0.38697521438270033</v>
      </c>
      <c r="CJ361" s="33">
        <f t="shared" si="788"/>
        <v>0.26860652954392272</v>
      </c>
      <c r="CK361" s="33">
        <f t="shared" si="788"/>
        <v>1.825308683056647</v>
      </c>
      <c r="CL361" s="33">
        <f t="shared" si="788"/>
        <v>1.2669799317363006</v>
      </c>
      <c r="CM361" s="33">
        <f t="shared" si="788"/>
        <v>0.87943379786831588</v>
      </c>
      <c r="CN361" s="33">
        <f t="shared" si="788"/>
        <v>1.2168798025428427</v>
      </c>
      <c r="CO361" s="33">
        <f t="shared" si="788"/>
        <v>0.84465838762964263</v>
      </c>
      <c r="CP361" s="33">
        <f t="shared" si="788"/>
        <v>0.58629273844652319</v>
      </c>
      <c r="CQ361" s="33">
        <f t="shared" si="788"/>
        <v>0.81125809983929842</v>
      </c>
      <c r="CR361" s="33">
        <f t="shared" si="788"/>
        <v>0.56310899164391737</v>
      </c>
      <c r="CS361" s="33">
        <f t="shared" si="788"/>
        <v>0.39086418555702795</v>
      </c>
    </row>
    <row r="362" spans="2:97" ht="13.9" thickTop="1" thickBot="1" x14ac:dyDescent="0.4">
      <c r="H362" s="32">
        <f t="shared" ref="H362:H363" si="789">H361</f>
        <v>3.3006131161528174E-5</v>
      </c>
      <c r="I362" s="32">
        <f t="shared" ref="I362:J362" si="790">I357</f>
        <v>-0.40544693421658068</v>
      </c>
      <c r="J362" s="32">
        <f t="shared" si="790"/>
        <v>-0.36769410167981009</v>
      </c>
      <c r="K362" s="32">
        <f t="shared" si="785"/>
        <v>-0.40545907037632806</v>
      </c>
      <c r="L362" s="32">
        <f>$CE$5-$CE$7*SUMPRODUCT($B$5:$CD$5,Q362:CS362)</f>
        <v>-2.8218485275033345E-3</v>
      </c>
      <c r="M362" s="32">
        <f>SUMPRODUCT($B$7:$CD$7, LN(Q362:CS362))</f>
        <v>-3180.5978400815316</v>
      </c>
      <c r="O362" s="48">
        <f t="shared" si="786"/>
        <v>1.0000000000000002</v>
      </c>
      <c r="P362" s="39" t="s">
        <v>366</v>
      </c>
      <c r="Q362" s="32">
        <f t="shared" ref="Q362:AV362" si="791">Q361/$O361</f>
        <v>2.5873560984948762E-2</v>
      </c>
      <c r="R362" s="32">
        <f t="shared" si="791"/>
        <v>1.7959308929375237E-2</v>
      </c>
      <c r="S362" s="32">
        <f t="shared" si="791"/>
        <v>1.246588273675835E-2</v>
      </c>
      <c r="T362" s="32">
        <f t="shared" si="791"/>
        <v>1.7249144802028826E-2</v>
      </c>
      <c r="U362" s="32">
        <f t="shared" si="791"/>
        <v>1.1972944908795909E-2</v>
      </c>
      <c r="V362" s="32">
        <f t="shared" si="791"/>
        <v>8.3106386684284224E-3</v>
      </c>
      <c r="W362" s="32">
        <f t="shared" si="791"/>
        <v>1.1499499298702634E-2</v>
      </c>
      <c r="X362" s="32">
        <f t="shared" si="791"/>
        <v>7.9820114656298617E-3</v>
      </c>
      <c r="Y362" s="32">
        <f t="shared" si="791"/>
        <v>5.5404592306583806E-3</v>
      </c>
      <c r="Z362" s="32">
        <f t="shared" si="791"/>
        <v>3.4279792890910391E-2</v>
      </c>
      <c r="AA362" s="32">
        <f t="shared" si="791"/>
        <v>2.3794227277837528E-2</v>
      </c>
      <c r="AB362" s="32">
        <f t="shared" si="791"/>
        <v>1.6516005611559914E-2</v>
      </c>
      <c r="AC362" s="32">
        <f t="shared" si="791"/>
        <v>2.2853333242488061E-2</v>
      </c>
      <c r="AD362" s="32">
        <f t="shared" si="791"/>
        <v>1.5862913960956522E-2</v>
      </c>
      <c r="AE362" s="32">
        <f t="shared" si="791"/>
        <v>1.101073688738256E-2</v>
      </c>
      <c r="AF362" s="32">
        <f t="shared" si="791"/>
        <v>1.5235647483468196E-2</v>
      </c>
      <c r="AG362" s="32">
        <f t="shared" si="791"/>
        <v>1.0575339824844199E-2</v>
      </c>
      <c r="AH362" s="32">
        <f t="shared" si="791"/>
        <v>7.3405355783066019E-3</v>
      </c>
      <c r="AI362" s="32">
        <f t="shared" si="791"/>
        <v>4.9882418540306978E-2</v>
      </c>
      <c r="AJ362" s="32">
        <f t="shared" si="791"/>
        <v>3.4624293317448901E-2</v>
      </c>
      <c r="AK362" s="32">
        <f t="shared" si="791"/>
        <v>2.4033351285163221E-2</v>
      </c>
      <c r="AL362" s="32">
        <f t="shared" si="791"/>
        <v>3.3255146478588453E-2</v>
      </c>
      <c r="AM362" s="32">
        <f t="shared" si="791"/>
        <v>2.3083001580185381E-2</v>
      </c>
      <c r="AN362" s="32">
        <f t="shared" si="791"/>
        <v>1.6022330928354315E-2</v>
      </c>
      <c r="AO362" s="32">
        <f t="shared" si="791"/>
        <v>2.2170231509900811E-2</v>
      </c>
      <c r="AP362" s="32">
        <f t="shared" si="791"/>
        <v>1.538876063305309E-2</v>
      </c>
      <c r="AQ362" s="32">
        <f t="shared" si="791"/>
        <v>1.0681618444789261E-2</v>
      </c>
      <c r="AR362" s="32">
        <f t="shared" si="791"/>
        <v>1.5739526219600022E-2</v>
      </c>
      <c r="AS362" s="32">
        <f t="shared" si="791"/>
        <v>1.0925091213545537E-2</v>
      </c>
      <c r="AT362" s="32">
        <f t="shared" si="791"/>
        <v>7.5833043739052938E-3</v>
      </c>
      <c r="AU362" s="32">
        <f t="shared" si="791"/>
        <v>1.0493080833950303E-2</v>
      </c>
      <c r="AV362" s="32">
        <f t="shared" si="791"/>
        <v>7.2834381176771377E-3</v>
      </c>
      <c r="AW362" s="32">
        <f t="shared" ref="AW362:CB362" si="792">AW361/$O361</f>
        <v>5.0555667733345059E-3</v>
      </c>
      <c r="AX362" s="32">
        <f t="shared" si="792"/>
        <v>6.995429459033183E-3</v>
      </c>
      <c r="AY362" s="32">
        <f t="shared" si="792"/>
        <v>4.8556547288373959E-3</v>
      </c>
      <c r="AZ362" s="32">
        <f t="shared" si="792"/>
        <v>3.3703981983887422E-3</v>
      </c>
      <c r="BA362" s="32">
        <f t="shared" si="792"/>
        <v>2.0853244720462311E-2</v>
      </c>
      <c r="BB362" s="32">
        <f t="shared" si="792"/>
        <v>1.4474616166383389E-2</v>
      </c>
      <c r="BC362" s="32">
        <f t="shared" si="792"/>
        <v>1.0047094155977584E-2</v>
      </c>
      <c r="BD362" s="32">
        <f t="shared" si="792"/>
        <v>1.39022470847613E-2</v>
      </c>
      <c r="BE362" s="32">
        <f t="shared" si="792"/>
        <v>9.6498023736653771E-3</v>
      </c>
      <c r="BF362" s="32">
        <f t="shared" si="792"/>
        <v>6.6981032118806419E-3</v>
      </c>
      <c r="BG362" s="32">
        <f t="shared" si="792"/>
        <v>9.2682206820363447E-3</v>
      </c>
      <c r="BH362" s="32">
        <f t="shared" si="792"/>
        <v>6.4332404245068479E-3</v>
      </c>
      <c r="BI362" s="32">
        <f t="shared" si="792"/>
        <v>4.465429102235823E-3</v>
      </c>
      <c r="BJ362" s="32">
        <f t="shared" si="792"/>
        <v>3.0344707285129759E-2</v>
      </c>
      <c r="BK362" s="32">
        <f t="shared" si="792"/>
        <v>2.10628128390263E-2</v>
      </c>
      <c r="BL362" s="32">
        <f t="shared" si="792"/>
        <v>1.4620081206360993E-2</v>
      </c>
      <c r="BM362" s="32">
        <f t="shared" si="792"/>
        <v>2.0229926999258734E-2</v>
      </c>
      <c r="BN362" s="32">
        <f t="shared" si="792"/>
        <v>1.4041960007350571E-2</v>
      </c>
      <c r="BO362" s="32">
        <f t="shared" si="792"/>
        <v>9.7467796525048164E-3</v>
      </c>
      <c r="BP362" s="32">
        <f t="shared" si="792"/>
        <v>1.3486699428334505E-2</v>
      </c>
      <c r="BQ362" s="32">
        <f t="shared" si="792"/>
        <v>9.3613631927969981E-3</v>
      </c>
      <c r="BR362" s="32">
        <f t="shared" si="792"/>
        <v>6.497892334082855E-3</v>
      </c>
      <c r="BS362" s="32">
        <f t="shared" si="792"/>
        <v>9.5747425629424694E-3</v>
      </c>
      <c r="BT362" s="32">
        <f t="shared" si="792"/>
        <v>6.6460028330523335E-3</v>
      </c>
      <c r="BU362" s="32">
        <f t="shared" si="792"/>
        <v>4.61311135694553E-3</v>
      </c>
      <c r="BV362" s="32">
        <f t="shared" si="792"/>
        <v>6.383200248563323E-3</v>
      </c>
      <c r="BW362" s="32">
        <f t="shared" si="792"/>
        <v>4.430695306637574E-3</v>
      </c>
      <c r="BX362" s="32">
        <f t="shared" si="792"/>
        <v>3.0754261398392791E-3</v>
      </c>
      <c r="BY362" s="32">
        <f t="shared" si="792"/>
        <v>4.2554925258206861E-3</v>
      </c>
      <c r="BZ362" s="32">
        <f t="shared" si="792"/>
        <v>2.9538147053789618E-3</v>
      </c>
      <c r="CA362" s="32">
        <f t="shared" si="792"/>
        <v>2.0502964723290995E-3</v>
      </c>
      <c r="CB362" s="32">
        <f t="shared" si="792"/>
        <v>1.2685543834974455E-2</v>
      </c>
      <c r="CC362" s="32">
        <f t="shared" ref="CC362:CS362" si="793">CC361/$O361</f>
        <v>8.8052665345125028E-3</v>
      </c>
      <c r="CD362" s="32">
        <f t="shared" si="793"/>
        <v>6.111895536559153E-3</v>
      </c>
      <c r="CE362" s="32">
        <f t="shared" si="793"/>
        <v>8.4570802847450319E-3</v>
      </c>
      <c r="CF362" s="32">
        <f t="shared" si="793"/>
        <v>5.8702131323407208E-3</v>
      </c>
      <c r="CG362" s="32">
        <f t="shared" si="793"/>
        <v>4.0746216257712105E-3</v>
      </c>
      <c r="CH362" s="32">
        <f t="shared" si="793"/>
        <v>5.6380875643213734E-3</v>
      </c>
      <c r="CI362" s="32">
        <f t="shared" si="793"/>
        <v>3.9134990501469551E-3</v>
      </c>
      <c r="CJ362" s="32">
        <f t="shared" si="793"/>
        <v>2.7164308182121267E-3</v>
      </c>
      <c r="CK362" s="32">
        <f t="shared" si="793"/>
        <v>1.8459434950535994E-2</v>
      </c>
      <c r="CL362" s="32">
        <f t="shared" si="793"/>
        <v>1.2813029297793002E-2</v>
      </c>
      <c r="CM362" s="32">
        <f t="shared" si="793"/>
        <v>8.8937565112920652E-3</v>
      </c>
      <c r="CN362" s="32">
        <f t="shared" si="793"/>
        <v>1.2306364269327026E-2</v>
      </c>
      <c r="CO362" s="32">
        <f t="shared" si="793"/>
        <v>8.5420711064409724E-3</v>
      </c>
      <c r="CP362" s="32">
        <f t="shared" si="793"/>
        <v>5.9292068063806708E-3</v>
      </c>
      <c r="CQ362" s="32">
        <f t="shared" si="793"/>
        <v>8.2042923813857825E-3</v>
      </c>
      <c r="CR362" s="32">
        <f t="shared" si="793"/>
        <v>5.6947484542208904E-3</v>
      </c>
      <c r="CS362" s="32">
        <f t="shared" si="793"/>
        <v>3.9528284036329615E-3</v>
      </c>
    </row>
    <row r="363" spans="2:97" ht="13.15" thickTop="1" x14ac:dyDescent="0.35">
      <c r="H363" s="34">
        <f t="shared" si="789"/>
        <v>3.3006131161528174E-5</v>
      </c>
      <c r="I363" s="34">
        <f t="shared" ref="I363:J363" si="794">I358</f>
        <v>-0.36509326005251785</v>
      </c>
      <c r="J363" s="34">
        <f t="shared" si="794"/>
        <v>-0.59964811557193842</v>
      </c>
      <c r="K363" s="34">
        <f t="shared" si="785"/>
        <v>-0.36511305211687117</v>
      </c>
      <c r="L363" s="34">
        <f>$CE$6-$CE$7*SUMPRODUCT($B$6:$CD$6,Q362:CS362)</f>
        <v>-4.2409682266111304E-3</v>
      </c>
    </row>
    <row r="364" spans="2:97" ht="13.5" thickBot="1" x14ac:dyDescent="0.4">
      <c r="B364" s="39" t="s">
        <v>367</v>
      </c>
      <c r="D364" s="39" t="s">
        <v>368</v>
      </c>
      <c r="E364" s="39" t="s">
        <v>369</v>
      </c>
      <c r="F364" s="39" t="s">
        <v>370</v>
      </c>
      <c r="H364" s="39" t="s">
        <v>347</v>
      </c>
      <c r="I364" s="39" t="s">
        <v>371</v>
      </c>
      <c r="J364" s="39" t="s">
        <v>372</v>
      </c>
      <c r="K364" s="39" t="s">
        <v>349</v>
      </c>
      <c r="L364" s="39" t="s">
        <v>373</v>
      </c>
      <c r="M364" s="39" t="s">
        <v>374</v>
      </c>
      <c r="O364" s="45" t="s">
        <v>336</v>
      </c>
    </row>
    <row r="365" spans="2:97" ht="13.9" thickTop="1" thickBot="1" x14ac:dyDescent="0.4">
      <c r="B365" s="32">
        <f>1+B360</f>
        <v>8</v>
      </c>
      <c r="D365" s="32">
        <f>IF(F360,IF(M365&lt;0,D360,H365),E360)</f>
        <v>3.3006131161528174E-5</v>
      </c>
      <c r="E365" s="32">
        <f>IF(F360,IF(M365&lt;0,H365,E360),H365)</f>
        <v>4.9509196742292261E-5</v>
      </c>
      <c r="F365" s="32" t="b">
        <f>OR(F360,M365*M360&lt;=0)</f>
        <v>1</v>
      </c>
      <c r="H365" s="32">
        <f>IF(F360,(D360+E360)/2,2*H360)</f>
        <v>4.9509196742292261E-5</v>
      </c>
      <c r="I365" s="32">
        <f>I360</f>
        <v>-0.49701348766996445</v>
      </c>
      <c r="J365" s="32">
        <f>J360</f>
        <v>-1</v>
      </c>
      <c r="K365" s="32">
        <f>I365+J365*H365</f>
        <v>-0.49706299686670674</v>
      </c>
      <c r="L365" s="32">
        <f>$CE$3-$CE$7*SUMPRODUCT($B$3:$CD$3,Q367:CS367)</f>
        <v>5.2177269813569183E-4</v>
      </c>
      <c r="M365" s="32">
        <f>SUMPRODUCT(L365:L368,J365:J368)</f>
        <v>-8.6038761488062081E-4</v>
      </c>
      <c r="O365" s="46">
        <f>SUM(Q365:CS365)</f>
        <v>-1.2659888825075802</v>
      </c>
      <c r="P365" s="39" t="s">
        <v>363</v>
      </c>
      <c r="Q365" s="32">
        <f t="shared" ref="Q365:AV365" si="795">SUMPRODUCT(B$3:B$6,$K365:$K368)</f>
        <v>0.93943174356258363</v>
      </c>
      <c r="R365" s="32">
        <f t="shared" si="795"/>
        <v>0.57430879541353574</v>
      </c>
      <c r="S365" s="32">
        <f t="shared" si="795"/>
        <v>0.20918584726448791</v>
      </c>
      <c r="T365" s="32">
        <f t="shared" si="795"/>
        <v>0.53396660510638183</v>
      </c>
      <c r="U365" s="32">
        <f t="shared" si="795"/>
        <v>0.168843656957334</v>
      </c>
      <c r="V365" s="32">
        <f t="shared" si="795"/>
        <v>-0.19627929119171383</v>
      </c>
      <c r="W365" s="32">
        <f t="shared" si="795"/>
        <v>0.12850146665018009</v>
      </c>
      <c r="X365" s="32">
        <f t="shared" si="795"/>
        <v>-0.23662148149886775</v>
      </c>
      <c r="Y365" s="32">
        <f t="shared" si="795"/>
        <v>-0.60174442964791552</v>
      </c>
      <c r="Z365" s="32">
        <f t="shared" si="795"/>
        <v>1.220762606342046</v>
      </c>
      <c r="AA365" s="32">
        <f t="shared" si="795"/>
        <v>0.85563965819299814</v>
      </c>
      <c r="AB365" s="32">
        <f t="shared" si="795"/>
        <v>0.49051671004395031</v>
      </c>
      <c r="AC365" s="32">
        <f t="shared" si="795"/>
        <v>0.81529746788584423</v>
      </c>
      <c r="AD365" s="32">
        <f t="shared" si="795"/>
        <v>0.45017451973679634</v>
      </c>
      <c r="AE365" s="32">
        <f t="shared" si="795"/>
        <v>8.5051571587748509E-2</v>
      </c>
      <c r="AF365" s="32">
        <f t="shared" si="795"/>
        <v>0.40983232942964243</v>
      </c>
      <c r="AG365" s="32">
        <f t="shared" si="795"/>
        <v>4.4709381280594596E-2</v>
      </c>
      <c r="AH365" s="32">
        <f t="shared" si="795"/>
        <v>-0.32041356686845324</v>
      </c>
      <c r="AI365" s="32">
        <f t="shared" si="795"/>
        <v>1.5958704233813292</v>
      </c>
      <c r="AJ365" s="32">
        <f t="shared" si="795"/>
        <v>1.2307474752322813</v>
      </c>
      <c r="AK365" s="32">
        <f t="shared" si="795"/>
        <v>0.86562452708323345</v>
      </c>
      <c r="AL365" s="32">
        <f t="shared" si="795"/>
        <v>1.1904052849251274</v>
      </c>
      <c r="AM365" s="32">
        <f t="shared" si="795"/>
        <v>0.82528233677607954</v>
      </c>
      <c r="AN365" s="32">
        <f t="shared" si="795"/>
        <v>0.46015938862703171</v>
      </c>
      <c r="AO365" s="32">
        <f t="shared" si="795"/>
        <v>0.78494014646892563</v>
      </c>
      <c r="AP365" s="32">
        <f t="shared" si="795"/>
        <v>0.41981719831987779</v>
      </c>
      <c r="AQ365" s="32">
        <f t="shared" si="795"/>
        <v>5.4694250170829961E-2</v>
      </c>
      <c r="AR365" s="32">
        <f t="shared" si="795"/>
        <v>0.44236874669587684</v>
      </c>
      <c r="AS365" s="32">
        <f t="shared" si="795"/>
        <v>7.7245798546829003E-2</v>
      </c>
      <c r="AT365" s="32">
        <f t="shared" si="795"/>
        <v>-0.28787714960221883</v>
      </c>
      <c r="AU365" s="32">
        <f t="shared" si="795"/>
        <v>3.690360823967509E-2</v>
      </c>
      <c r="AV365" s="32">
        <f t="shared" si="795"/>
        <v>-0.32821933990937274</v>
      </c>
      <c r="AW365" s="32">
        <f t="shared" ref="AW365:CB365" si="796">SUMPRODUCT(AH$3:AH$6,$K365:$K368)</f>
        <v>-0.69334228805842057</v>
      </c>
      <c r="AX365" s="32">
        <f t="shared" si="796"/>
        <v>-0.36856153021652666</v>
      </c>
      <c r="AY365" s="32">
        <f t="shared" si="796"/>
        <v>-0.73368447836557449</v>
      </c>
      <c r="AZ365" s="32">
        <f t="shared" si="796"/>
        <v>-1.0988074265146224</v>
      </c>
      <c r="BA365" s="32">
        <f t="shared" si="796"/>
        <v>0.72369960947533918</v>
      </c>
      <c r="BB365" s="32">
        <f t="shared" si="796"/>
        <v>0.35857666132629135</v>
      </c>
      <c r="BC365" s="32">
        <f t="shared" si="796"/>
        <v>-6.5462868227564863E-3</v>
      </c>
      <c r="BD365" s="32">
        <f t="shared" si="796"/>
        <v>0.31823447101913743</v>
      </c>
      <c r="BE365" s="32">
        <f t="shared" si="796"/>
        <v>-4.6888477129910386E-2</v>
      </c>
      <c r="BF365" s="32">
        <f t="shared" si="796"/>
        <v>-0.41201142527895823</v>
      </c>
      <c r="BG365" s="32">
        <f t="shared" si="796"/>
        <v>-8.7230667437064313E-2</v>
      </c>
      <c r="BH365" s="32">
        <f t="shared" si="796"/>
        <v>-0.45235361558611215</v>
      </c>
      <c r="BI365" s="32">
        <f t="shared" si="796"/>
        <v>-0.81747656373515998</v>
      </c>
      <c r="BJ365" s="32">
        <f t="shared" si="796"/>
        <v>1.0988074265146224</v>
      </c>
      <c r="BK365" s="32">
        <f t="shared" si="796"/>
        <v>0.73368447836557449</v>
      </c>
      <c r="BL365" s="32">
        <f t="shared" si="796"/>
        <v>0.36856153021652666</v>
      </c>
      <c r="BM365" s="32">
        <f t="shared" si="796"/>
        <v>0.69334228805842057</v>
      </c>
      <c r="BN365" s="32">
        <f t="shared" si="796"/>
        <v>0.32821933990937274</v>
      </c>
      <c r="BO365" s="32">
        <f t="shared" si="796"/>
        <v>-3.690360823967509E-2</v>
      </c>
      <c r="BP365" s="32">
        <f t="shared" si="796"/>
        <v>0.28787714960221883</v>
      </c>
      <c r="BQ365" s="32">
        <f t="shared" si="796"/>
        <v>-7.7245798546829003E-2</v>
      </c>
      <c r="BR365" s="32">
        <f t="shared" si="796"/>
        <v>-0.44236874669587684</v>
      </c>
      <c r="BS365" s="32">
        <f t="shared" si="796"/>
        <v>-5.4694250170829961E-2</v>
      </c>
      <c r="BT365" s="32">
        <f t="shared" si="796"/>
        <v>-0.41981719831987779</v>
      </c>
      <c r="BU365" s="32">
        <f t="shared" si="796"/>
        <v>-0.78494014646892563</v>
      </c>
      <c r="BV365" s="32">
        <f t="shared" si="796"/>
        <v>-0.46015938862703171</v>
      </c>
      <c r="BW365" s="32">
        <f t="shared" si="796"/>
        <v>-0.82528233677607954</v>
      </c>
      <c r="BX365" s="32">
        <f t="shared" si="796"/>
        <v>-1.1904052849251274</v>
      </c>
      <c r="BY365" s="32">
        <f t="shared" si="796"/>
        <v>-0.86562452708323345</v>
      </c>
      <c r="BZ365" s="32">
        <f t="shared" si="796"/>
        <v>-1.2307474752322813</v>
      </c>
      <c r="CA365" s="32">
        <f t="shared" si="796"/>
        <v>-1.5958704233813292</v>
      </c>
      <c r="CB365" s="32">
        <f t="shared" si="796"/>
        <v>0.22663661260863244</v>
      </c>
      <c r="CC365" s="32">
        <f t="shared" ref="CC365:CS365" si="797">SUMPRODUCT(BN$3:BN$6,$K365:$K368)</f>
        <v>-0.1384863355404154</v>
      </c>
      <c r="CD365" s="32">
        <f t="shared" si="797"/>
        <v>-0.50360928368946323</v>
      </c>
      <c r="CE365" s="32">
        <f t="shared" si="797"/>
        <v>-0.17882852584756931</v>
      </c>
      <c r="CF365" s="32">
        <f t="shared" si="797"/>
        <v>-0.54395147399661714</v>
      </c>
      <c r="CG365" s="32">
        <f t="shared" si="797"/>
        <v>-0.90907442214566503</v>
      </c>
      <c r="CH365" s="32">
        <f t="shared" si="797"/>
        <v>-0.58429366430377105</v>
      </c>
      <c r="CI365" s="32">
        <f t="shared" si="797"/>
        <v>-0.94941661245281894</v>
      </c>
      <c r="CJ365" s="32">
        <f t="shared" si="797"/>
        <v>-1.3145395606018668</v>
      </c>
      <c r="CK365" s="32">
        <f t="shared" si="797"/>
        <v>0.60174442964791552</v>
      </c>
      <c r="CL365" s="32">
        <f t="shared" si="797"/>
        <v>0.23662148149886775</v>
      </c>
      <c r="CM365" s="32">
        <f t="shared" si="797"/>
        <v>-0.12850146665018009</v>
      </c>
      <c r="CN365" s="32">
        <f t="shared" si="797"/>
        <v>0.19627929119171383</v>
      </c>
      <c r="CO365" s="32">
        <f t="shared" si="797"/>
        <v>-0.168843656957334</v>
      </c>
      <c r="CP365" s="32">
        <f t="shared" si="797"/>
        <v>-0.53396660510638183</v>
      </c>
      <c r="CQ365" s="32">
        <f t="shared" si="797"/>
        <v>-0.20918584726448791</v>
      </c>
      <c r="CR365" s="32">
        <f t="shared" si="797"/>
        <v>-0.57430879541353574</v>
      </c>
      <c r="CS365" s="32">
        <f t="shared" si="797"/>
        <v>-0.93943174356258363</v>
      </c>
    </row>
    <row r="366" spans="2:97" ht="13.9" thickTop="1" thickBot="1" x14ac:dyDescent="0.4">
      <c r="H366" s="33">
        <f>H365</f>
        <v>4.9509196742292261E-5</v>
      </c>
      <c r="I366" s="33">
        <f t="shared" ref="I366:J366" si="798">I361</f>
        <v>0.32823177650272478</v>
      </c>
      <c r="J366" s="33">
        <f t="shared" si="798"/>
        <v>-0.25119763943610007</v>
      </c>
      <c r="K366" s="33">
        <f t="shared" ref="K366:K368" si="799">I366+J366*H366</f>
        <v>0.32821933990937274</v>
      </c>
      <c r="L366" s="33">
        <f>$CE$4-$CE$7*SUMPRODUCT($B$4:$CD$4,Q367:CS367)</f>
        <v>2.4287701120329075E-4</v>
      </c>
      <c r="M366" s="39" t="s">
        <v>375</v>
      </c>
      <c r="O366" s="47">
        <f t="shared" ref="O366:O367" si="800">SUM(Q366:CS366)</f>
        <v>98.882993012173159</v>
      </c>
      <c r="P366" s="39" t="s">
        <v>365</v>
      </c>
      <c r="Q366" s="33">
        <f>EXP(Q365)</f>
        <v>2.5585271056590431</v>
      </c>
      <c r="R366" s="33">
        <f>EXP(R365)</f>
        <v>1.7759025905695949</v>
      </c>
      <c r="S366" s="33">
        <f t="shared" ref="S366:CD366" si="801">EXP(S365)</f>
        <v>1.2326740663470177</v>
      </c>
      <c r="T366" s="33">
        <f t="shared" si="801"/>
        <v>1.7056846853418453</v>
      </c>
      <c r="U366" s="33">
        <f t="shared" si="801"/>
        <v>1.183935024449625</v>
      </c>
      <c r="V366" s="33">
        <f t="shared" si="801"/>
        <v>0.82178268595851978</v>
      </c>
      <c r="W366" s="33">
        <f t="shared" si="801"/>
        <v>1.1371230890517756</v>
      </c>
      <c r="X366" s="33">
        <f t="shared" si="801"/>
        <v>0.78928999234634745</v>
      </c>
      <c r="Y366" s="33">
        <f t="shared" si="801"/>
        <v>0.54785510734601905</v>
      </c>
      <c r="Z366" s="33">
        <f t="shared" si="801"/>
        <v>3.3897718096598477</v>
      </c>
      <c r="AA366" s="33">
        <f t="shared" si="801"/>
        <v>2.3528789376120596</v>
      </c>
      <c r="AB366" s="33">
        <f t="shared" si="801"/>
        <v>1.6331598720841267</v>
      </c>
      <c r="AC366" s="33">
        <f t="shared" si="801"/>
        <v>2.2598478045246182</v>
      </c>
      <c r="AD366" s="33">
        <f t="shared" si="801"/>
        <v>1.5685859108045352</v>
      </c>
      <c r="AE366" s="33">
        <f t="shared" si="801"/>
        <v>1.0887732150139537</v>
      </c>
      <c r="AF366" s="33">
        <f t="shared" si="801"/>
        <v>1.5065651572951158</v>
      </c>
      <c r="AG366" s="33">
        <f t="shared" si="801"/>
        <v>1.045723908800688</v>
      </c>
      <c r="AH366" s="33">
        <f t="shared" si="801"/>
        <v>0.72584878798121599</v>
      </c>
      <c r="AI366" s="33">
        <f t="shared" si="801"/>
        <v>4.9326206724580652</v>
      </c>
      <c r="AJ366" s="33">
        <f t="shared" si="801"/>
        <v>3.4237877766235321</v>
      </c>
      <c r="AK366" s="33">
        <f t="shared" si="801"/>
        <v>2.3764898048637382</v>
      </c>
      <c r="AL366" s="33">
        <f t="shared" si="801"/>
        <v>3.2884136818418068</v>
      </c>
      <c r="AM366" s="33">
        <f t="shared" si="801"/>
        <v>2.2825251151455292</v>
      </c>
      <c r="AN366" s="33">
        <f t="shared" si="801"/>
        <v>1.5843264884946253</v>
      </c>
      <c r="AO366" s="33">
        <f t="shared" si="801"/>
        <v>2.1922757213632713</v>
      </c>
      <c r="AP366" s="33">
        <f t="shared" si="801"/>
        <v>1.5216833639169152</v>
      </c>
      <c r="AQ366" s="33">
        <f t="shared" si="801"/>
        <v>1.0562176269422843</v>
      </c>
      <c r="AR366" s="33">
        <f t="shared" si="801"/>
        <v>1.556389548136131</v>
      </c>
      <c r="AS366" s="33">
        <f t="shared" si="801"/>
        <v>1.080307581794576</v>
      </c>
      <c r="AT366" s="33">
        <f t="shared" si="801"/>
        <v>0.74985370640690419</v>
      </c>
      <c r="AU366" s="33">
        <f t="shared" si="801"/>
        <v>1.0375930006018423</v>
      </c>
      <c r="AV366" s="33">
        <f t="shared" si="801"/>
        <v>0.72020503267290781</v>
      </c>
      <c r="AW366" s="33">
        <f t="shared" si="801"/>
        <v>0.49990245576687747</v>
      </c>
      <c r="AX366" s="33">
        <f t="shared" si="801"/>
        <v>0.69172864607528783</v>
      </c>
      <c r="AY366" s="33">
        <f t="shared" si="801"/>
        <v>0.48013667387739922</v>
      </c>
      <c r="AZ366" s="33">
        <f t="shared" si="801"/>
        <v>0.33326829373054617</v>
      </c>
      <c r="BA366" s="33">
        <f t="shared" si="801"/>
        <v>2.0620478881978102</v>
      </c>
      <c r="BB366" s="33">
        <f t="shared" si="801"/>
        <v>1.4312907525698351</v>
      </c>
      <c r="BC366" s="33">
        <f t="shared" si="801"/>
        <v>0.99347509343362328</v>
      </c>
      <c r="BD366" s="33">
        <f t="shared" si="801"/>
        <v>1.3746985504124698</v>
      </c>
      <c r="BE366" s="33">
        <f t="shared" si="801"/>
        <v>0.95419380608864701</v>
      </c>
      <c r="BF366" s="33">
        <f t="shared" si="801"/>
        <v>0.66231670885573635</v>
      </c>
      <c r="BG366" s="33">
        <f t="shared" si="801"/>
        <v>0.91646567246204502</v>
      </c>
      <c r="BH366" s="33">
        <f t="shared" si="801"/>
        <v>0.63612918475382541</v>
      </c>
      <c r="BI366" s="33">
        <f t="shared" si="801"/>
        <v>0.44154445917048291</v>
      </c>
      <c r="BJ366" s="33">
        <f t="shared" si="801"/>
        <v>3.0005854706614223</v>
      </c>
      <c r="BK366" s="33">
        <f t="shared" si="801"/>
        <v>2.0827402995992461</v>
      </c>
      <c r="BL366" s="33">
        <f t="shared" si="801"/>
        <v>1.4456535892705533</v>
      </c>
      <c r="BM366" s="33">
        <f t="shared" si="801"/>
        <v>2.0003902530663624</v>
      </c>
      <c r="BN366" s="33">
        <f t="shared" si="801"/>
        <v>1.388493490928111</v>
      </c>
      <c r="BO366" s="33">
        <f t="shared" si="801"/>
        <v>0.96376903026520322</v>
      </c>
      <c r="BP366" s="33">
        <f t="shared" si="801"/>
        <v>1.3335934615722966</v>
      </c>
      <c r="BQ366" s="33">
        <f t="shared" si="801"/>
        <v>0.92566229919337284</v>
      </c>
      <c r="BR366" s="33">
        <f t="shared" si="801"/>
        <v>0.6425126673444701</v>
      </c>
      <c r="BS366" s="33">
        <f t="shared" si="801"/>
        <v>0.94677457987040747</v>
      </c>
      <c r="BT366" s="33">
        <f t="shared" si="801"/>
        <v>0.65716694005639442</v>
      </c>
      <c r="BU366" s="33">
        <f t="shared" si="801"/>
        <v>0.4561470029774119</v>
      </c>
      <c r="BV366" s="33">
        <f t="shared" si="801"/>
        <v>0.63118303409177168</v>
      </c>
      <c r="BW366" s="33">
        <f t="shared" si="801"/>
        <v>0.43811128007511191</v>
      </c>
      <c r="BX366" s="33">
        <f t="shared" si="801"/>
        <v>0.30409799275616389</v>
      </c>
      <c r="BY366" s="33">
        <f t="shared" si="801"/>
        <v>0.42078867662440378</v>
      </c>
      <c r="BZ366" s="33">
        <f t="shared" si="801"/>
        <v>0.29207417785286305</v>
      </c>
      <c r="CA366" s="33">
        <f t="shared" si="801"/>
        <v>0.20273198901825784</v>
      </c>
      <c r="CB366" s="33">
        <f t="shared" si="801"/>
        <v>1.2543739614283143</v>
      </c>
      <c r="CC366" s="33">
        <f t="shared" si="801"/>
        <v>0.87067514849320948</v>
      </c>
      <c r="CD366" s="33">
        <f t="shared" si="801"/>
        <v>0.60434546436253911</v>
      </c>
      <c r="CE366" s="33">
        <f t="shared" ref="CE366:CS366" si="802">EXP(CE365)</f>
        <v>0.83624928224035133</v>
      </c>
      <c r="CF366" s="33">
        <f t="shared" si="802"/>
        <v>0.58045008137995191</v>
      </c>
      <c r="CG366" s="33">
        <f t="shared" si="802"/>
        <v>0.40289696401456043</v>
      </c>
      <c r="CH366" s="33">
        <f t="shared" si="802"/>
        <v>0.55749950457455155</v>
      </c>
      <c r="CI366" s="33">
        <f t="shared" si="802"/>
        <v>0.38696670917628762</v>
      </c>
      <c r="CJ366" s="33">
        <f t="shared" si="802"/>
        <v>0.26859796785828566</v>
      </c>
      <c r="CK366" s="33">
        <f t="shared" si="802"/>
        <v>1.8253001324461713</v>
      </c>
      <c r="CL366" s="33">
        <f t="shared" si="802"/>
        <v>1.2669614586487636</v>
      </c>
      <c r="CM366" s="33">
        <f t="shared" si="802"/>
        <v>0.87941227262730204</v>
      </c>
      <c r="CN366" s="33">
        <f t="shared" si="802"/>
        <v>1.2168667180345971</v>
      </c>
      <c r="CO366" s="33">
        <f t="shared" si="802"/>
        <v>0.84464094679931379</v>
      </c>
      <c r="CP366" s="33">
        <f t="shared" si="802"/>
        <v>0.58627483062591068</v>
      </c>
      <c r="CQ366" s="33">
        <f t="shared" si="802"/>
        <v>0.81124445407005408</v>
      </c>
      <c r="CR366" s="33">
        <f t="shared" si="802"/>
        <v>0.56309394744407948</v>
      </c>
      <c r="CS366" s="33">
        <f t="shared" si="802"/>
        <v>0.3908498752224136</v>
      </c>
    </row>
    <row r="367" spans="2:97" ht="13.9" thickTop="1" thickBot="1" x14ac:dyDescent="0.4">
      <c r="H367" s="32">
        <f t="shared" ref="H367:H368" si="803">H366</f>
        <v>4.9509196742292261E-5</v>
      </c>
      <c r="I367" s="32">
        <f t="shared" ref="I367:J367" si="804">I362</f>
        <v>-0.40544693421658068</v>
      </c>
      <c r="J367" s="32">
        <f t="shared" si="804"/>
        <v>-0.36769410167981009</v>
      </c>
      <c r="K367" s="32">
        <f t="shared" si="799"/>
        <v>-0.40546513845620175</v>
      </c>
      <c r="L367" s="32">
        <f>$CE$5-$CE$7*SUMPRODUCT($B$5:$CD$5,Q367:CS367)</f>
        <v>1.4183714171167594E-5</v>
      </c>
      <c r="M367" s="32">
        <f>SUMPRODUCT($B$7:$CD$7, LN(Q367:CS367))</f>
        <v>-3180.5978399983765</v>
      </c>
      <c r="O367" s="48">
        <f t="shared" si="800"/>
        <v>0.99999999999999989</v>
      </c>
      <c r="P367" s="39" t="s">
        <v>366</v>
      </c>
      <c r="Q367" s="32">
        <f t="shared" ref="Q367:AV367" si="805">Q366/$O366</f>
        <v>2.5874288669074482E-2</v>
      </c>
      <c r="R367" s="32">
        <f t="shared" si="805"/>
        <v>1.7959636298134397E-2</v>
      </c>
      <c r="S367" s="32">
        <f t="shared" si="805"/>
        <v>1.2465986604949016E-2</v>
      </c>
      <c r="T367" s="32">
        <f t="shared" si="805"/>
        <v>1.7249525255893742E-2</v>
      </c>
      <c r="U367" s="32">
        <f t="shared" si="805"/>
        <v>1.1973090502063126E-2</v>
      </c>
      <c r="V367" s="32">
        <f t="shared" si="805"/>
        <v>8.3106574844205288E-3</v>
      </c>
      <c r="W367" s="32">
        <f t="shared" si="805"/>
        <v>1.1499683154936342E-2</v>
      </c>
      <c r="X367" s="32">
        <f t="shared" si="805"/>
        <v>7.9820600924688893E-3</v>
      </c>
      <c r="Y367" s="32">
        <f t="shared" si="805"/>
        <v>5.5404381548055937E-3</v>
      </c>
      <c r="Z367" s="32">
        <f t="shared" si="805"/>
        <v>3.4280635187109922E-2</v>
      </c>
      <c r="AA367" s="32">
        <f t="shared" si="805"/>
        <v>2.3794576457878903E-2</v>
      </c>
      <c r="AB367" s="32">
        <f t="shared" si="805"/>
        <v>1.6516084539260192E-2</v>
      </c>
      <c r="AC367" s="32">
        <f t="shared" si="805"/>
        <v>2.2853756097839958E-2</v>
      </c>
      <c r="AD367" s="32">
        <f t="shared" si="805"/>
        <v>1.5863050490506812E-2</v>
      </c>
      <c r="AE367" s="32">
        <f t="shared" si="805"/>
        <v>1.1010722692019633E-2</v>
      </c>
      <c r="AF367" s="32">
        <f t="shared" si="805"/>
        <v>1.5235836936182216E-2</v>
      </c>
      <c r="AG367" s="32">
        <f t="shared" si="805"/>
        <v>1.057536667272958E-2</v>
      </c>
      <c r="AH367" s="32">
        <f t="shared" si="805"/>
        <v>7.3404815719105426E-3</v>
      </c>
      <c r="AI367" s="32">
        <f t="shared" si="805"/>
        <v>4.9883407876325371E-2</v>
      </c>
      <c r="AJ367" s="32">
        <f t="shared" si="805"/>
        <v>3.4624637385339267E-2</v>
      </c>
      <c r="AK367" s="32">
        <f t="shared" si="805"/>
        <v>2.4033352272935109E-2</v>
      </c>
      <c r="AL367" s="32">
        <f t="shared" si="805"/>
        <v>3.3255604241641243E-2</v>
      </c>
      <c r="AM367" s="32">
        <f t="shared" si="805"/>
        <v>2.3083090889699658E-2</v>
      </c>
      <c r="AN367" s="32">
        <f t="shared" si="805"/>
        <v>1.6022234362380032E-2</v>
      </c>
      <c r="AO367" s="32">
        <f t="shared" si="805"/>
        <v>2.2170402154932625E-2</v>
      </c>
      <c r="AP367" s="32">
        <f t="shared" si="805"/>
        <v>1.5388726792782109E-2</v>
      </c>
      <c r="AQ367" s="32">
        <f t="shared" si="805"/>
        <v>1.068148925075778E-2</v>
      </c>
      <c r="AR367" s="32">
        <f t="shared" si="805"/>
        <v>1.5739709132231959E-2</v>
      </c>
      <c r="AS367" s="32">
        <f t="shared" si="805"/>
        <v>1.0925110060752134E-2</v>
      </c>
      <c r="AT367" s="32">
        <f t="shared" si="805"/>
        <v>7.5832424117117103E-3</v>
      </c>
      <c r="AU367" s="32">
        <f t="shared" si="805"/>
        <v>1.0493139103041791E-2</v>
      </c>
      <c r="AV367" s="32">
        <f t="shared" si="805"/>
        <v>7.2834064861309949E-3</v>
      </c>
      <c r="AW367" s="32">
        <f t="shared" ref="AW367:CB367" si="806">AW366/$O366</f>
        <v>5.0554947877167926E-3</v>
      </c>
      <c r="AX367" s="32">
        <f t="shared" si="806"/>
        <v>6.9954258563970795E-3</v>
      </c>
      <c r="AY367" s="32">
        <f t="shared" si="806"/>
        <v>4.8556041767292705E-3</v>
      </c>
      <c r="AZ367" s="32">
        <f t="shared" si="806"/>
        <v>3.3703297561949669E-3</v>
      </c>
      <c r="BA367" s="32">
        <f t="shared" si="806"/>
        <v>2.0853412961963625E-2</v>
      </c>
      <c r="BB367" s="32">
        <f t="shared" si="806"/>
        <v>1.4474589704153005E-2</v>
      </c>
      <c r="BC367" s="32">
        <f t="shared" si="806"/>
        <v>1.0046976362369208E-2</v>
      </c>
      <c r="BD367" s="32">
        <f t="shared" si="806"/>
        <v>1.3902274886068985E-2</v>
      </c>
      <c r="BE367" s="32">
        <f t="shared" si="806"/>
        <v>9.6497261765850807E-3</v>
      </c>
      <c r="BF367" s="32">
        <f t="shared" si="806"/>
        <v>6.6979840383087994E-3</v>
      </c>
      <c r="BG367" s="32">
        <f t="shared" si="806"/>
        <v>9.2681829761081559E-3</v>
      </c>
      <c r="BH367" s="32">
        <f t="shared" si="806"/>
        <v>6.4331505891565563E-3</v>
      </c>
      <c r="BI367" s="32">
        <f t="shared" si="806"/>
        <v>4.4653225566920881E-3</v>
      </c>
      <c r="BJ367" s="32">
        <f t="shared" si="806"/>
        <v>3.0344808336171925E-2</v>
      </c>
      <c r="BK367" s="32">
        <f t="shared" si="806"/>
        <v>2.1062674542454907E-2</v>
      </c>
      <c r="BL367" s="32">
        <f t="shared" si="806"/>
        <v>1.4619840533069056E-2</v>
      </c>
      <c r="BM367" s="32">
        <f t="shared" si="806"/>
        <v>2.0229871610177707E-2</v>
      </c>
      <c r="BN367" s="32">
        <f t="shared" si="806"/>
        <v>1.4041782602162722E-2</v>
      </c>
      <c r="BO367" s="32">
        <f t="shared" si="806"/>
        <v>9.7465600595903965E-3</v>
      </c>
      <c r="BP367" s="32">
        <f t="shared" si="806"/>
        <v>1.3486580664160544E-2</v>
      </c>
      <c r="BQ367" s="32">
        <f t="shared" si="806"/>
        <v>9.361188117348122E-3</v>
      </c>
      <c r="BR367" s="32">
        <f t="shared" si="806"/>
        <v>6.4977065092009555E-3</v>
      </c>
      <c r="BS367" s="32">
        <f t="shared" si="806"/>
        <v>9.5746958200775053E-3</v>
      </c>
      <c r="BT367" s="32">
        <f t="shared" si="806"/>
        <v>6.6459046195688348E-3</v>
      </c>
      <c r="BU367" s="32">
        <f t="shared" si="806"/>
        <v>4.6129975345836991E-3</v>
      </c>
      <c r="BV367" s="32">
        <f t="shared" si="806"/>
        <v>6.3831303530028551E-3</v>
      </c>
      <c r="BW367" s="32">
        <f t="shared" si="806"/>
        <v>4.4306029452524506E-3</v>
      </c>
      <c r="BX367" s="32">
        <f t="shared" si="806"/>
        <v>3.0753315963921862E-3</v>
      </c>
      <c r="BY367" s="32">
        <f t="shared" si="806"/>
        <v>4.2554201061915861E-3</v>
      </c>
      <c r="BZ367" s="32">
        <f t="shared" si="806"/>
        <v>2.9537352071948991E-3</v>
      </c>
      <c r="CA367" s="32">
        <f t="shared" si="806"/>
        <v>2.050221002041273E-3</v>
      </c>
      <c r="CB367" s="32">
        <f t="shared" si="806"/>
        <v>1.2685436830111852E-2</v>
      </c>
      <c r="CC367" s="32">
        <f t="shared" ref="CC367:CS367" si="807">CC366/$O366</f>
        <v>8.8051051244577884E-3</v>
      </c>
      <c r="CD367" s="32">
        <f t="shared" si="807"/>
        <v>6.1117230167996644E-3</v>
      </c>
      <c r="CE367" s="32">
        <f t="shared" si="807"/>
        <v>8.4569576300891642E-3</v>
      </c>
      <c r="CF367" s="32">
        <f t="shared" si="807"/>
        <v>5.8700699048267546E-3</v>
      </c>
      <c r="CG367" s="32">
        <f t="shared" si="807"/>
        <v>4.0744818875472462E-3</v>
      </c>
      <c r="CH367" s="32">
        <f t="shared" si="807"/>
        <v>5.637971582291402E-3</v>
      </c>
      <c r="CI367" s="32">
        <f t="shared" si="807"/>
        <v>3.9133798177877705E-3</v>
      </c>
      <c r="CJ367" s="32">
        <f t="shared" si="807"/>
        <v>2.7163211759298127E-3</v>
      </c>
      <c r="CK367" s="32">
        <f t="shared" si="807"/>
        <v>1.8459191786614555E-2</v>
      </c>
      <c r="CL367" s="32">
        <f t="shared" si="807"/>
        <v>1.2812733717443122E-2</v>
      </c>
      <c r="CM367" s="32">
        <f t="shared" si="807"/>
        <v>8.8934633331642834E-3</v>
      </c>
      <c r="CN367" s="32">
        <f t="shared" si="807"/>
        <v>1.2306127484276216E-2</v>
      </c>
      <c r="CO367" s="32">
        <f t="shared" si="807"/>
        <v>8.5418222190678725E-3</v>
      </c>
      <c r="CP367" s="32">
        <f t="shared" si="807"/>
        <v>5.928975375510087E-3</v>
      </c>
      <c r="CQ367" s="32">
        <f t="shared" si="807"/>
        <v>8.204084740539604E-3</v>
      </c>
      <c r="CR367" s="32">
        <f t="shared" si="807"/>
        <v>5.6945479732268909E-3</v>
      </c>
      <c r="CS367" s="32">
        <f t="shared" si="807"/>
        <v>3.952650130384882E-3</v>
      </c>
    </row>
    <row r="368" spans="2:97" ht="13.15" thickTop="1" x14ac:dyDescent="0.35">
      <c r="H368" s="34">
        <f t="shared" si="803"/>
        <v>4.9509196742292261E-5</v>
      </c>
      <c r="I368" s="34">
        <f t="shared" ref="I368:J368" si="808">I363</f>
        <v>-0.36509326005251785</v>
      </c>
      <c r="J368" s="34">
        <f t="shared" si="808"/>
        <v>-0.59964811557193842</v>
      </c>
      <c r="K368" s="34">
        <f t="shared" si="799"/>
        <v>-0.36512294814904783</v>
      </c>
      <c r="L368" s="34">
        <f>$CE$6-$CE$7*SUMPRODUCT($B$6:$CD$6,Q367:CS367)</f>
        <v>4.5424893323797733E-4</v>
      </c>
    </row>
    <row r="369" spans="1:111" ht="13.5" thickBot="1" x14ac:dyDescent="0.4">
      <c r="B369" s="39" t="s">
        <v>367</v>
      </c>
      <c r="D369" s="39" t="s">
        <v>368</v>
      </c>
      <c r="E369" s="39" t="s">
        <v>369</v>
      </c>
      <c r="F369" s="39" t="s">
        <v>370</v>
      </c>
      <c r="H369" s="39" t="s">
        <v>347</v>
      </c>
      <c r="I369" s="39" t="s">
        <v>371</v>
      </c>
      <c r="J369" s="39" t="s">
        <v>372</v>
      </c>
      <c r="K369" s="39" t="s">
        <v>349</v>
      </c>
      <c r="L369" s="39" t="s">
        <v>373</v>
      </c>
      <c r="M369" s="39" t="s">
        <v>374</v>
      </c>
      <c r="O369" s="45" t="s">
        <v>336</v>
      </c>
    </row>
    <row r="370" spans="1:111" ht="13.9" thickTop="1" thickBot="1" x14ac:dyDescent="0.4">
      <c r="B370" s="32">
        <f>1+B365</f>
        <v>9</v>
      </c>
      <c r="D370" s="32">
        <f>IF(F365,IF(M370&lt;0,D365,H370),E365)</f>
        <v>4.1257663951910217E-5</v>
      </c>
      <c r="E370" s="32">
        <f>IF(F365,IF(M370&lt;0,H370,E365),H370)</f>
        <v>4.9509196742292261E-5</v>
      </c>
      <c r="F370" s="32" t="b">
        <f>OR(F365,M370*M365&lt;=0)</f>
        <v>1</v>
      </c>
      <c r="H370" s="32">
        <f>IF(F365,(D365+E365)/2,2*H365)</f>
        <v>4.1257663951910217E-5</v>
      </c>
      <c r="I370" s="32">
        <f>I365</f>
        <v>-0.49701348766996445</v>
      </c>
      <c r="J370" s="32">
        <f>J365</f>
        <v>-1</v>
      </c>
      <c r="K370" s="32">
        <f>I370+J370*H370</f>
        <v>-0.49705474533391636</v>
      </c>
      <c r="L370" s="32">
        <f>$CE$3-$CE$7*SUMPRODUCT($B$3:$CD$3,Q372:CS372)</f>
        <v>-3.185267472048281E-3</v>
      </c>
      <c r="M370" s="32">
        <f>SUMPRODUCT(L370:L373,J370:J373)</f>
        <v>5.0387994551950718E-3</v>
      </c>
      <c r="O370" s="46">
        <f>SUM(Q370:CS370)</f>
        <v>-1.2659968774604502</v>
      </c>
      <c r="P370" s="39" t="s">
        <v>363</v>
      </c>
      <c r="Q370" s="32">
        <f t="shared" ref="Q370:AV370" si="809">SUMPRODUCT(B$3:B$6,$K370:$K373)</f>
        <v>0.93941343720820925</v>
      </c>
      <c r="R370" s="32">
        <f t="shared" si="809"/>
        <v>0.57429543707524977</v>
      </c>
      <c r="S370" s="32">
        <f t="shared" si="809"/>
        <v>0.20917743694229024</v>
      </c>
      <c r="T370" s="32">
        <f t="shared" si="809"/>
        <v>0.53395133279194451</v>
      </c>
      <c r="U370" s="32">
        <f t="shared" si="809"/>
        <v>0.16883333265898492</v>
      </c>
      <c r="V370" s="32">
        <f t="shared" si="809"/>
        <v>-0.19628466747397461</v>
      </c>
      <c r="W370" s="32">
        <f t="shared" si="809"/>
        <v>0.12848922837567955</v>
      </c>
      <c r="X370" s="32">
        <f t="shared" si="809"/>
        <v>-0.23662877175727998</v>
      </c>
      <c r="Y370" s="32">
        <f t="shared" si="809"/>
        <v>-0.60174677189023951</v>
      </c>
      <c r="Z370" s="32">
        <f t="shared" si="809"/>
        <v>1.2207460766438649</v>
      </c>
      <c r="AA370" s="32">
        <f t="shared" si="809"/>
        <v>0.85562807651090533</v>
      </c>
      <c r="AB370" s="32">
        <f t="shared" si="809"/>
        <v>0.4905100763779458</v>
      </c>
      <c r="AC370" s="32">
        <f t="shared" si="809"/>
        <v>0.81528397222759996</v>
      </c>
      <c r="AD370" s="32">
        <f t="shared" si="809"/>
        <v>0.45016597209464043</v>
      </c>
      <c r="AE370" s="32">
        <f t="shared" si="809"/>
        <v>8.5047971961680902E-2</v>
      </c>
      <c r="AF370" s="32">
        <f t="shared" si="809"/>
        <v>0.40982186781133506</v>
      </c>
      <c r="AG370" s="32">
        <f t="shared" si="809"/>
        <v>4.4703867678375531E-2</v>
      </c>
      <c r="AH370" s="32">
        <f t="shared" si="809"/>
        <v>-0.320414132454584</v>
      </c>
      <c r="AI370" s="32">
        <f t="shared" si="809"/>
        <v>1.5958562625580721</v>
      </c>
      <c r="AJ370" s="32">
        <f t="shared" si="809"/>
        <v>1.2307382624251126</v>
      </c>
      <c r="AK370" s="32">
        <f t="shared" si="809"/>
        <v>0.86562026229215316</v>
      </c>
      <c r="AL370" s="32">
        <f t="shared" si="809"/>
        <v>1.1903941581418074</v>
      </c>
      <c r="AM370" s="32">
        <f t="shared" si="809"/>
        <v>0.82527615800884779</v>
      </c>
      <c r="AN370" s="32">
        <f t="shared" si="809"/>
        <v>0.46015815787588826</v>
      </c>
      <c r="AO370" s="32">
        <f t="shared" si="809"/>
        <v>0.78493205372554242</v>
      </c>
      <c r="AP370" s="32">
        <f t="shared" si="809"/>
        <v>0.41981405359258289</v>
      </c>
      <c r="AQ370" s="32">
        <f t="shared" si="809"/>
        <v>5.4696053459623362E-2</v>
      </c>
      <c r="AR370" s="32">
        <f t="shared" si="809"/>
        <v>0.442358691874293</v>
      </c>
      <c r="AS370" s="32">
        <f t="shared" si="809"/>
        <v>7.7240691741333467E-2</v>
      </c>
      <c r="AT370" s="32">
        <f t="shared" si="809"/>
        <v>-0.28787730839162606</v>
      </c>
      <c r="AU370" s="32">
        <f t="shared" si="809"/>
        <v>3.6896587458028096E-2</v>
      </c>
      <c r="AV370" s="32">
        <f t="shared" si="809"/>
        <v>-0.32822141267493143</v>
      </c>
      <c r="AW370" s="32">
        <f t="shared" ref="AW370:CB370" si="810">SUMPRODUCT(AH$3:AH$6,$K370:$K373)</f>
        <v>-0.69333941280789091</v>
      </c>
      <c r="AX370" s="32">
        <f t="shared" si="810"/>
        <v>-0.36856551695823686</v>
      </c>
      <c r="AY370" s="32">
        <f t="shared" si="810"/>
        <v>-0.73368351709119639</v>
      </c>
      <c r="AZ370" s="32">
        <f t="shared" si="810"/>
        <v>-1.0988015172241559</v>
      </c>
      <c r="BA370" s="32">
        <f t="shared" si="810"/>
        <v>0.72369133130994845</v>
      </c>
      <c r="BB370" s="32">
        <f t="shared" si="810"/>
        <v>0.35857333117698897</v>
      </c>
      <c r="BC370" s="32">
        <f t="shared" si="810"/>
        <v>-6.5446689559705562E-3</v>
      </c>
      <c r="BD370" s="32">
        <f t="shared" si="810"/>
        <v>0.3182292268936836</v>
      </c>
      <c r="BE370" s="32">
        <f t="shared" si="810"/>
        <v>-4.6888773239275913E-2</v>
      </c>
      <c r="BF370" s="32">
        <f t="shared" si="810"/>
        <v>-0.41200677337223546</v>
      </c>
      <c r="BG370" s="32">
        <f t="shared" si="810"/>
        <v>-8.7232877522581298E-2</v>
      </c>
      <c r="BH370" s="32">
        <f t="shared" si="810"/>
        <v>-0.45235087765554083</v>
      </c>
      <c r="BI370" s="32">
        <f t="shared" si="810"/>
        <v>-0.81746887778850041</v>
      </c>
      <c r="BJ370" s="32">
        <f t="shared" si="810"/>
        <v>1.0988015172241559</v>
      </c>
      <c r="BK370" s="32">
        <f t="shared" si="810"/>
        <v>0.73368351709119639</v>
      </c>
      <c r="BL370" s="32">
        <f t="shared" si="810"/>
        <v>0.36856551695823686</v>
      </c>
      <c r="BM370" s="32">
        <f t="shared" si="810"/>
        <v>0.69333941280789091</v>
      </c>
      <c r="BN370" s="32">
        <f t="shared" si="810"/>
        <v>0.32822141267493143</v>
      </c>
      <c r="BO370" s="32">
        <f t="shared" si="810"/>
        <v>-3.6896587458028096E-2</v>
      </c>
      <c r="BP370" s="32">
        <f t="shared" si="810"/>
        <v>0.28787730839162606</v>
      </c>
      <c r="BQ370" s="32">
        <f t="shared" si="810"/>
        <v>-7.7240691741333467E-2</v>
      </c>
      <c r="BR370" s="32">
        <f t="shared" si="810"/>
        <v>-0.442358691874293</v>
      </c>
      <c r="BS370" s="32">
        <f t="shared" si="810"/>
        <v>-5.4696053459623362E-2</v>
      </c>
      <c r="BT370" s="32">
        <f t="shared" si="810"/>
        <v>-0.41981405359258289</v>
      </c>
      <c r="BU370" s="32">
        <f t="shared" si="810"/>
        <v>-0.78493205372554242</v>
      </c>
      <c r="BV370" s="32">
        <f t="shared" si="810"/>
        <v>-0.46015815787588826</v>
      </c>
      <c r="BW370" s="32">
        <f t="shared" si="810"/>
        <v>-0.82527615800884779</v>
      </c>
      <c r="BX370" s="32">
        <f t="shared" si="810"/>
        <v>-1.1903941581418074</v>
      </c>
      <c r="BY370" s="32">
        <f t="shared" si="810"/>
        <v>-0.86562026229215316</v>
      </c>
      <c r="BZ370" s="32">
        <f t="shared" si="810"/>
        <v>-1.2307382624251126</v>
      </c>
      <c r="CA370" s="32">
        <f t="shared" si="810"/>
        <v>-1.5958562625580721</v>
      </c>
      <c r="CB370" s="32">
        <f t="shared" si="810"/>
        <v>0.2266365859760322</v>
      </c>
      <c r="CC370" s="32">
        <f t="shared" ref="CC370:CS370" si="811">SUMPRODUCT(BN$3:BN$6,$K370:$K373)</f>
        <v>-0.13848141415692733</v>
      </c>
      <c r="CD370" s="32">
        <f t="shared" si="811"/>
        <v>-0.50359941428988686</v>
      </c>
      <c r="CE370" s="32">
        <f t="shared" si="811"/>
        <v>-0.1788255184402327</v>
      </c>
      <c r="CF370" s="32">
        <f t="shared" si="811"/>
        <v>-0.54394351857319223</v>
      </c>
      <c r="CG370" s="32">
        <f t="shared" si="811"/>
        <v>-0.90906151870615171</v>
      </c>
      <c r="CH370" s="32">
        <f t="shared" si="811"/>
        <v>-0.58428762285649771</v>
      </c>
      <c r="CI370" s="32">
        <f t="shared" si="811"/>
        <v>-0.94940562298945719</v>
      </c>
      <c r="CJ370" s="32">
        <f t="shared" si="811"/>
        <v>-1.3145236231224167</v>
      </c>
      <c r="CK370" s="32">
        <f t="shared" si="811"/>
        <v>0.60174677189023951</v>
      </c>
      <c r="CL370" s="32">
        <f t="shared" si="811"/>
        <v>0.23662877175727998</v>
      </c>
      <c r="CM370" s="32">
        <f t="shared" si="811"/>
        <v>-0.12848922837567955</v>
      </c>
      <c r="CN370" s="32">
        <f t="shared" si="811"/>
        <v>0.19628466747397461</v>
      </c>
      <c r="CO370" s="32">
        <f t="shared" si="811"/>
        <v>-0.16883333265898492</v>
      </c>
      <c r="CP370" s="32">
        <f t="shared" si="811"/>
        <v>-0.53395133279194451</v>
      </c>
      <c r="CQ370" s="32">
        <f t="shared" si="811"/>
        <v>-0.20917743694229024</v>
      </c>
      <c r="CR370" s="32">
        <f t="shared" si="811"/>
        <v>-0.57429543707524977</v>
      </c>
      <c r="CS370" s="32">
        <f t="shared" si="811"/>
        <v>-0.93941343720820925</v>
      </c>
    </row>
    <row r="371" spans="1:111" ht="13.9" thickTop="1" thickBot="1" x14ac:dyDescent="0.4">
      <c r="H371" s="33">
        <f>H370</f>
        <v>4.1257663951910217E-5</v>
      </c>
      <c r="I371" s="33">
        <f t="shared" ref="I371:J371" si="812">I366</f>
        <v>0.32823177650272478</v>
      </c>
      <c r="J371" s="33">
        <f t="shared" si="812"/>
        <v>-0.25119763943610007</v>
      </c>
      <c r="K371" s="33">
        <f t="shared" ref="K371:K373" si="813">I371+J371*H371</f>
        <v>0.32822141267493143</v>
      </c>
      <c r="L371" s="33">
        <f>$CE$4-$CE$7*SUMPRODUCT($B$4:$CD$4,Q372:CS372)</f>
        <v>-8.0415997592808708E-4</v>
      </c>
      <c r="M371" s="39" t="s">
        <v>375</v>
      </c>
      <c r="O371" s="47">
        <f t="shared" ref="O371:O372" si="814">SUM(Q371:CS371)</f>
        <v>98.882573326638337</v>
      </c>
      <c r="P371" s="39" t="s">
        <v>365</v>
      </c>
      <c r="Q371" s="33">
        <f>EXP(Q370)</f>
        <v>2.5584802687838777</v>
      </c>
      <c r="R371" s="33">
        <f>EXP(R370)</f>
        <v>1.7758788676204771</v>
      </c>
      <c r="S371" s="33">
        <f t="shared" ref="S371:CD371" si="815">EXP(S370)</f>
        <v>1.2326636992045505</v>
      </c>
      <c r="T371" s="33">
        <f t="shared" si="815"/>
        <v>1.7056586357879189</v>
      </c>
      <c r="U371" s="33">
        <f t="shared" si="815"/>
        <v>1.183922801214305</v>
      </c>
      <c r="V371" s="33">
        <f t="shared" si="815"/>
        <v>0.82177826783471963</v>
      </c>
      <c r="W371" s="33">
        <f t="shared" si="815"/>
        <v>1.1371091727124272</v>
      </c>
      <c r="X371" s="33">
        <f t="shared" si="815"/>
        <v>0.78928423823931559</v>
      </c>
      <c r="Y371" s="33">
        <f t="shared" si="815"/>
        <v>0.54785382413810202</v>
      </c>
      <c r="Z371" s="33">
        <f t="shared" si="815"/>
        <v>3.3897157782180241</v>
      </c>
      <c r="AA371" s="33">
        <f t="shared" si="815"/>
        <v>2.3528516874740029</v>
      </c>
      <c r="AB371" s="33">
        <f t="shared" si="815"/>
        <v>1.6331490382829372</v>
      </c>
      <c r="AC371" s="33">
        <f t="shared" si="815"/>
        <v>2.2598173065967595</v>
      </c>
      <c r="AD371" s="33">
        <f t="shared" si="815"/>
        <v>1.5685725031507809</v>
      </c>
      <c r="AE371" s="33">
        <f t="shared" si="815"/>
        <v>1.0887692958445609</v>
      </c>
      <c r="AF371" s="33">
        <f t="shared" si="815"/>
        <v>1.5065493962679279</v>
      </c>
      <c r="AG371" s="33">
        <f t="shared" si="815"/>
        <v>1.0457181431109188</v>
      </c>
      <c r="AH371" s="33">
        <f t="shared" si="815"/>
        <v>0.72584837745132458</v>
      </c>
      <c r="AI371" s="33">
        <f t="shared" si="815"/>
        <v>4.9325508229830923</v>
      </c>
      <c r="AJ371" s="33">
        <f t="shared" si="815"/>
        <v>3.4237562340722572</v>
      </c>
      <c r="AK371" s="33">
        <f t="shared" si="815"/>
        <v>2.3764796696528281</v>
      </c>
      <c r="AL371" s="33">
        <f t="shared" si="815"/>
        <v>3.2883770925788633</v>
      </c>
      <c r="AM371" s="33">
        <f t="shared" si="815"/>
        <v>2.2825110119977121</v>
      </c>
      <c r="AN371" s="33">
        <f t="shared" si="815"/>
        <v>1.5843245385841878</v>
      </c>
      <c r="AO371" s="33">
        <f t="shared" si="815"/>
        <v>2.192257979910222</v>
      </c>
      <c r="AP371" s="33">
        <f t="shared" si="815"/>
        <v>1.5216785786452307</v>
      </c>
      <c r="AQ371" s="33">
        <f t="shared" si="815"/>
        <v>1.0562195316094116</v>
      </c>
      <c r="AR371" s="33">
        <f t="shared" si="815"/>
        <v>1.5563738989955844</v>
      </c>
      <c r="AS371" s="33">
        <f t="shared" si="815"/>
        <v>1.0803020648879673</v>
      </c>
      <c r="AT371" s="33">
        <f t="shared" si="815"/>
        <v>0.74985358733808805</v>
      </c>
      <c r="AU371" s="33">
        <f t="shared" si="815"/>
        <v>1.0375857159135189</v>
      </c>
      <c r="AV371" s="33">
        <f t="shared" si="815"/>
        <v>0.72020353985826802</v>
      </c>
      <c r="AW371" s="33">
        <f t="shared" si="815"/>
        <v>0.49990389311374456</v>
      </c>
      <c r="AX371" s="33">
        <f t="shared" si="815"/>
        <v>0.6917258883373395</v>
      </c>
      <c r="AY371" s="33">
        <f t="shared" si="815"/>
        <v>0.48013713542070369</v>
      </c>
      <c r="AZ371" s="33">
        <f t="shared" si="815"/>
        <v>0.33327026311551594</v>
      </c>
      <c r="BA371" s="33">
        <f t="shared" si="815"/>
        <v>2.062030818295002</v>
      </c>
      <c r="BB371" s="33">
        <f t="shared" si="815"/>
        <v>1.4312859861658704</v>
      </c>
      <c r="BC371" s="33">
        <f t="shared" si="815"/>
        <v>0.99347670074527972</v>
      </c>
      <c r="BD371" s="33">
        <f t="shared" si="815"/>
        <v>1.3746913413397128</v>
      </c>
      <c r="BE371" s="33">
        <f t="shared" si="815"/>
        <v>0.95419352354296638</v>
      </c>
      <c r="BF371" s="33">
        <f t="shared" si="815"/>
        <v>0.66231978989845319</v>
      </c>
      <c r="BG371" s="33">
        <f t="shared" si="815"/>
        <v>0.91646364699677374</v>
      </c>
      <c r="BH371" s="33">
        <f t="shared" si="815"/>
        <v>0.63613092643375202</v>
      </c>
      <c r="BI371" s="33">
        <f t="shared" si="815"/>
        <v>0.44154785287068582</v>
      </c>
      <c r="BJ371" s="33">
        <f t="shared" si="815"/>
        <v>3.0005677393826962</v>
      </c>
      <c r="BK371" s="33">
        <f t="shared" si="815"/>
        <v>2.0827382975153221</v>
      </c>
      <c r="BL371" s="33">
        <f t="shared" si="815"/>
        <v>1.4456593527295047</v>
      </c>
      <c r="BM371" s="33">
        <f t="shared" si="815"/>
        <v>2.0003845014514963</v>
      </c>
      <c r="BN371" s="33">
        <f t="shared" si="815"/>
        <v>1.3884963689525802</v>
      </c>
      <c r="BO371" s="33">
        <f t="shared" si="815"/>
        <v>0.96377579670087565</v>
      </c>
      <c r="BP371" s="33">
        <f t="shared" si="815"/>
        <v>1.3335936733328289</v>
      </c>
      <c r="BQ371" s="33">
        <f t="shared" si="815"/>
        <v>0.92566702638275988</v>
      </c>
      <c r="BR371" s="33">
        <f t="shared" si="815"/>
        <v>0.64251912772718445</v>
      </c>
      <c r="BS371" s="33">
        <f t="shared" si="815"/>
        <v>0.94677287256395704</v>
      </c>
      <c r="BT371" s="33">
        <f t="shared" si="815"/>
        <v>0.65716900667045752</v>
      </c>
      <c r="BU371" s="33">
        <f t="shared" si="815"/>
        <v>0.45615069447298917</v>
      </c>
      <c r="BV371" s="33">
        <f t="shared" si="815"/>
        <v>0.63118381092149067</v>
      </c>
      <c r="BW371" s="33">
        <f t="shared" si="815"/>
        <v>0.438113987071096</v>
      </c>
      <c r="BX371" s="33">
        <f t="shared" si="815"/>
        <v>0.30410137640746188</v>
      </c>
      <c r="BY371" s="33">
        <f t="shared" si="815"/>
        <v>0.4207904712040253</v>
      </c>
      <c r="BZ371" s="33">
        <f t="shared" si="815"/>
        <v>0.2920768686883376</v>
      </c>
      <c r="CA371" s="33">
        <f t="shared" si="815"/>
        <v>0.20273485989044979</v>
      </c>
      <c r="CB371" s="33">
        <f t="shared" si="815"/>
        <v>1.2543739280210744</v>
      </c>
      <c r="CC371" s="33">
        <f t="shared" si="815"/>
        <v>0.87067943343005261</v>
      </c>
      <c r="CD371" s="33">
        <f t="shared" si="815"/>
        <v>0.6043514289188423</v>
      </c>
      <c r="CE371" s="33">
        <f t="shared" ref="CE371:CS371" si="816">EXP(CE370)</f>
        <v>0.83625179718635978</v>
      </c>
      <c r="CF371" s="33">
        <f t="shared" si="816"/>
        <v>0.58045469912449432</v>
      </c>
      <c r="CG371" s="33">
        <f t="shared" si="816"/>
        <v>0.40290216280470675</v>
      </c>
      <c r="CH371" s="33">
        <f t="shared" si="816"/>
        <v>0.55750287268858745</v>
      </c>
      <c r="CI371" s="33">
        <f t="shared" si="816"/>
        <v>0.38697096175612705</v>
      </c>
      <c r="CJ371" s="33">
        <f t="shared" si="816"/>
        <v>0.26860224866699128</v>
      </c>
      <c r="CK371" s="33">
        <f t="shared" si="816"/>
        <v>1.8253044077464025</v>
      </c>
      <c r="CL371" s="33">
        <f t="shared" si="816"/>
        <v>1.266970695158864</v>
      </c>
      <c r="CM371" s="33">
        <f t="shared" si="816"/>
        <v>0.87942303518195097</v>
      </c>
      <c r="CN371" s="33">
        <f t="shared" si="816"/>
        <v>1.2168732602711334</v>
      </c>
      <c r="CO371" s="33">
        <f t="shared" si="816"/>
        <v>0.8446496671694621</v>
      </c>
      <c r="CP371" s="33">
        <f t="shared" si="816"/>
        <v>0.58628378446784346</v>
      </c>
      <c r="CQ371" s="33">
        <f t="shared" si="816"/>
        <v>0.81125127692598498</v>
      </c>
      <c r="CR371" s="33">
        <f t="shared" si="816"/>
        <v>0.56310146949375706</v>
      </c>
      <c r="CS371" s="33">
        <f t="shared" si="816"/>
        <v>0.39085703032422831</v>
      </c>
    </row>
    <row r="372" spans="1:111" ht="13.9" thickTop="1" thickBot="1" x14ac:dyDescent="0.4">
      <c r="H372" s="32">
        <f t="shared" ref="H372:H373" si="817">H371</f>
        <v>4.1257663951910217E-5</v>
      </c>
      <c r="I372" s="32">
        <f t="shared" ref="I372:J372" si="818">I367</f>
        <v>-0.40544693421658068</v>
      </c>
      <c r="J372" s="32">
        <f t="shared" si="818"/>
        <v>-0.36769410167981009</v>
      </c>
      <c r="K372" s="32">
        <f t="shared" si="813"/>
        <v>-0.4054621044162649</v>
      </c>
      <c r="L372" s="32">
        <f>$CE$5-$CE$7*SUMPRODUCT($B$5:$CD$5,Q372:CS372)</f>
        <v>-1.4038315652271649E-3</v>
      </c>
      <c r="M372" s="32">
        <f>SUMPRODUCT($B$7:$CD$7, LN(Q372:CS372))</f>
        <v>-3180.5978400156155</v>
      </c>
      <c r="O372" s="48">
        <f t="shared" si="814"/>
        <v>0.99999999999999989</v>
      </c>
      <c r="P372" s="39" t="s">
        <v>366</v>
      </c>
      <c r="Q372" s="32">
        <f t="shared" ref="Q372:AV372" si="819">Q371/$O371</f>
        <v>2.5873924825282023E-2</v>
      </c>
      <c r="R372" s="32">
        <f t="shared" si="819"/>
        <v>1.7959472613584042E-2</v>
      </c>
      <c r="S372" s="32">
        <f t="shared" si="819"/>
        <v>1.2465934671144716E-2</v>
      </c>
      <c r="T372" s="32">
        <f t="shared" si="819"/>
        <v>1.724933502846477E-2</v>
      </c>
      <c r="U372" s="32">
        <f t="shared" si="819"/>
        <v>1.1973017705591647E-2</v>
      </c>
      <c r="V372" s="32">
        <f t="shared" si="819"/>
        <v>8.3106480766852956E-3</v>
      </c>
      <c r="W372" s="32">
        <f t="shared" si="819"/>
        <v>1.1499591226820319E-2</v>
      </c>
      <c r="X372" s="32">
        <f t="shared" si="819"/>
        <v>7.982035779267968E-3</v>
      </c>
      <c r="Y372" s="32">
        <f t="shared" si="819"/>
        <v>5.5404486928993957E-3</v>
      </c>
      <c r="Z372" s="32">
        <f t="shared" si="819"/>
        <v>3.4280214037520969E-2</v>
      </c>
      <c r="AA372" s="32">
        <f t="shared" si="819"/>
        <v>2.3794401867979698E-2</v>
      </c>
      <c r="AB372" s="32">
        <f t="shared" si="819"/>
        <v>1.6516045075891824E-2</v>
      </c>
      <c r="AC372" s="32">
        <f t="shared" si="819"/>
        <v>2.2853544669917882E-2</v>
      </c>
      <c r="AD372" s="32">
        <f t="shared" si="819"/>
        <v>1.5862982226092788E-2</v>
      </c>
      <c r="AE372" s="32">
        <f t="shared" si="819"/>
        <v>1.1010729790051422E-2</v>
      </c>
      <c r="AF372" s="32">
        <f t="shared" si="819"/>
        <v>1.523574221001865E-2</v>
      </c>
      <c r="AG372" s="32">
        <f t="shared" si="819"/>
        <v>1.0575353249117042E-2</v>
      </c>
      <c r="AH372" s="32">
        <f t="shared" si="819"/>
        <v>7.3405085752939808E-3</v>
      </c>
      <c r="AI372" s="32">
        <f t="shared" si="819"/>
        <v>4.9882913207460938E-2</v>
      </c>
      <c r="AJ372" s="32">
        <f t="shared" si="819"/>
        <v>3.4624465352075529E-2</v>
      </c>
      <c r="AK372" s="32">
        <f t="shared" si="819"/>
        <v>2.4033351779818815E-2</v>
      </c>
      <c r="AL372" s="32">
        <f t="shared" si="819"/>
        <v>3.3255375360392199E-2</v>
      </c>
      <c r="AM372" s="32">
        <f t="shared" si="819"/>
        <v>2.3083046235638553E-2</v>
      </c>
      <c r="AN372" s="32">
        <f t="shared" si="819"/>
        <v>1.6022282645807528E-2</v>
      </c>
      <c r="AO372" s="32">
        <f t="shared" si="819"/>
        <v>2.2170316832962535E-2</v>
      </c>
      <c r="AP372" s="32">
        <f t="shared" si="819"/>
        <v>1.5388743713401118E-2</v>
      </c>
      <c r="AQ372" s="32">
        <f t="shared" si="819"/>
        <v>1.0681553847920267E-2</v>
      </c>
      <c r="AR372" s="32">
        <f t="shared" si="819"/>
        <v>1.5739617676154342E-2</v>
      </c>
      <c r="AS372" s="32">
        <f t="shared" si="819"/>
        <v>1.0925100637494644E-2</v>
      </c>
      <c r="AT372" s="32">
        <f t="shared" si="819"/>
        <v>7.5832733929880672E-3</v>
      </c>
      <c r="AU372" s="32">
        <f t="shared" si="819"/>
        <v>1.0493109968791638E-2</v>
      </c>
      <c r="AV372" s="32">
        <f t="shared" si="819"/>
        <v>7.2834223021201426E-3</v>
      </c>
      <c r="AW372" s="32">
        <f t="shared" ref="AW372:CB372" si="820">AW371/$O371</f>
        <v>5.055530780559426E-3</v>
      </c>
      <c r="AX372" s="32">
        <f t="shared" si="820"/>
        <v>6.9954276579389241E-3</v>
      </c>
      <c r="AY372" s="32">
        <f t="shared" si="820"/>
        <v>4.8556294528730457E-3</v>
      </c>
      <c r="AZ372" s="32">
        <f t="shared" si="820"/>
        <v>3.3703639772260565E-3</v>
      </c>
      <c r="BA372" s="32">
        <f t="shared" si="820"/>
        <v>2.0853328841711122E-2</v>
      </c>
      <c r="BB372" s="32">
        <f t="shared" si="820"/>
        <v>1.4474602935725694E-2</v>
      </c>
      <c r="BC372" s="32">
        <f t="shared" si="820"/>
        <v>1.0047035259322518E-2</v>
      </c>
      <c r="BD372" s="32">
        <f t="shared" si="820"/>
        <v>1.3902260985853407E-2</v>
      </c>
      <c r="BE372" s="32">
        <f t="shared" si="820"/>
        <v>9.6497642753590514E-3</v>
      </c>
      <c r="BF372" s="32">
        <f t="shared" si="820"/>
        <v>6.698043625044176E-3</v>
      </c>
      <c r="BG372" s="32">
        <f t="shared" si="820"/>
        <v>9.2682018293498859E-3</v>
      </c>
      <c r="BH372" s="32">
        <f t="shared" si="820"/>
        <v>6.4331955068809114E-3</v>
      </c>
      <c r="BI372" s="32">
        <f t="shared" si="820"/>
        <v>4.4653758292891805E-3</v>
      </c>
      <c r="BJ372" s="32">
        <f t="shared" si="820"/>
        <v>3.034475781158056E-2</v>
      </c>
      <c r="BK372" s="32">
        <f t="shared" si="820"/>
        <v>2.1062743691301625E-2</v>
      </c>
      <c r="BL372" s="32">
        <f t="shared" si="820"/>
        <v>1.4619960869687979E-2</v>
      </c>
      <c r="BM372" s="32">
        <f t="shared" si="820"/>
        <v>2.0229899305347118E-2</v>
      </c>
      <c r="BN372" s="32">
        <f t="shared" si="820"/>
        <v>1.4041871304926165E-2</v>
      </c>
      <c r="BO372" s="32">
        <f t="shared" si="820"/>
        <v>9.7466698557413106E-3</v>
      </c>
      <c r="BP372" s="32">
        <f t="shared" si="820"/>
        <v>1.34866400465487E-2</v>
      </c>
      <c r="BQ372" s="32">
        <f t="shared" si="820"/>
        <v>9.3612756549630687E-3</v>
      </c>
      <c r="BR372" s="32">
        <f t="shared" si="820"/>
        <v>6.4977994211857133E-3</v>
      </c>
      <c r="BS372" s="32">
        <f t="shared" si="820"/>
        <v>9.5747191917880895E-3</v>
      </c>
      <c r="BT372" s="32">
        <f t="shared" si="820"/>
        <v>6.6459537263419939E-3</v>
      </c>
      <c r="BU372" s="32">
        <f t="shared" si="820"/>
        <v>4.6130544455612894E-3</v>
      </c>
      <c r="BV372" s="32">
        <f t="shared" si="820"/>
        <v>6.383165300891838E-3</v>
      </c>
      <c r="BW372" s="32">
        <f t="shared" si="820"/>
        <v>4.4306491258462311E-3</v>
      </c>
      <c r="BX372" s="32">
        <f t="shared" si="820"/>
        <v>3.0753788678509128E-3</v>
      </c>
      <c r="BY372" s="32">
        <f t="shared" si="820"/>
        <v>4.2554563159883608E-3</v>
      </c>
      <c r="BZ372" s="32">
        <f t="shared" si="820"/>
        <v>2.9537749561140713E-3</v>
      </c>
      <c r="CA372" s="32">
        <f t="shared" si="820"/>
        <v>2.0502587369035864E-3</v>
      </c>
      <c r="CB372" s="32">
        <f t="shared" si="820"/>
        <v>1.2685490332836575E-2</v>
      </c>
      <c r="CC372" s="32">
        <f t="shared" ref="CC372:CS372" si="821">CC371/$O371</f>
        <v>8.8051858293972732E-3</v>
      </c>
      <c r="CD372" s="32">
        <f t="shared" si="821"/>
        <v>6.1118092762664162E-3</v>
      </c>
      <c r="CE372" s="32">
        <f t="shared" si="821"/>
        <v>8.4570189574655705E-3</v>
      </c>
      <c r="CF372" s="32">
        <f t="shared" si="821"/>
        <v>5.8701415183348947E-3</v>
      </c>
      <c r="CG372" s="32">
        <f t="shared" si="821"/>
        <v>4.0745517561906683E-3</v>
      </c>
      <c r="CH372" s="32">
        <f t="shared" si="821"/>
        <v>5.6380295731887041E-3</v>
      </c>
      <c r="CI372" s="32">
        <f t="shared" si="821"/>
        <v>3.9134394336386019E-3</v>
      </c>
      <c r="CJ372" s="32">
        <f t="shared" si="821"/>
        <v>2.7163759966047684E-3</v>
      </c>
      <c r="CK372" s="32">
        <f t="shared" si="821"/>
        <v>1.8459313368766033E-2</v>
      </c>
      <c r="CL372" s="32">
        <f t="shared" si="821"/>
        <v>1.2812881507176049E-2</v>
      </c>
      <c r="CM372" s="32">
        <f t="shared" si="821"/>
        <v>8.8936099213049093E-3</v>
      </c>
      <c r="CN372" s="32">
        <f t="shared" si="821"/>
        <v>1.2306245876626225E-2</v>
      </c>
      <c r="CO372" s="32">
        <f t="shared" si="821"/>
        <v>8.541946662121493E-3</v>
      </c>
      <c r="CP372" s="32">
        <f t="shared" si="821"/>
        <v>5.9290910900060721E-3</v>
      </c>
      <c r="CQ372" s="32">
        <f t="shared" si="821"/>
        <v>8.2041885605685285E-3</v>
      </c>
      <c r="CR372" s="32">
        <f t="shared" si="821"/>
        <v>5.6946482130240143E-3</v>
      </c>
      <c r="CS372" s="32">
        <f t="shared" si="821"/>
        <v>3.9527392661304651E-3</v>
      </c>
    </row>
    <row r="373" spans="1:111" ht="13.15" thickTop="1" x14ac:dyDescent="0.35">
      <c r="H373" s="34">
        <f t="shared" si="817"/>
        <v>4.1257663951910217E-5</v>
      </c>
      <c r="I373" s="34">
        <f t="shared" ref="I373:J373" si="822">I368</f>
        <v>-0.36509326005251785</v>
      </c>
      <c r="J373" s="34">
        <f t="shared" si="822"/>
        <v>-0.59964811557193842</v>
      </c>
      <c r="K373" s="34">
        <f t="shared" si="813"/>
        <v>-0.36511800013295953</v>
      </c>
      <c r="L373" s="34">
        <f>$CE$6-$CE$7*SUMPRODUCT($B$6:$CD$6,Q372:CS372)</f>
        <v>-1.8933575870505592E-3</v>
      </c>
    </row>
    <row r="374" spans="1:111" ht="13.5" thickBot="1" x14ac:dyDescent="0.4">
      <c r="B374" s="39" t="s">
        <v>367</v>
      </c>
      <c r="D374" s="39" t="s">
        <v>368</v>
      </c>
      <c r="E374" s="39" t="s">
        <v>369</v>
      </c>
      <c r="F374" s="39" t="s">
        <v>370</v>
      </c>
      <c r="H374" s="39" t="s">
        <v>347</v>
      </c>
      <c r="I374" s="39" t="s">
        <v>371</v>
      </c>
      <c r="J374" s="39" t="s">
        <v>372</v>
      </c>
      <c r="K374" s="39" t="s">
        <v>349</v>
      </c>
      <c r="L374" s="39" t="s">
        <v>373</v>
      </c>
      <c r="M374" s="39" t="s">
        <v>374</v>
      </c>
      <c r="O374" s="45" t="s">
        <v>336</v>
      </c>
    </row>
    <row r="375" spans="1:111" ht="13.9" thickTop="1" thickBot="1" x14ac:dyDescent="0.4">
      <c r="B375" s="32">
        <f>1+B370</f>
        <v>10</v>
      </c>
      <c r="D375" s="32">
        <f>IF(F370,IF(M375&lt;0,D370,H375),E370)</f>
        <v>4.5383430347101239E-5</v>
      </c>
      <c r="E375" s="32">
        <f>IF(F370,IF(M375&lt;0,H375,E370),H375)</f>
        <v>4.9509196742292261E-5</v>
      </c>
      <c r="F375" s="32" t="b">
        <f>OR(F370,M375*M370&lt;=0)</f>
        <v>1</v>
      </c>
      <c r="H375" s="32">
        <f>IF(F370,(D370+E370)/2,2*H370)</f>
        <v>4.5383430347101239E-5</v>
      </c>
      <c r="I375" s="32">
        <f>I370</f>
        <v>-0.49701348766996445</v>
      </c>
      <c r="J375" s="32">
        <f>J370</f>
        <v>-1</v>
      </c>
      <c r="K375" s="32">
        <f>I375+J375*H375</f>
        <v>-0.49705887110031155</v>
      </c>
      <c r="L375" s="32">
        <f>$CE$3-$CE$7*SUMPRODUCT($B$3:$CD$3,Q377:CS377)</f>
        <v>-1.3317455852188687E-3</v>
      </c>
      <c r="M375" s="32">
        <f>SUMPRODUCT(L375:L378,J375:J378)</f>
        <v>2.0892037459994965E-3</v>
      </c>
      <c r="O375" s="46">
        <f>SUM(Q375:CS375)</f>
        <v>-1.2659928799840128</v>
      </c>
      <c r="P375" s="39" t="s">
        <v>363</v>
      </c>
      <c r="Q375" s="32">
        <f t="shared" ref="Q375:AV375" si="823">SUMPRODUCT(B$3:B$6,$K375:$K378)</f>
        <v>0.93942259038539655</v>
      </c>
      <c r="R375" s="32">
        <f t="shared" si="823"/>
        <v>0.57430211624439287</v>
      </c>
      <c r="S375" s="32">
        <f t="shared" si="823"/>
        <v>0.20918164210338919</v>
      </c>
      <c r="T375" s="32">
        <f t="shared" si="823"/>
        <v>0.53395896894916317</v>
      </c>
      <c r="U375" s="32">
        <f t="shared" si="823"/>
        <v>0.16883849480815949</v>
      </c>
      <c r="V375" s="32">
        <f t="shared" si="823"/>
        <v>-0.19628197933284419</v>
      </c>
      <c r="W375" s="32">
        <f t="shared" si="823"/>
        <v>0.12849534751292985</v>
      </c>
      <c r="X375" s="32">
        <f t="shared" si="823"/>
        <v>-0.23662512662807383</v>
      </c>
      <c r="Y375" s="32">
        <f t="shared" si="823"/>
        <v>-0.60174560076907757</v>
      </c>
      <c r="Z375" s="32">
        <f t="shared" si="823"/>
        <v>1.2207543414929554</v>
      </c>
      <c r="AA375" s="32">
        <f t="shared" si="823"/>
        <v>0.85563386735195168</v>
      </c>
      <c r="AB375" s="32">
        <f t="shared" si="823"/>
        <v>0.490513393210948</v>
      </c>
      <c r="AC375" s="32">
        <f t="shared" si="823"/>
        <v>0.8152907200567221</v>
      </c>
      <c r="AD375" s="32">
        <f t="shared" si="823"/>
        <v>0.45017024591571841</v>
      </c>
      <c r="AE375" s="32">
        <f t="shared" si="823"/>
        <v>8.5049771774714733E-2</v>
      </c>
      <c r="AF375" s="32">
        <f t="shared" si="823"/>
        <v>0.40982709862048877</v>
      </c>
      <c r="AG375" s="32">
        <f t="shared" si="823"/>
        <v>4.4706624479485091E-2</v>
      </c>
      <c r="AH375" s="32">
        <f t="shared" si="823"/>
        <v>-0.32041384966151859</v>
      </c>
      <c r="AI375" s="32">
        <f t="shared" si="823"/>
        <v>1.5958633429697007</v>
      </c>
      <c r="AJ375" s="32">
        <f t="shared" si="823"/>
        <v>1.230742868828697</v>
      </c>
      <c r="AK375" s="32">
        <f t="shared" si="823"/>
        <v>0.86562239468769331</v>
      </c>
      <c r="AL375" s="32">
        <f t="shared" si="823"/>
        <v>1.1903997215334674</v>
      </c>
      <c r="AM375" s="32">
        <f t="shared" si="823"/>
        <v>0.82527924739246361</v>
      </c>
      <c r="AN375" s="32">
        <f t="shared" si="823"/>
        <v>0.46015877325145993</v>
      </c>
      <c r="AO375" s="32">
        <f t="shared" si="823"/>
        <v>0.78493610009723391</v>
      </c>
      <c r="AP375" s="32">
        <f t="shared" si="823"/>
        <v>0.41981562595623029</v>
      </c>
      <c r="AQ375" s="32">
        <f t="shared" si="823"/>
        <v>5.4695151815226606E-2</v>
      </c>
      <c r="AR375" s="32">
        <f t="shared" si="823"/>
        <v>0.44236371928508494</v>
      </c>
      <c r="AS375" s="32">
        <f t="shared" si="823"/>
        <v>7.7243245144081263E-2</v>
      </c>
      <c r="AT375" s="32">
        <f t="shared" si="823"/>
        <v>-0.28787722899692242</v>
      </c>
      <c r="AU375" s="32">
        <f t="shared" si="823"/>
        <v>3.6900097848851621E-2</v>
      </c>
      <c r="AV375" s="32">
        <f t="shared" si="823"/>
        <v>-0.32822037629215206</v>
      </c>
      <c r="AW375" s="32">
        <f t="shared" ref="AW375:CB375" si="824">SUMPRODUCT(AH$3:AH$6,$K375:$K378)</f>
        <v>-0.69334085043315574</v>
      </c>
      <c r="AX375" s="32">
        <f t="shared" si="824"/>
        <v>-0.36856352358738165</v>
      </c>
      <c r="AY375" s="32">
        <f t="shared" si="824"/>
        <v>-0.73368399772838533</v>
      </c>
      <c r="AZ375" s="32">
        <f t="shared" si="824"/>
        <v>-1.098804471869389</v>
      </c>
      <c r="BA375" s="32">
        <f t="shared" si="824"/>
        <v>0.72369547039264392</v>
      </c>
      <c r="BB375" s="32">
        <f t="shared" si="824"/>
        <v>0.35857499625164019</v>
      </c>
      <c r="BC375" s="32">
        <f t="shared" si="824"/>
        <v>-6.5454778893634935E-3</v>
      </c>
      <c r="BD375" s="32">
        <f t="shared" si="824"/>
        <v>0.31823184895641055</v>
      </c>
      <c r="BE375" s="32">
        <f t="shared" si="824"/>
        <v>-4.688862518459315E-2</v>
      </c>
      <c r="BF375" s="32">
        <f t="shared" si="824"/>
        <v>-0.41200909932559682</v>
      </c>
      <c r="BG375" s="32">
        <f t="shared" si="824"/>
        <v>-8.7231772479822778E-2</v>
      </c>
      <c r="BH375" s="32">
        <f t="shared" si="824"/>
        <v>-0.45235224662082646</v>
      </c>
      <c r="BI375" s="32">
        <f t="shared" si="824"/>
        <v>-0.8174727207618302</v>
      </c>
      <c r="BJ375" s="32">
        <f t="shared" si="824"/>
        <v>1.098804471869389</v>
      </c>
      <c r="BK375" s="32">
        <f t="shared" si="824"/>
        <v>0.73368399772838533</v>
      </c>
      <c r="BL375" s="32">
        <f t="shared" si="824"/>
        <v>0.36856352358738165</v>
      </c>
      <c r="BM375" s="32">
        <f t="shared" si="824"/>
        <v>0.69334085043315574</v>
      </c>
      <c r="BN375" s="32">
        <f t="shared" si="824"/>
        <v>0.32822037629215206</v>
      </c>
      <c r="BO375" s="32">
        <f t="shared" si="824"/>
        <v>-3.6900097848851621E-2</v>
      </c>
      <c r="BP375" s="32">
        <f t="shared" si="824"/>
        <v>0.28787722899692242</v>
      </c>
      <c r="BQ375" s="32">
        <f t="shared" si="824"/>
        <v>-7.7243245144081263E-2</v>
      </c>
      <c r="BR375" s="32">
        <f t="shared" si="824"/>
        <v>-0.44236371928508494</v>
      </c>
      <c r="BS375" s="32">
        <f t="shared" si="824"/>
        <v>-5.4695151815226606E-2</v>
      </c>
      <c r="BT375" s="32">
        <f t="shared" si="824"/>
        <v>-0.41981562595623029</v>
      </c>
      <c r="BU375" s="32">
        <f t="shared" si="824"/>
        <v>-0.78493610009723391</v>
      </c>
      <c r="BV375" s="32">
        <f t="shared" si="824"/>
        <v>-0.46015877325145993</v>
      </c>
      <c r="BW375" s="32">
        <f t="shared" si="824"/>
        <v>-0.82527924739246361</v>
      </c>
      <c r="BX375" s="32">
        <f t="shared" si="824"/>
        <v>-1.1903997215334674</v>
      </c>
      <c r="BY375" s="32">
        <f t="shared" si="824"/>
        <v>-0.86562239468769331</v>
      </c>
      <c r="BZ375" s="32">
        <f t="shared" si="824"/>
        <v>-1.230742868828697</v>
      </c>
      <c r="CA375" s="32">
        <f t="shared" si="824"/>
        <v>-1.5958633429697007</v>
      </c>
      <c r="CB375" s="32">
        <f t="shared" si="824"/>
        <v>0.22663659929233232</v>
      </c>
      <c r="CC375" s="32">
        <f t="shared" ref="CC375:CS375" si="825">SUMPRODUCT(BN$3:BN$6,$K375:$K378)</f>
        <v>-0.13848387484867136</v>
      </c>
      <c r="CD375" s="32">
        <f t="shared" si="825"/>
        <v>-0.5036043489896751</v>
      </c>
      <c r="CE375" s="32">
        <f t="shared" si="825"/>
        <v>-0.178827022143901</v>
      </c>
      <c r="CF375" s="32">
        <f t="shared" si="825"/>
        <v>-0.54394749628490469</v>
      </c>
      <c r="CG375" s="32">
        <f t="shared" si="825"/>
        <v>-0.90906797042590837</v>
      </c>
      <c r="CH375" s="32">
        <f t="shared" si="825"/>
        <v>-0.58429064358013427</v>
      </c>
      <c r="CI375" s="32">
        <f t="shared" si="825"/>
        <v>-0.94941111772113795</v>
      </c>
      <c r="CJ375" s="32">
        <f t="shared" si="825"/>
        <v>-1.3145315918621416</v>
      </c>
      <c r="CK375" s="32">
        <f t="shared" si="825"/>
        <v>0.60174560076907757</v>
      </c>
      <c r="CL375" s="32">
        <f t="shared" si="825"/>
        <v>0.23662512662807383</v>
      </c>
      <c r="CM375" s="32">
        <f t="shared" si="825"/>
        <v>-0.12849534751292985</v>
      </c>
      <c r="CN375" s="32">
        <f t="shared" si="825"/>
        <v>0.19628197933284419</v>
      </c>
      <c r="CO375" s="32">
        <f t="shared" si="825"/>
        <v>-0.16883849480815949</v>
      </c>
      <c r="CP375" s="32">
        <f t="shared" si="825"/>
        <v>-0.53395896894916317</v>
      </c>
      <c r="CQ375" s="32">
        <f t="shared" si="825"/>
        <v>-0.20918164210338919</v>
      </c>
      <c r="CR375" s="32">
        <f t="shared" si="825"/>
        <v>-0.57430211624439287</v>
      </c>
      <c r="CS375" s="32">
        <f t="shared" si="825"/>
        <v>-0.93942259038539655</v>
      </c>
    </row>
    <row r="376" spans="1:111" ht="13.9" thickTop="1" thickBot="1" x14ac:dyDescent="0.4">
      <c r="H376" s="33">
        <f>H375</f>
        <v>4.5383430347101239E-5</v>
      </c>
      <c r="I376" s="33">
        <f t="shared" ref="I376:J376" si="826">I371</f>
        <v>0.32823177650272478</v>
      </c>
      <c r="J376" s="33">
        <f t="shared" si="826"/>
        <v>-0.25119763943610007</v>
      </c>
      <c r="K376" s="33">
        <f t="shared" ref="K376:K378" si="827">I376+J376*H376</f>
        <v>0.32822037629215206</v>
      </c>
      <c r="L376" s="33">
        <f>$CE$4-$CE$7*SUMPRODUCT($B$4:$CD$4,Q377:CS377)</f>
        <v>-2.8064153718787566E-4</v>
      </c>
      <c r="M376" s="39" t="s">
        <v>375</v>
      </c>
      <c r="O376" s="47">
        <f t="shared" ref="O376:O377" si="828">SUM(Q376:CS376)</f>
        <v>98.882783168391384</v>
      </c>
      <c r="P376" s="39" t="s">
        <v>365</v>
      </c>
      <c r="Q376" s="33">
        <f>EXP(Q375)</f>
        <v>2.5585036871142841</v>
      </c>
      <c r="R376" s="33">
        <f>EXP(R375)</f>
        <v>1.7758907290554238</v>
      </c>
      <c r="S376" s="33">
        <f t="shared" ref="S376:CD376" si="829">EXP(S375)</f>
        <v>1.2326688827648855</v>
      </c>
      <c r="T376" s="33">
        <f t="shared" si="829"/>
        <v>1.7056716605151523</v>
      </c>
      <c r="U376" s="33">
        <f t="shared" si="829"/>
        <v>1.1839289128161905</v>
      </c>
      <c r="V376" s="33">
        <f t="shared" si="829"/>
        <v>0.82178047689365064</v>
      </c>
      <c r="W376" s="33">
        <f t="shared" si="829"/>
        <v>1.1371161308608124</v>
      </c>
      <c r="X376" s="33">
        <f t="shared" si="829"/>
        <v>0.78928711528758799</v>
      </c>
      <c r="Y376" s="33">
        <f t="shared" si="829"/>
        <v>0.54785446574168484</v>
      </c>
      <c r="Z376" s="33">
        <f t="shared" si="829"/>
        <v>3.3897437938231625</v>
      </c>
      <c r="AA376" s="33">
        <f t="shared" si="829"/>
        <v>2.3528653125035808</v>
      </c>
      <c r="AB376" s="33">
        <f t="shared" si="829"/>
        <v>1.6331544551745485</v>
      </c>
      <c r="AC376" s="33">
        <f t="shared" si="829"/>
        <v>2.2598325555092402</v>
      </c>
      <c r="AD376" s="33">
        <f t="shared" si="829"/>
        <v>1.5685792069633326</v>
      </c>
      <c r="AE376" s="33">
        <f t="shared" si="829"/>
        <v>1.088771255427494</v>
      </c>
      <c r="AF376" s="33">
        <f t="shared" si="829"/>
        <v>1.5065572767609112</v>
      </c>
      <c r="AG376" s="33">
        <f t="shared" si="829"/>
        <v>1.0457210259518297</v>
      </c>
      <c r="AH376" s="33">
        <f t="shared" si="829"/>
        <v>0.72584858271624131</v>
      </c>
      <c r="AI376" s="33">
        <f t="shared" si="829"/>
        <v>4.9325857475969377</v>
      </c>
      <c r="AJ376" s="33">
        <f t="shared" si="829"/>
        <v>3.4237720053115703</v>
      </c>
      <c r="AK376" s="33">
        <f t="shared" si="829"/>
        <v>2.3764847372528801</v>
      </c>
      <c r="AL376" s="33">
        <f t="shared" si="829"/>
        <v>3.2883953871594449</v>
      </c>
      <c r="AM376" s="33">
        <f t="shared" si="829"/>
        <v>2.2825180635607283</v>
      </c>
      <c r="AN376" s="33">
        <f t="shared" si="829"/>
        <v>1.5843255135391066</v>
      </c>
      <c r="AO376" s="33">
        <f t="shared" si="829"/>
        <v>2.192266850618799</v>
      </c>
      <c r="AP376" s="33">
        <f t="shared" si="829"/>
        <v>1.5216809712791919</v>
      </c>
      <c r="AQ376" s="33">
        <f t="shared" si="829"/>
        <v>1.0562185792754186</v>
      </c>
      <c r="AR376" s="33">
        <f t="shared" si="829"/>
        <v>1.556381723546189</v>
      </c>
      <c r="AS376" s="33">
        <f t="shared" si="829"/>
        <v>1.0803048233377499</v>
      </c>
      <c r="AT376" s="33">
        <f t="shared" si="829"/>
        <v>0.74985364687249378</v>
      </c>
      <c r="AU376" s="33">
        <f t="shared" si="829"/>
        <v>1.0375893582512876</v>
      </c>
      <c r="AV376" s="33">
        <f t="shared" si="829"/>
        <v>0.72020428626520117</v>
      </c>
      <c r="AW376" s="33">
        <f t="shared" si="829"/>
        <v>0.49990317443979443</v>
      </c>
      <c r="AX376" s="33">
        <f t="shared" si="829"/>
        <v>0.69172726720493949</v>
      </c>
      <c r="AY376" s="33">
        <f t="shared" si="829"/>
        <v>0.48013690464899605</v>
      </c>
      <c r="AZ376" s="33">
        <f t="shared" si="829"/>
        <v>0.33326927842157639</v>
      </c>
      <c r="BA376" s="33">
        <f t="shared" si="829"/>
        <v>2.0620393532287427</v>
      </c>
      <c r="BB376" s="33">
        <f t="shared" si="829"/>
        <v>1.4312883693658687</v>
      </c>
      <c r="BC376" s="33">
        <f t="shared" si="829"/>
        <v>0.99347589708912654</v>
      </c>
      <c r="BD376" s="33">
        <f t="shared" si="829"/>
        <v>1.3746949458713658</v>
      </c>
      <c r="BE376" s="33">
        <f t="shared" si="829"/>
        <v>0.95419366481579626</v>
      </c>
      <c r="BF376" s="33">
        <f t="shared" si="829"/>
        <v>0.66231824937530315</v>
      </c>
      <c r="BG376" s="33">
        <f t="shared" si="829"/>
        <v>0.91646465972884983</v>
      </c>
      <c r="BH376" s="33">
        <f t="shared" si="829"/>
        <v>0.63613005559319269</v>
      </c>
      <c r="BI376" s="33">
        <f t="shared" si="829"/>
        <v>0.44154615601732389</v>
      </c>
      <c r="BJ376" s="33">
        <f t="shared" si="829"/>
        <v>3.0005766050089613</v>
      </c>
      <c r="BK376" s="33">
        <f t="shared" si="829"/>
        <v>2.0827392985570432</v>
      </c>
      <c r="BL376" s="33">
        <f t="shared" si="829"/>
        <v>1.4456564709971567</v>
      </c>
      <c r="BM376" s="33">
        <f t="shared" si="829"/>
        <v>2.0003873772568621</v>
      </c>
      <c r="BN376" s="33">
        <f t="shared" si="829"/>
        <v>1.3884949299395999</v>
      </c>
      <c r="BO376" s="33">
        <f t="shared" si="829"/>
        <v>0.96377241347710119</v>
      </c>
      <c r="BP376" s="33">
        <f t="shared" si="829"/>
        <v>1.3335935674525585</v>
      </c>
      <c r="BQ376" s="33">
        <f t="shared" si="829"/>
        <v>0.92566466278504878</v>
      </c>
      <c r="BR376" s="33">
        <f t="shared" si="829"/>
        <v>0.64251589752770755</v>
      </c>
      <c r="BS376" s="33">
        <f t="shared" si="829"/>
        <v>0.94677372621679745</v>
      </c>
      <c r="BT376" s="33">
        <f t="shared" si="829"/>
        <v>0.65716797336261368</v>
      </c>
      <c r="BU376" s="33">
        <f t="shared" si="829"/>
        <v>0.45614884872146633</v>
      </c>
      <c r="BV376" s="33">
        <f t="shared" si="829"/>
        <v>0.63118342250651172</v>
      </c>
      <c r="BW376" s="33">
        <f t="shared" si="829"/>
        <v>0.43811263357101327</v>
      </c>
      <c r="BX376" s="33">
        <f t="shared" si="829"/>
        <v>0.30409968457710673</v>
      </c>
      <c r="BY376" s="33">
        <f t="shared" si="829"/>
        <v>0.42078957391325789</v>
      </c>
      <c r="BZ376" s="33">
        <f t="shared" si="829"/>
        <v>0.29207552326750158</v>
      </c>
      <c r="CA376" s="33">
        <f t="shared" si="829"/>
        <v>0.20273342444927206</v>
      </c>
      <c r="CB376" s="33">
        <f t="shared" si="829"/>
        <v>1.2543739447246942</v>
      </c>
      <c r="CC376" s="33">
        <f t="shared" si="829"/>
        <v>0.87067729095899504</v>
      </c>
      <c r="CD376" s="33">
        <f t="shared" si="829"/>
        <v>0.60434844663333231</v>
      </c>
      <c r="CE376" s="33">
        <f t="shared" ref="CE376:CS376" si="830">EXP(CE375)</f>
        <v>0.83625053971241015</v>
      </c>
      <c r="CF376" s="33">
        <f t="shared" si="830"/>
        <v>0.58045239024763118</v>
      </c>
      <c r="CG376" s="33">
        <f t="shared" si="830"/>
        <v>0.40289956340124827</v>
      </c>
      <c r="CH376" s="33">
        <f t="shared" si="830"/>
        <v>0.55750118862902598</v>
      </c>
      <c r="CI376" s="33">
        <f t="shared" si="830"/>
        <v>0.3869688354603657</v>
      </c>
      <c r="CJ376" s="33">
        <f t="shared" si="830"/>
        <v>0.26860010825411035</v>
      </c>
      <c r="CK376" s="33">
        <f t="shared" si="830"/>
        <v>1.8253022700950352</v>
      </c>
      <c r="CL376" s="33">
        <f t="shared" si="830"/>
        <v>1.2669660768953968</v>
      </c>
      <c r="CM376" s="33">
        <f t="shared" si="830"/>
        <v>0.87941765388816218</v>
      </c>
      <c r="CN376" s="33">
        <f t="shared" si="830"/>
        <v>1.2168699891484687</v>
      </c>
      <c r="CO376" s="33">
        <f t="shared" si="830"/>
        <v>0.844645306973134</v>
      </c>
      <c r="CP376" s="33">
        <f t="shared" si="830"/>
        <v>0.58627930752978374</v>
      </c>
      <c r="CQ376" s="33">
        <f t="shared" si="830"/>
        <v>0.8112478654908466</v>
      </c>
      <c r="CR376" s="33">
        <f t="shared" si="830"/>
        <v>0.56309770845635798</v>
      </c>
      <c r="CS376" s="33">
        <f t="shared" si="830"/>
        <v>0.39085345275694794</v>
      </c>
    </row>
    <row r="377" spans="1:111" ht="13.9" thickTop="1" thickBot="1" x14ac:dyDescent="0.4">
      <c r="H377" s="32">
        <f t="shared" ref="H377:H378" si="831">H376</f>
        <v>4.5383430347101239E-5</v>
      </c>
      <c r="I377" s="32">
        <f t="shared" ref="I377:J377" si="832">I372</f>
        <v>-0.40544693421658068</v>
      </c>
      <c r="J377" s="32">
        <f t="shared" si="832"/>
        <v>-0.36769410167981009</v>
      </c>
      <c r="K377" s="32">
        <f t="shared" si="827"/>
        <v>-0.40546362143623332</v>
      </c>
      <c r="L377" s="32">
        <f>$CE$5-$CE$7*SUMPRODUCT($B$5:$CD$5,Q377:CS377)</f>
        <v>-6.948237150083969E-4</v>
      </c>
      <c r="M377" s="32">
        <f>SUMPRODUCT($B$7:$CD$7, LN(Q377:CS377))</f>
        <v>-3180.5978400009117</v>
      </c>
      <c r="O377" s="48">
        <f t="shared" si="828"/>
        <v>1.0000000000000004</v>
      </c>
      <c r="P377" s="39" t="s">
        <v>366</v>
      </c>
      <c r="Q377" s="32">
        <f t="shared" ref="Q377:AV377" si="833">Q376/$O376</f>
        <v>2.5874106746745867E-2</v>
      </c>
      <c r="R377" s="32">
        <f t="shared" si="833"/>
        <v>1.7959554455816536E-2</v>
      </c>
      <c r="S377" s="32">
        <f t="shared" si="833"/>
        <v>1.2465960638119632E-2</v>
      </c>
      <c r="T377" s="32">
        <f t="shared" si="833"/>
        <v>1.7249430142055131E-2</v>
      </c>
      <c r="U377" s="32">
        <f t="shared" si="833"/>
        <v>1.1973054103867923E-2</v>
      </c>
      <c r="V377" s="32">
        <f t="shared" si="833"/>
        <v>8.3106527806181222E-3</v>
      </c>
      <c r="W377" s="32">
        <f t="shared" si="833"/>
        <v>1.1499637190878544E-2</v>
      </c>
      <c r="X377" s="32">
        <f t="shared" si="833"/>
        <v>7.9820479359230812E-3</v>
      </c>
      <c r="Y377" s="32">
        <f t="shared" si="833"/>
        <v>5.5404434238943484E-3</v>
      </c>
      <c r="Z377" s="32">
        <f t="shared" si="833"/>
        <v>3.428042461194316E-2</v>
      </c>
      <c r="AA377" s="32">
        <f t="shared" si="833"/>
        <v>2.3794489162959682E-2</v>
      </c>
      <c r="AB377" s="32">
        <f t="shared" si="833"/>
        <v>1.6516064807696455E-2</v>
      </c>
      <c r="AC377" s="32">
        <f t="shared" si="833"/>
        <v>2.2853650383817398E-2</v>
      </c>
      <c r="AD377" s="32">
        <f t="shared" si="833"/>
        <v>1.5863016358390089E-2</v>
      </c>
      <c r="AE377" s="32">
        <f t="shared" si="833"/>
        <v>1.1010726241123115E-2</v>
      </c>
      <c r="AF377" s="32">
        <f t="shared" si="833"/>
        <v>1.5235789573148801E-2</v>
      </c>
      <c r="AG377" s="32">
        <f t="shared" si="833"/>
        <v>1.0575359961005852E-2</v>
      </c>
      <c r="AH377" s="32">
        <f t="shared" si="833"/>
        <v>7.3404950736486166E-3</v>
      </c>
      <c r="AI377" s="32">
        <f t="shared" si="833"/>
        <v>4.9883160541679364E-2</v>
      </c>
      <c r="AJ377" s="32">
        <f t="shared" si="833"/>
        <v>3.4624551368877779E-2</v>
      </c>
      <c r="AK377" s="32">
        <f t="shared" si="833"/>
        <v>2.4033352026569383E-2</v>
      </c>
      <c r="AL377" s="32">
        <f t="shared" si="833"/>
        <v>3.3255489801086072E-2</v>
      </c>
      <c r="AM377" s="32">
        <f t="shared" si="833"/>
        <v>2.3083068562843125E-2</v>
      </c>
      <c r="AN377" s="32">
        <f t="shared" si="833"/>
        <v>1.6022258504203874E-2</v>
      </c>
      <c r="AO377" s="32">
        <f t="shared" si="833"/>
        <v>2.2170359494084035E-2</v>
      </c>
      <c r="AP377" s="32">
        <f t="shared" si="833"/>
        <v>1.5388735253212498E-2</v>
      </c>
      <c r="AQ377" s="32">
        <f t="shared" si="833"/>
        <v>1.0681521549375713E-2</v>
      </c>
      <c r="AR377" s="32">
        <f t="shared" si="833"/>
        <v>1.5739663404252743E-2</v>
      </c>
      <c r="AS377" s="32">
        <f t="shared" si="833"/>
        <v>1.0925105349209844E-2</v>
      </c>
      <c r="AT377" s="32">
        <f t="shared" si="833"/>
        <v>7.5832579023947825E-3</v>
      </c>
      <c r="AU377" s="32">
        <f t="shared" si="833"/>
        <v>1.0493124535990616E-2</v>
      </c>
      <c r="AV377" s="32">
        <f t="shared" si="833"/>
        <v>7.2834143941795911E-3</v>
      </c>
      <c r="AW377" s="32">
        <f t="shared" ref="AW377:CB377" si="834">AW376/$O376</f>
        <v>5.0555127841465548E-3</v>
      </c>
      <c r="AX377" s="32">
        <f t="shared" si="834"/>
        <v>6.9954267572239536E-3</v>
      </c>
      <c r="AY377" s="32">
        <f t="shared" si="834"/>
        <v>4.855616814823588E-3</v>
      </c>
      <c r="AZ377" s="32">
        <f t="shared" si="834"/>
        <v>3.3703468666940635E-3</v>
      </c>
      <c r="BA377" s="32">
        <f t="shared" si="834"/>
        <v>2.0853370901961918E-2</v>
      </c>
      <c r="BB377" s="32">
        <f t="shared" si="834"/>
        <v>1.4474596320053728E-2</v>
      </c>
      <c r="BC377" s="32">
        <f t="shared" si="834"/>
        <v>1.0047005810883148E-2</v>
      </c>
      <c r="BD377" s="32">
        <f t="shared" si="834"/>
        <v>1.3902267936070767E-2</v>
      </c>
      <c r="BE377" s="32">
        <f t="shared" si="834"/>
        <v>9.6497452260305237E-3</v>
      </c>
      <c r="BF377" s="32">
        <f t="shared" si="834"/>
        <v>6.6980138316638533E-3</v>
      </c>
      <c r="BG377" s="32">
        <f t="shared" si="834"/>
        <v>9.2681924027984332E-3</v>
      </c>
      <c r="BH377" s="32">
        <f t="shared" si="834"/>
        <v>6.4331730480310387E-3</v>
      </c>
      <c r="BI377" s="32">
        <f t="shared" si="834"/>
        <v>4.4653491929469418E-3</v>
      </c>
      <c r="BJ377" s="32">
        <f t="shared" si="834"/>
        <v>3.0344783074108678E-2</v>
      </c>
      <c r="BK377" s="32">
        <f t="shared" si="834"/>
        <v>2.1062709117018526E-2</v>
      </c>
      <c r="BL377" s="32">
        <f t="shared" si="834"/>
        <v>1.4619900701371757E-2</v>
      </c>
      <c r="BM377" s="32">
        <f t="shared" si="834"/>
        <v>2.0229885457919643E-2</v>
      </c>
      <c r="BN377" s="32">
        <f t="shared" si="834"/>
        <v>1.4041826953586826E-2</v>
      </c>
      <c r="BO377" s="32">
        <f t="shared" si="834"/>
        <v>9.7466149575892828E-3</v>
      </c>
      <c r="BP377" s="32">
        <f t="shared" si="834"/>
        <v>1.3486610355429919E-2</v>
      </c>
      <c r="BQ377" s="32">
        <f t="shared" si="834"/>
        <v>9.3612318861282257E-3</v>
      </c>
      <c r="BR377" s="32">
        <f t="shared" si="834"/>
        <v>6.4977529650792889E-3</v>
      </c>
      <c r="BS377" s="32">
        <f t="shared" si="834"/>
        <v>9.5747075060023269E-3</v>
      </c>
      <c r="BT377" s="32">
        <f t="shared" si="834"/>
        <v>6.6459291729632696E-3</v>
      </c>
      <c r="BU377" s="32">
        <f t="shared" si="834"/>
        <v>4.6130259900216651E-3</v>
      </c>
      <c r="BV377" s="32">
        <f t="shared" si="834"/>
        <v>6.3831478269745362E-3</v>
      </c>
      <c r="BW377" s="32">
        <f t="shared" si="834"/>
        <v>4.4306260355246475E-3</v>
      </c>
      <c r="BX377" s="32">
        <f t="shared" si="834"/>
        <v>3.075355232055346E-3</v>
      </c>
      <c r="BY377" s="32">
        <f t="shared" si="834"/>
        <v>4.2554382110855313E-3</v>
      </c>
      <c r="BZ377" s="32">
        <f t="shared" si="834"/>
        <v>2.9537550816112717E-3</v>
      </c>
      <c r="CA377" s="32">
        <f t="shared" si="834"/>
        <v>2.0502398694020305E-3</v>
      </c>
      <c r="CB377" s="32">
        <f t="shared" si="834"/>
        <v>1.2685463581547573E-2</v>
      </c>
      <c r="CC377" s="32">
        <f t="shared" ref="CC377:CS377" si="835">CC376/$O376</f>
        <v>8.805145476905564E-3</v>
      </c>
      <c r="CD377" s="32">
        <f t="shared" si="835"/>
        <v>6.1117661464297939E-3</v>
      </c>
      <c r="CE377" s="32">
        <f t="shared" si="835"/>
        <v>8.4569882937894879E-3</v>
      </c>
      <c r="CF377" s="32">
        <f t="shared" si="835"/>
        <v>5.8701057115186162E-3</v>
      </c>
      <c r="CG377" s="32">
        <f t="shared" si="835"/>
        <v>4.0745168217518188E-3</v>
      </c>
      <c r="CH377" s="32">
        <f t="shared" si="835"/>
        <v>5.6380005777106343E-3</v>
      </c>
      <c r="CI377" s="32">
        <f t="shared" si="835"/>
        <v>3.913409625630998E-3</v>
      </c>
      <c r="CJ377" s="32">
        <f t="shared" si="835"/>
        <v>2.716348586150742E-3</v>
      </c>
      <c r="CK377" s="32">
        <f t="shared" si="835"/>
        <v>1.8459252577737988E-2</v>
      </c>
      <c r="CL377" s="32">
        <f t="shared" si="835"/>
        <v>1.2812807612199086E-2</v>
      </c>
      <c r="CM377" s="32">
        <f t="shared" si="835"/>
        <v>8.8935366270037845E-3</v>
      </c>
      <c r="CN377" s="32">
        <f t="shared" si="835"/>
        <v>1.2306186680407375E-2</v>
      </c>
      <c r="CO377" s="32">
        <f t="shared" si="835"/>
        <v>8.5418844404364543E-3</v>
      </c>
      <c r="CP377" s="32">
        <f t="shared" si="835"/>
        <v>5.9290332325232561E-3</v>
      </c>
      <c r="CQ377" s="32">
        <f t="shared" si="835"/>
        <v>8.204136650455527E-3</v>
      </c>
      <c r="CR377" s="32">
        <f t="shared" si="835"/>
        <v>5.6945980929504862E-3</v>
      </c>
      <c r="CS377" s="32">
        <f t="shared" si="835"/>
        <v>3.9526946980380619E-3</v>
      </c>
    </row>
    <row r="378" spans="1:111" ht="13.15" thickTop="1" x14ac:dyDescent="0.35">
      <c r="H378" s="34">
        <f t="shared" si="831"/>
        <v>4.5383430347101239E-5</v>
      </c>
      <c r="I378" s="34">
        <f t="shared" ref="I378:J378" si="836">I373</f>
        <v>-0.36509326005251785</v>
      </c>
      <c r="J378" s="34">
        <f t="shared" si="836"/>
        <v>-0.59964811557193842</v>
      </c>
      <c r="K378" s="34">
        <f t="shared" si="827"/>
        <v>-0.36512047414100368</v>
      </c>
      <c r="L378" s="34">
        <f>$CE$6-$CE$7*SUMPRODUCT($B$6:$CD$6,Q377:CS377)</f>
        <v>-7.1955381196175949E-4</v>
      </c>
    </row>
    <row r="380" spans="1:111" ht="27.75" customHeight="1" x14ac:dyDescent="0.35">
      <c r="A380" s="40" t="s">
        <v>354</v>
      </c>
      <c r="B380" s="40"/>
      <c r="C380" s="40">
        <f>1+C322</f>
        <v>7</v>
      </c>
      <c r="D380" s="40"/>
    </row>
    <row r="381" spans="1:111" ht="13.15" x14ac:dyDescent="0.35">
      <c r="B381" s="37" t="s">
        <v>349</v>
      </c>
      <c r="D381" s="37" t="s">
        <v>350</v>
      </c>
      <c r="F381" s="37" t="s">
        <v>348</v>
      </c>
      <c r="H381" s="37" t="s">
        <v>355</v>
      </c>
      <c r="I381" s="37"/>
      <c r="J381" s="37"/>
      <c r="K381" s="37"/>
      <c r="M381" s="37" t="s">
        <v>356</v>
      </c>
      <c r="N381" s="37" t="s">
        <v>357</v>
      </c>
      <c r="P381" s="37" t="s">
        <v>358</v>
      </c>
      <c r="R381" s="37" t="s">
        <v>359</v>
      </c>
      <c r="T381" s="37" t="s">
        <v>360</v>
      </c>
      <c r="V381" s="37" t="s">
        <v>361</v>
      </c>
      <c r="X381" s="37" t="s">
        <v>362</v>
      </c>
      <c r="Y381" s="37"/>
      <c r="Z381" s="37"/>
      <c r="AA381" s="37"/>
      <c r="AC381" s="37" t="s">
        <v>336</v>
      </c>
    </row>
    <row r="382" spans="1:111" ht="13.15" x14ac:dyDescent="0.35">
      <c r="B382" s="36">
        <f>K375</f>
        <v>-0.49705887110031155</v>
      </c>
      <c r="D382" s="36">
        <f>$CE$3-$CE$7*SUMPRODUCT($B$3:$CD$3,AE384:DG384)</f>
        <v>-1.3317455852188687E-3</v>
      </c>
      <c r="F382" s="36">
        <f>SUMPRODUCT(D382:D385,D382:D385)</f>
        <v>2.8528436593918896E-6</v>
      </c>
      <c r="H382" s="36">
        <f t="shared" ref="H382:K385" si="837">X324</f>
        <v>-2.2257339729148278E-3</v>
      </c>
      <c r="I382" s="36">
        <f t="shared" si="837"/>
        <v>-2.2084918891698748E-7</v>
      </c>
      <c r="J382" s="36">
        <f t="shared" si="837"/>
        <v>3.8543968100546167E-7</v>
      </c>
      <c r="K382" s="36">
        <f t="shared" si="837"/>
        <v>-3.7256822534308294E-7</v>
      </c>
      <c r="M382" s="36">
        <f t="array" ref="M382:M385">MMULT(H382:K385,D382:D385)</f>
        <v>2.9641736420125329E-6</v>
      </c>
      <c r="N382" s="36">
        <f>IFERROR(M382/(MAX(ABS(M382),ABS(M383),ABS(M384),ABS(M385))),0)</f>
        <v>1</v>
      </c>
      <c r="P382" s="36">
        <f>L433</f>
        <v>2.2191953149786059E-5</v>
      </c>
      <c r="R382" s="36">
        <f>H433*J433</f>
        <v>-3.0137434214871917E-6</v>
      </c>
      <c r="T382" s="36">
        <f>P382-D382</f>
        <v>1.3539375383686547E-3</v>
      </c>
      <c r="V382" s="36">
        <f t="array" ref="V382:V385">MMULT(H382:K385,T382:T385)</f>
        <v>-3.0135683708370905E-6</v>
      </c>
      <c r="X382" s="36">
        <f t="array" ref="X382:AA385">H382:K385+MMULT(R382:R385,TRANSPOSE(R382:R385))*((SUMPRODUCT(R382:R385,T382:T385)+SUMPRODUCT(V382:V385,T382:T385))/SUMPRODUCT(R382:R385,T382:T385)^2)-(MMULT(V382:V385,TRANSPOSE(R382:R385))+MMULT(R382:R385,TRANSPOSE(V382:V385)))/SUMPRODUCT(R382:R385,T382:T385)</f>
        <v>-2.2258252146218258E-3</v>
      </c>
      <c r="Y382" s="36">
        <v>-1.7985122258341348E-8</v>
      </c>
      <c r="Z382" s="36">
        <v>-2.9505149685233809E-8</v>
      </c>
      <c r="AA382" s="36">
        <v>-1.2180452157680745E-7</v>
      </c>
      <c r="AC382" s="43">
        <f>SUM(AE382:DG382)</f>
        <v>-1.2659928799840128</v>
      </c>
      <c r="AD382" s="37" t="s">
        <v>363</v>
      </c>
      <c r="AE382" s="36">
        <f t="shared" ref="AE382:BJ382" si="838">SUMPRODUCT(B$3:B$6,$B382:$B385)</f>
        <v>0.93942259038539655</v>
      </c>
      <c r="AF382" s="36">
        <f t="shared" si="838"/>
        <v>0.57430211624439287</v>
      </c>
      <c r="AG382" s="36">
        <f t="shared" si="838"/>
        <v>0.20918164210338919</v>
      </c>
      <c r="AH382" s="36">
        <f t="shared" si="838"/>
        <v>0.53395896894916317</v>
      </c>
      <c r="AI382" s="36">
        <f t="shared" si="838"/>
        <v>0.16883849480815949</v>
      </c>
      <c r="AJ382" s="36">
        <f t="shared" si="838"/>
        <v>-0.19628197933284419</v>
      </c>
      <c r="AK382" s="36">
        <f t="shared" si="838"/>
        <v>0.12849534751292985</v>
      </c>
      <c r="AL382" s="36">
        <f t="shared" si="838"/>
        <v>-0.23662512662807383</v>
      </c>
      <c r="AM382" s="36">
        <f t="shared" si="838"/>
        <v>-0.60174560076907757</v>
      </c>
      <c r="AN382" s="36">
        <f t="shared" si="838"/>
        <v>1.2207543414929554</v>
      </c>
      <c r="AO382" s="36">
        <f t="shared" si="838"/>
        <v>0.85563386735195168</v>
      </c>
      <c r="AP382" s="36">
        <f t="shared" si="838"/>
        <v>0.490513393210948</v>
      </c>
      <c r="AQ382" s="36">
        <f t="shared" si="838"/>
        <v>0.8152907200567221</v>
      </c>
      <c r="AR382" s="36">
        <f t="shared" si="838"/>
        <v>0.45017024591571841</v>
      </c>
      <c r="AS382" s="36">
        <f t="shared" si="838"/>
        <v>8.5049771774714733E-2</v>
      </c>
      <c r="AT382" s="36">
        <f t="shared" si="838"/>
        <v>0.40982709862048877</v>
      </c>
      <c r="AU382" s="36">
        <f t="shared" si="838"/>
        <v>4.4706624479485091E-2</v>
      </c>
      <c r="AV382" s="36">
        <f t="shared" si="838"/>
        <v>-0.32041384966151859</v>
      </c>
      <c r="AW382" s="36">
        <f t="shared" si="838"/>
        <v>1.5958633429697007</v>
      </c>
      <c r="AX382" s="36">
        <f t="shared" si="838"/>
        <v>1.230742868828697</v>
      </c>
      <c r="AY382" s="36">
        <f t="shared" si="838"/>
        <v>0.86562239468769331</v>
      </c>
      <c r="AZ382" s="36">
        <f t="shared" si="838"/>
        <v>1.1903997215334674</v>
      </c>
      <c r="BA382" s="36">
        <f t="shared" si="838"/>
        <v>0.82527924739246361</v>
      </c>
      <c r="BB382" s="36">
        <f t="shared" si="838"/>
        <v>0.46015877325145993</v>
      </c>
      <c r="BC382" s="36">
        <f t="shared" si="838"/>
        <v>0.78493610009723391</v>
      </c>
      <c r="BD382" s="36">
        <f t="shared" si="838"/>
        <v>0.41981562595623029</v>
      </c>
      <c r="BE382" s="36">
        <f t="shared" si="838"/>
        <v>5.4695151815226606E-2</v>
      </c>
      <c r="BF382" s="36">
        <f t="shared" si="838"/>
        <v>0.44236371928508494</v>
      </c>
      <c r="BG382" s="36">
        <f t="shared" si="838"/>
        <v>7.7243245144081263E-2</v>
      </c>
      <c r="BH382" s="36">
        <f t="shared" si="838"/>
        <v>-0.28787722899692242</v>
      </c>
      <c r="BI382" s="36">
        <f t="shared" si="838"/>
        <v>3.6900097848851621E-2</v>
      </c>
      <c r="BJ382" s="36">
        <f t="shared" si="838"/>
        <v>-0.32822037629215206</v>
      </c>
      <c r="BK382" s="36">
        <f t="shared" ref="BK382:CP382" si="839">SUMPRODUCT(AH$3:AH$6,$B382:$B385)</f>
        <v>-0.69334085043315574</v>
      </c>
      <c r="BL382" s="36">
        <f t="shared" si="839"/>
        <v>-0.36856352358738165</v>
      </c>
      <c r="BM382" s="36">
        <f t="shared" si="839"/>
        <v>-0.73368399772838533</v>
      </c>
      <c r="BN382" s="36">
        <f t="shared" si="839"/>
        <v>-1.098804471869389</v>
      </c>
      <c r="BO382" s="36">
        <f t="shared" si="839"/>
        <v>0.72369547039264392</v>
      </c>
      <c r="BP382" s="36">
        <f t="shared" si="839"/>
        <v>0.35857499625164019</v>
      </c>
      <c r="BQ382" s="36">
        <f t="shared" si="839"/>
        <v>-6.5454778893634935E-3</v>
      </c>
      <c r="BR382" s="36">
        <f t="shared" si="839"/>
        <v>0.31823184895641055</v>
      </c>
      <c r="BS382" s="36">
        <f t="shared" si="839"/>
        <v>-4.688862518459315E-2</v>
      </c>
      <c r="BT382" s="36">
        <f t="shared" si="839"/>
        <v>-0.41200909932559682</v>
      </c>
      <c r="BU382" s="36">
        <f t="shared" si="839"/>
        <v>-8.7231772479822778E-2</v>
      </c>
      <c r="BV382" s="36">
        <f t="shared" si="839"/>
        <v>-0.45235224662082646</v>
      </c>
      <c r="BW382" s="36">
        <f t="shared" si="839"/>
        <v>-0.8174727207618302</v>
      </c>
      <c r="BX382" s="36">
        <f t="shared" si="839"/>
        <v>1.098804471869389</v>
      </c>
      <c r="BY382" s="36">
        <f t="shared" si="839"/>
        <v>0.73368399772838533</v>
      </c>
      <c r="BZ382" s="36">
        <f t="shared" si="839"/>
        <v>0.36856352358738165</v>
      </c>
      <c r="CA382" s="36">
        <f t="shared" si="839"/>
        <v>0.69334085043315574</v>
      </c>
      <c r="CB382" s="36">
        <f t="shared" si="839"/>
        <v>0.32822037629215206</v>
      </c>
      <c r="CC382" s="36">
        <f t="shared" si="839"/>
        <v>-3.6900097848851621E-2</v>
      </c>
      <c r="CD382" s="36">
        <f t="shared" si="839"/>
        <v>0.28787722899692242</v>
      </c>
      <c r="CE382" s="36">
        <f t="shared" si="839"/>
        <v>-7.7243245144081263E-2</v>
      </c>
      <c r="CF382" s="36">
        <f t="shared" si="839"/>
        <v>-0.44236371928508494</v>
      </c>
      <c r="CG382" s="36">
        <f t="shared" si="839"/>
        <v>-5.4695151815226606E-2</v>
      </c>
      <c r="CH382" s="36">
        <f t="shared" si="839"/>
        <v>-0.41981562595623029</v>
      </c>
      <c r="CI382" s="36">
        <f t="shared" si="839"/>
        <v>-0.78493610009723391</v>
      </c>
      <c r="CJ382" s="36">
        <f t="shared" si="839"/>
        <v>-0.46015877325145993</v>
      </c>
      <c r="CK382" s="36">
        <f t="shared" si="839"/>
        <v>-0.82527924739246361</v>
      </c>
      <c r="CL382" s="36">
        <f t="shared" si="839"/>
        <v>-1.1903997215334674</v>
      </c>
      <c r="CM382" s="36">
        <f t="shared" si="839"/>
        <v>-0.86562239468769331</v>
      </c>
      <c r="CN382" s="36">
        <f t="shared" si="839"/>
        <v>-1.230742868828697</v>
      </c>
      <c r="CO382" s="36">
        <f t="shared" si="839"/>
        <v>-1.5958633429697007</v>
      </c>
      <c r="CP382" s="36">
        <f t="shared" si="839"/>
        <v>0.22663659929233232</v>
      </c>
      <c r="CQ382" s="36">
        <f t="shared" ref="CQ382:DG382" si="840">SUMPRODUCT(BN$3:BN$6,$B382:$B385)</f>
        <v>-0.13848387484867136</v>
      </c>
      <c r="CR382" s="36">
        <f t="shared" si="840"/>
        <v>-0.5036043489896751</v>
      </c>
      <c r="CS382" s="36">
        <f t="shared" si="840"/>
        <v>-0.178827022143901</v>
      </c>
      <c r="CT382" s="36">
        <f t="shared" si="840"/>
        <v>-0.54394749628490469</v>
      </c>
      <c r="CU382" s="36">
        <f t="shared" si="840"/>
        <v>-0.90906797042590837</v>
      </c>
      <c r="CV382" s="36">
        <f t="shared" si="840"/>
        <v>-0.58429064358013427</v>
      </c>
      <c r="CW382" s="36">
        <f t="shared" si="840"/>
        <v>-0.94941111772113795</v>
      </c>
      <c r="CX382" s="36">
        <f t="shared" si="840"/>
        <v>-1.3145315918621416</v>
      </c>
      <c r="CY382" s="36">
        <f t="shared" si="840"/>
        <v>0.60174560076907757</v>
      </c>
      <c r="CZ382" s="36">
        <f t="shared" si="840"/>
        <v>0.23662512662807383</v>
      </c>
      <c r="DA382" s="36">
        <f t="shared" si="840"/>
        <v>-0.12849534751292985</v>
      </c>
      <c r="DB382" s="36">
        <f t="shared" si="840"/>
        <v>0.19628197933284419</v>
      </c>
      <c r="DC382" s="36">
        <f t="shared" si="840"/>
        <v>-0.16883849480815949</v>
      </c>
      <c r="DD382" s="36">
        <f t="shared" si="840"/>
        <v>-0.53395896894916317</v>
      </c>
      <c r="DE382" s="36">
        <f t="shared" si="840"/>
        <v>-0.20918164210338919</v>
      </c>
      <c r="DF382" s="36">
        <f t="shared" si="840"/>
        <v>-0.57430211624439287</v>
      </c>
      <c r="DG382" s="36">
        <f t="shared" si="840"/>
        <v>-0.93942259038539655</v>
      </c>
    </row>
    <row r="383" spans="1:111" ht="13.15" x14ac:dyDescent="0.35">
      <c r="B383" s="35">
        <f t="shared" ref="B383:B385" si="841">K376</f>
        <v>0.32822037629215206</v>
      </c>
      <c r="D383" s="35">
        <f>$CE$4-$CE$7*SUMPRODUCT($B$4:$CD$4,AE384:DG384)</f>
        <v>-2.8064153718787566E-4</v>
      </c>
      <c r="F383" s="37" t="s">
        <v>364</v>
      </c>
      <c r="H383" s="35">
        <f t="shared" si="837"/>
        <v>-2.2084918891698748E-7</v>
      </c>
      <c r="I383" s="35">
        <f t="shared" si="837"/>
        <v>-1.9787615070299457E-3</v>
      </c>
      <c r="J383" s="35">
        <f t="shared" si="837"/>
        <v>-1.3494270229665105E-6</v>
      </c>
      <c r="K383" s="35">
        <f t="shared" si="837"/>
        <v>7.6705917520151047E-7</v>
      </c>
      <c r="M383" s="35">
        <v>5.5600245953713459E-7</v>
      </c>
      <c r="N383" s="35">
        <f>IFERROR(M383/(MAX(ABS(M382),ABS(M383),ABS(M384),ABS(M385))),0)</f>
        <v>0.18757418649726451</v>
      </c>
      <c r="P383" s="35">
        <f>L434</f>
        <v>4.9144114200316835E-6</v>
      </c>
      <c r="R383" s="35">
        <f>H434*J434</f>
        <v>-5.6530047059694258E-7</v>
      </c>
      <c r="T383" s="35">
        <f>P383-D383</f>
        <v>2.8555594860790734E-4</v>
      </c>
      <c r="V383" s="35">
        <v>-5.6573750536959905E-7</v>
      </c>
      <c r="X383" s="35">
        <v>-1.7985122258341348E-8</v>
      </c>
      <c r="Y383" s="35">
        <v>-1.978682192650297E-3</v>
      </c>
      <c r="Z383" s="35">
        <v>-1.3169944694445767E-6</v>
      </c>
      <c r="AA383" s="35">
        <v>9.2668605468820874E-7</v>
      </c>
      <c r="AC383" s="43">
        <f t="shared" ref="AC383:AC384" si="842">SUM(AE383:DG383)</f>
        <v>98.882783168391384</v>
      </c>
      <c r="AD383" s="37" t="s">
        <v>365</v>
      </c>
      <c r="AE383" s="35">
        <f>EXP(AE382)</f>
        <v>2.5585036871142841</v>
      </c>
      <c r="AF383" s="35">
        <f t="shared" ref="AF383:CQ383" si="843">EXP(AF382)</f>
        <v>1.7758907290554238</v>
      </c>
      <c r="AG383" s="35">
        <f t="shared" si="843"/>
        <v>1.2326688827648855</v>
      </c>
      <c r="AH383" s="35">
        <f t="shared" si="843"/>
        <v>1.7056716605151523</v>
      </c>
      <c r="AI383" s="35">
        <f t="shared" si="843"/>
        <v>1.1839289128161905</v>
      </c>
      <c r="AJ383" s="35">
        <f t="shared" si="843"/>
        <v>0.82178047689365064</v>
      </c>
      <c r="AK383" s="35">
        <f t="shared" si="843"/>
        <v>1.1371161308608124</v>
      </c>
      <c r="AL383" s="35">
        <f t="shared" si="843"/>
        <v>0.78928711528758799</v>
      </c>
      <c r="AM383" s="35">
        <f t="shared" si="843"/>
        <v>0.54785446574168484</v>
      </c>
      <c r="AN383" s="35">
        <f t="shared" si="843"/>
        <v>3.3897437938231625</v>
      </c>
      <c r="AO383" s="35">
        <f t="shared" si="843"/>
        <v>2.3528653125035808</v>
      </c>
      <c r="AP383" s="35">
        <f t="shared" si="843"/>
        <v>1.6331544551745485</v>
      </c>
      <c r="AQ383" s="35">
        <f t="shared" si="843"/>
        <v>2.2598325555092402</v>
      </c>
      <c r="AR383" s="35">
        <f t="shared" si="843"/>
        <v>1.5685792069633326</v>
      </c>
      <c r="AS383" s="35">
        <f t="shared" si="843"/>
        <v>1.088771255427494</v>
      </c>
      <c r="AT383" s="35">
        <f t="shared" si="843"/>
        <v>1.5065572767609112</v>
      </c>
      <c r="AU383" s="35">
        <f t="shared" si="843"/>
        <v>1.0457210259518297</v>
      </c>
      <c r="AV383" s="35">
        <f t="shared" si="843"/>
        <v>0.72584858271624131</v>
      </c>
      <c r="AW383" s="35">
        <f t="shared" si="843"/>
        <v>4.9325857475969377</v>
      </c>
      <c r="AX383" s="35">
        <f t="shared" si="843"/>
        <v>3.4237720053115703</v>
      </c>
      <c r="AY383" s="35">
        <f t="shared" si="843"/>
        <v>2.3764847372528801</v>
      </c>
      <c r="AZ383" s="35">
        <f t="shared" si="843"/>
        <v>3.2883953871594449</v>
      </c>
      <c r="BA383" s="35">
        <f t="shared" si="843"/>
        <v>2.2825180635607283</v>
      </c>
      <c r="BB383" s="35">
        <f t="shared" si="843"/>
        <v>1.5843255135391066</v>
      </c>
      <c r="BC383" s="35">
        <f t="shared" si="843"/>
        <v>2.192266850618799</v>
      </c>
      <c r="BD383" s="35">
        <f t="shared" si="843"/>
        <v>1.5216809712791919</v>
      </c>
      <c r="BE383" s="35">
        <f t="shared" si="843"/>
        <v>1.0562185792754186</v>
      </c>
      <c r="BF383" s="35">
        <f t="shared" si="843"/>
        <v>1.556381723546189</v>
      </c>
      <c r="BG383" s="35">
        <f t="shared" si="843"/>
        <v>1.0803048233377499</v>
      </c>
      <c r="BH383" s="35">
        <f t="shared" si="843"/>
        <v>0.74985364687249378</v>
      </c>
      <c r="BI383" s="35">
        <f t="shared" si="843"/>
        <v>1.0375893582512876</v>
      </c>
      <c r="BJ383" s="35">
        <f t="shared" si="843"/>
        <v>0.72020428626520117</v>
      </c>
      <c r="BK383" s="35">
        <f t="shared" si="843"/>
        <v>0.49990317443979443</v>
      </c>
      <c r="BL383" s="35">
        <f t="shared" si="843"/>
        <v>0.69172726720493949</v>
      </c>
      <c r="BM383" s="35">
        <f t="shared" si="843"/>
        <v>0.48013690464899605</v>
      </c>
      <c r="BN383" s="35">
        <f t="shared" si="843"/>
        <v>0.33326927842157639</v>
      </c>
      <c r="BO383" s="35">
        <f t="shared" si="843"/>
        <v>2.0620393532287427</v>
      </c>
      <c r="BP383" s="35">
        <f t="shared" si="843"/>
        <v>1.4312883693658687</v>
      </c>
      <c r="BQ383" s="35">
        <f t="shared" si="843"/>
        <v>0.99347589708912654</v>
      </c>
      <c r="BR383" s="35">
        <f t="shared" si="843"/>
        <v>1.3746949458713658</v>
      </c>
      <c r="BS383" s="35">
        <f t="shared" si="843"/>
        <v>0.95419366481579626</v>
      </c>
      <c r="BT383" s="35">
        <f t="shared" si="843"/>
        <v>0.66231824937530315</v>
      </c>
      <c r="BU383" s="35">
        <f t="shared" si="843"/>
        <v>0.91646465972884983</v>
      </c>
      <c r="BV383" s="35">
        <f t="shared" si="843"/>
        <v>0.63613005559319269</v>
      </c>
      <c r="BW383" s="35">
        <f t="shared" si="843"/>
        <v>0.44154615601732389</v>
      </c>
      <c r="BX383" s="35">
        <f t="shared" si="843"/>
        <v>3.0005766050089613</v>
      </c>
      <c r="BY383" s="35">
        <f t="shared" si="843"/>
        <v>2.0827392985570432</v>
      </c>
      <c r="BZ383" s="35">
        <f t="shared" si="843"/>
        <v>1.4456564709971567</v>
      </c>
      <c r="CA383" s="35">
        <f t="shared" si="843"/>
        <v>2.0003873772568621</v>
      </c>
      <c r="CB383" s="35">
        <f t="shared" si="843"/>
        <v>1.3884949299395999</v>
      </c>
      <c r="CC383" s="35">
        <f t="shared" si="843"/>
        <v>0.96377241347710119</v>
      </c>
      <c r="CD383" s="35">
        <f t="shared" si="843"/>
        <v>1.3335935674525585</v>
      </c>
      <c r="CE383" s="35">
        <f t="shared" si="843"/>
        <v>0.92566466278504878</v>
      </c>
      <c r="CF383" s="35">
        <f t="shared" si="843"/>
        <v>0.64251589752770755</v>
      </c>
      <c r="CG383" s="35">
        <f t="shared" si="843"/>
        <v>0.94677372621679745</v>
      </c>
      <c r="CH383" s="35">
        <f t="shared" si="843"/>
        <v>0.65716797336261368</v>
      </c>
      <c r="CI383" s="35">
        <f t="shared" si="843"/>
        <v>0.45614884872146633</v>
      </c>
      <c r="CJ383" s="35">
        <f t="shared" si="843"/>
        <v>0.63118342250651172</v>
      </c>
      <c r="CK383" s="35">
        <f t="shared" si="843"/>
        <v>0.43811263357101327</v>
      </c>
      <c r="CL383" s="35">
        <f t="shared" si="843"/>
        <v>0.30409968457710673</v>
      </c>
      <c r="CM383" s="35">
        <f t="shared" si="843"/>
        <v>0.42078957391325789</v>
      </c>
      <c r="CN383" s="35">
        <f t="shared" si="843"/>
        <v>0.29207552326750158</v>
      </c>
      <c r="CO383" s="35">
        <f t="shared" si="843"/>
        <v>0.20273342444927206</v>
      </c>
      <c r="CP383" s="35">
        <f t="shared" si="843"/>
        <v>1.2543739447246942</v>
      </c>
      <c r="CQ383" s="35">
        <f t="shared" si="843"/>
        <v>0.87067729095899504</v>
      </c>
      <c r="CR383" s="35">
        <f t="shared" ref="CR383:DG383" si="844">EXP(CR382)</f>
        <v>0.60434844663333231</v>
      </c>
      <c r="CS383" s="35">
        <f t="shared" si="844"/>
        <v>0.83625053971241015</v>
      </c>
      <c r="CT383" s="35">
        <f t="shared" si="844"/>
        <v>0.58045239024763118</v>
      </c>
      <c r="CU383" s="35">
        <f t="shared" si="844"/>
        <v>0.40289956340124827</v>
      </c>
      <c r="CV383" s="35">
        <f t="shared" si="844"/>
        <v>0.55750118862902598</v>
      </c>
      <c r="CW383" s="35">
        <f t="shared" si="844"/>
        <v>0.3869688354603657</v>
      </c>
      <c r="CX383" s="35">
        <f t="shared" si="844"/>
        <v>0.26860010825411035</v>
      </c>
      <c r="CY383" s="35">
        <f t="shared" si="844"/>
        <v>1.8253022700950352</v>
      </c>
      <c r="CZ383" s="35">
        <f t="shared" si="844"/>
        <v>1.2669660768953968</v>
      </c>
      <c r="DA383" s="35">
        <f t="shared" si="844"/>
        <v>0.87941765388816218</v>
      </c>
      <c r="DB383" s="35">
        <f t="shared" si="844"/>
        <v>1.2168699891484687</v>
      </c>
      <c r="DC383" s="35">
        <f t="shared" si="844"/>
        <v>0.844645306973134</v>
      </c>
      <c r="DD383" s="35">
        <f t="shared" si="844"/>
        <v>0.58627930752978374</v>
      </c>
      <c r="DE383" s="35">
        <f t="shared" si="844"/>
        <v>0.8112478654908466</v>
      </c>
      <c r="DF383" s="35">
        <f t="shared" si="844"/>
        <v>0.56309770845635798</v>
      </c>
      <c r="DG383" s="35">
        <f t="shared" si="844"/>
        <v>0.39085345275694794</v>
      </c>
    </row>
    <row r="384" spans="1:111" ht="13.15" x14ac:dyDescent="0.35">
      <c r="B384" s="36">
        <f t="shared" si="841"/>
        <v>-0.40546362143623332</v>
      </c>
      <c r="D384" s="36">
        <f>$CE$5-$CE$7*SUMPRODUCT($B$5:$CD$5,AE384:DG384)</f>
        <v>-6.948237150083969E-4</v>
      </c>
      <c r="F384" s="36">
        <f>SUMPRODUCT($B$7:$CD$7, LN(AE384:DG384))</f>
        <v>-3180.5978400009117</v>
      </c>
      <c r="H384" s="36">
        <f t="shared" si="837"/>
        <v>3.8543968100546167E-7</v>
      </c>
      <c r="I384" s="36">
        <f t="shared" si="837"/>
        <v>-1.3494270229665105E-6</v>
      </c>
      <c r="J384" s="36">
        <f t="shared" si="837"/>
        <v>-2.1368302749966836E-3</v>
      </c>
      <c r="K384" s="36">
        <f t="shared" si="837"/>
        <v>-1.698754010932748E-6</v>
      </c>
      <c r="M384" s="36">
        <v>1.4858080926202629E-6</v>
      </c>
      <c r="N384" s="36">
        <f>IFERROR(M384/(MAX(ABS(M382),ABS(M383),ABS(M384),ABS(M385))),0)</f>
        <v>0.50125541620141723</v>
      </c>
      <c r="P384" s="36">
        <f>L435</f>
        <v>1.1209028627945372E-5</v>
      </c>
      <c r="R384" s="36">
        <f>H435*J435</f>
        <v>-1.5106552130618455E-6</v>
      </c>
      <c r="T384" s="36">
        <f>P384-D384</f>
        <v>7.0603274363634227E-4</v>
      </c>
      <c r="V384" s="36">
        <v>-1.5097788444396678E-6</v>
      </c>
      <c r="X384" s="36">
        <v>-2.9505149685233809E-8</v>
      </c>
      <c r="Y384" s="36">
        <v>-1.3169944694445767E-6</v>
      </c>
      <c r="Z384" s="36">
        <v>-2.1372233365674303E-3</v>
      </c>
      <c r="AA384" s="36">
        <v>-1.7620271346294918E-6</v>
      </c>
      <c r="AC384" s="44">
        <f t="shared" si="842"/>
        <v>1.0000000000000004</v>
      </c>
      <c r="AD384" s="37" t="s">
        <v>366</v>
      </c>
      <c r="AE384" s="36">
        <f t="shared" ref="AE384:BJ384" si="845">AE383/$AC383</f>
        <v>2.5874106746745867E-2</v>
      </c>
      <c r="AF384" s="36">
        <f t="shared" si="845"/>
        <v>1.7959554455816536E-2</v>
      </c>
      <c r="AG384" s="36">
        <f t="shared" si="845"/>
        <v>1.2465960638119632E-2</v>
      </c>
      <c r="AH384" s="36">
        <f t="shared" si="845"/>
        <v>1.7249430142055131E-2</v>
      </c>
      <c r="AI384" s="36">
        <f t="shared" si="845"/>
        <v>1.1973054103867923E-2</v>
      </c>
      <c r="AJ384" s="36">
        <f t="shared" si="845"/>
        <v>8.3106527806181222E-3</v>
      </c>
      <c r="AK384" s="36">
        <f t="shared" si="845"/>
        <v>1.1499637190878544E-2</v>
      </c>
      <c r="AL384" s="36">
        <f t="shared" si="845"/>
        <v>7.9820479359230812E-3</v>
      </c>
      <c r="AM384" s="36">
        <f t="shared" si="845"/>
        <v>5.5404434238943484E-3</v>
      </c>
      <c r="AN384" s="36">
        <f t="shared" si="845"/>
        <v>3.428042461194316E-2</v>
      </c>
      <c r="AO384" s="36">
        <f t="shared" si="845"/>
        <v>2.3794489162959682E-2</v>
      </c>
      <c r="AP384" s="36">
        <f t="shared" si="845"/>
        <v>1.6516064807696455E-2</v>
      </c>
      <c r="AQ384" s="36">
        <f t="shared" si="845"/>
        <v>2.2853650383817398E-2</v>
      </c>
      <c r="AR384" s="36">
        <f t="shared" si="845"/>
        <v>1.5863016358390089E-2</v>
      </c>
      <c r="AS384" s="36">
        <f t="shared" si="845"/>
        <v>1.1010726241123115E-2</v>
      </c>
      <c r="AT384" s="36">
        <f t="shared" si="845"/>
        <v>1.5235789573148801E-2</v>
      </c>
      <c r="AU384" s="36">
        <f t="shared" si="845"/>
        <v>1.0575359961005852E-2</v>
      </c>
      <c r="AV384" s="36">
        <f t="shared" si="845"/>
        <v>7.3404950736486166E-3</v>
      </c>
      <c r="AW384" s="36">
        <f t="shared" si="845"/>
        <v>4.9883160541679364E-2</v>
      </c>
      <c r="AX384" s="36">
        <f t="shared" si="845"/>
        <v>3.4624551368877779E-2</v>
      </c>
      <c r="AY384" s="36">
        <f t="shared" si="845"/>
        <v>2.4033352026569383E-2</v>
      </c>
      <c r="AZ384" s="36">
        <f t="shared" si="845"/>
        <v>3.3255489801086072E-2</v>
      </c>
      <c r="BA384" s="36">
        <f t="shared" si="845"/>
        <v>2.3083068562843125E-2</v>
      </c>
      <c r="BB384" s="36">
        <f t="shared" si="845"/>
        <v>1.6022258504203874E-2</v>
      </c>
      <c r="BC384" s="36">
        <f t="shared" si="845"/>
        <v>2.2170359494084035E-2</v>
      </c>
      <c r="BD384" s="36">
        <f t="shared" si="845"/>
        <v>1.5388735253212498E-2</v>
      </c>
      <c r="BE384" s="36">
        <f t="shared" si="845"/>
        <v>1.0681521549375713E-2</v>
      </c>
      <c r="BF384" s="36">
        <f t="shared" si="845"/>
        <v>1.5739663404252743E-2</v>
      </c>
      <c r="BG384" s="36">
        <f t="shared" si="845"/>
        <v>1.0925105349209844E-2</v>
      </c>
      <c r="BH384" s="36">
        <f t="shared" si="845"/>
        <v>7.5832579023947825E-3</v>
      </c>
      <c r="BI384" s="36">
        <f t="shared" si="845"/>
        <v>1.0493124535990616E-2</v>
      </c>
      <c r="BJ384" s="36">
        <f t="shared" si="845"/>
        <v>7.2834143941795911E-3</v>
      </c>
      <c r="BK384" s="36">
        <f t="shared" ref="BK384:CP384" si="846">BK383/$AC383</f>
        <v>5.0555127841465548E-3</v>
      </c>
      <c r="BL384" s="36">
        <f t="shared" si="846"/>
        <v>6.9954267572239536E-3</v>
      </c>
      <c r="BM384" s="36">
        <f t="shared" si="846"/>
        <v>4.855616814823588E-3</v>
      </c>
      <c r="BN384" s="36">
        <f t="shared" si="846"/>
        <v>3.3703468666940635E-3</v>
      </c>
      <c r="BO384" s="36">
        <f t="shared" si="846"/>
        <v>2.0853370901961918E-2</v>
      </c>
      <c r="BP384" s="36">
        <f t="shared" si="846"/>
        <v>1.4474596320053728E-2</v>
      </c>
      <c r="BQ384" s="36">
        <f t="shared" si="846"/>
        <v>1.0047005810883148E-2</v>
      </c>
      <c r="BR384" s="36">
        <f t="shared" si="846"/>
        <v>1.3902267936070767E-2</v>
      </c>
      <c r="BS384" s="36">
        <f t="shared" si="846"/>
        <v>9.6497452260305237E-3</v>
      </c>
      <c r="BT384" s="36">
        <f t="shared" si="846"/>
        <v>6.6980138316638533E-3</v>
      </c>
      <c r="BU384" s="36">
        <f t="shared" si="846"/>
        <v>9.2681924027984332E-3</v>
      </c>
      <c r="BV384" s="36">
        <f t="shared" si="846"/>
        <v>6.4331730480310387E-3</v>
      </c>
      <c r="BW384" s="36">
        <f t="shared" si="846"/>
        <v>4.4653491929469418E-3</v>
      </c>
      <c r="BX384" s="36">
        <f t="shared" si="846"/>
        <v>3.0344783074108678E-2</v>
      </c>
      <c r="BY384" s="36">
        <f t="shared" si="846"/>
        <v>2.1062709117018526E-2</v>
      </c>
      <c r="BZ384" s="36">
        <f t="shared" si="846"/>
        <v>1.4619900701371757E-2</v>
      </c>
      <c r="CA384" s="36">
        <f t="shared" si="846"/>
        <v>2.0229885457919643E-2</v>
      </c>
      <c r="CB384" s="36">
        <f t="shared" si="846"/>
        <v>1.4041826953586826E-2</v>
      </c>
      <c r="CC384" s="36">
        <f t="shared" si="846"/>
        <v>9.7466149575892828E-3</v>
      </c>
      <c r="CD384" s="36">
        <f t="shared" si="846"/>
        <v>1.3486610355429919E-2</v>
      </c>
      <c r="CE384" s="36">
        <f t="shared" si="846"/>
        <v>9.3612318861282257E-3</v>
      </c>
      <c r="CF384" s="36">
        <f t="shared" si="846"/>
        <v>6.4977529650792889E-3</v>
      </c>
      <c r="CG384" s="36">
        <f t="shared" si="846"/>
        <v>9.5747075060023269E-3</v>
      </c>
      <c r="CH384" s="36">
        <f t="shared" si="846"/>
        <v>6.6459291729632696E-3</v>
      </c>
      <c r="CI384" s="36">
        <f t="shared" si="846"/>
        <v>4.6130259900216651E-3</v>
      </c>
      <c r="CJ384" s="36">
        <f t="shared" si="846"/>
        <v>6.3831478269745362E-3</v>
      </c>
      <c r="CK384" s="36">
        <f t="shared" si="846"/>
        <v>4.4306260355246475E-3</v>
      </c>
      <c r="CL384" s="36">
        <f t="shared" si="846"/>
        <v>3.075355232055346E-3</v>
      </c>
      <c r="CM384" s="36">
        <f t="shared" si="846"/>
        <v>4.2554382110855313E-3</v>
      </c>
      <c r="CN384" s="36">
        <f t="shared" si="846"/>
        <v>2.9537550816112717E-3</v>
      </c>
      <c r="CO384" s="36">
        <f t="shared" si="846"/>
        <v>2.0502398694020305E-3</v>
      </c>
      <c r="CP384" s="36">
        <f t="shared" si="846"/>
        <v>1.2685463581547573E-2</v>
      </c>
      <c r="CQ384" s="36">
        <f t="shared" ref="CQ384:DG384" si="847">CQ383/$AC383</f>
        <v>8.805145476905564E-3</v>
      </c>
      <c r="CR384" s="36">
        <f t="shared" si="847"/>
        <v>6.1117661464297939E-3</v>
      </c>
      <c r="CS384" s="36">
        <f t="shared" si="847"/>
        <v>8.4569882937894879E-3</v>
      </c>
      <c r="CT384" s="36">
        <f t="shared" si="847"/>
        <v>5.8701057115186162E-3</v>
      </c>
      <c r="CU384" s="36">
        <f t="shared" si="847"/>
        <v>4.0745168217518188E-3</v>
      </c>
      <c r="CV384" s="36">
        <f t="shared" si="847"/>
        <v>5.6380005777106343E-3</v>
      </c>
      <c r="CW384" s="36">
        <f t="shared" si="847"/>
        <v>3.913409625630998E-3</v>
      </c>
      <c r="CX384" s="36">
        <f t="shared" si="847"/>
        <v>2.716348586150742E-3</v>
      </c>
      <c r="CY384" s="36">
        <f t="shared" si="847"/>
        <v>1.8459252577737988E-2</v>
      </c>
      <c r="CZ384" s="36">
        <f t="shared" si="847"/>
        <v>1.2812807612199086E-2</v>
      </c>
      <c r="DA384" s="36">
        <f t="shared" si="847"/>
        <v>8.8935366270037845E-3</v>
      </c>
      <c r="DB384" s="36">
        <f t="shared" si="847"/>
        <v>1.2306186680407375E-2</v>
      </c>
      <c r="DC384" s="36">
        <f t="shared" si="847"/>
        <v>8.5418844404364543E-3</v>
      </c>
      <c r="DD384" s="36">
        <f t="shared" si="847"/>
        <v>5.9290332325232561E-3</v>
      </c>
      <c r="DE384" s="36">
        <f t="shared" si="847"/>
        <v>8.204136650455527E-3</v>
      </c>
      <c r="DF384" s="36">
        <f t="shared" si="847"/>
        <v>5.6945980929504862E-3</v>
      </c>
      <c r="DG384" s="36">
        <f t="shared" si="847"/>
        <v>3.9526946980380619E-3</v>
      </c>
    </row>
    <row r="385" spans="2:97" x14ac:dyDescent="0.35">
      <c r="B385" s="35">
        <f t="shared" si="841"/>
        <v>-0.36512047414100368</v>
      </c>
      <c r="D385" s="35">
        <f>$CE$6-$CE$7*SUMPRODUCT($B$6:$CD$6,AE384:DG384)</f>
        <v>-7.1955381196175949E-4</v>
      </c>
      <c r="H385" s="35">
        <f t="shared" si="837"/>
        <v>-3.7256822534308294E-7</v>
      </c>
      <c r="I385" s="35">
        <f t="shared" si="837"/>
        <v>7.6705917520151047E-7</v>
      </c>
      <c r="J385" s="35">
        <f t="shared" si="837"/>
        <v>-1.698754010932748E-6</v>
      </c>
      <c r="K385" s="35">
        <f t="shared" si="837"/>
        <v>-2.1064029751277679E-3</v>
      </c>
      <c r="M385" s="35">
        <v>1.517131522276789E-6</v>
      </c>
      <c r="N385" s="35">
        <f>IFERROR(M385/(MAX(ABS(M382),ABS(M383),ABS(M384),ABS(M385))),0)</f>
        <v>0.51182275585135051</v>
      </c>
      <c r="P385" s="35">
        <f>L436</f>
        <v>1.2292605958919012E-5</v>
      </c>
      <c r="R385" s="35">
        <f>H436*J436</f>
        <v>-1.5425024634144526E-6</v>
      </c>
      <c r="T385" s="35">
        <f>P385-D385</f>
        <v>7.318464179206785E-4</v>
      </c>
      <c r="V385" s="35">
        <v>-1.5430482437953015E-6</v>
      </c>
      <c r="X385" s="35">
        <v>-1.2180452157680745E-7</v>
      </c>
      <c r="Y385" s="35">
        <v>9.2668605468820874E-7</v>
      </c>
      <c r="Z385" s="35">
        <v>-1.7620271346294918E-6</v>
      </c>
      <c r="AA385" s="35">
        <v>-2.1061223800791923E-3</v>
      </c>
    </row>
    <row r="386" spans="2:97" x14ac:dyDescent="0.35">
      <c r="B386" s="3"/>
    </row>
    <row r="387" spans="2:97" ht="13.5" thickBot="1" x14ac:dyDescent="0.4">
      <c r="B387" s="39" t="s">
        <v>367</v>
      </c>
      <c r="D387" s="39" t="s">
        <v>368</v>
      </c>
      <c r="E387" s="39" t="s">
        <v>369</v>
      </c>
      <c r="F387" s="39" t="s">
        <v>370</v>
      </c>
      <c r="H387" s="39" t="s">
        <v>347</v>
      </c>
      <c r="I387" s="39" t="s">
        <v>371</v>
      </c>
      <c r="J387" s="39" t="s">
        <v>372</v>
      </c>
      <c r="K387" s="39" t="s">
        <v>349</v>
      </c>
      <c r="L387" s="39" t="s">
        <v>373</v>
      </c>
      <c r="M387" s="39" t="s">
        <v>374</v>
      </c>
    </row>
    <row r="388" spans="2:97" ht="13.15" thickTop="1" x14ac:dyDescent="0.35">
      <c r="B388" s="32">
        <v>1</v>
      </c>
      <c r="D388" s="32">
        <v>0</v>
      </c>
      <c r="E388" s="32"/>
      <c r="F388" s="32" t="b">
        <v>0</v>
      </c>
      <c r="H388" s="32">
        <v>0</v>
      </c>
      <c r="I388" s="32">
        <f>B382</f>
        <v>-0.49705887110031155</v>
      </c>
      <c r="J388" s="32">
        <f>IF(SUMPRODUCT(L388:L391,N382:N385)&gt;0,N382,-N382)</f>
        <v>-1</v>
      </c>
      <c r="K388" s="32">
        <f>I388+J388*H388</f>
        <v>-0.49705887110031155</v>
      </c>
      <c r="L388" s="32">
        <f>D382</f>
        <v>-1.3317455852188687E-3</v>
      </c>
      <c r="M388" s="32">
        <f>SUMPRODUCT(L388:L391,J388:J391)</f>
        <v>2.1009548587289876E-3</v>
      </c>
    </row>
    <row r="389" spans="2:97" ht="13.5" thickBot="1" x14ac:dyDescent="0.4">
      <c r="H389" s="33">
        <f>H388</f>
        <v>0</v>
      </c>
      <c r="I389" s="33">
        <f>B383</f>
        <v>0.32822037629215206</v>
      </c>
      <c r="J389" s="32">
        <f>IF(SUMPRODUCT(L388:L391,N382:N385)&gt;0,N383,-N383)</f>
        <v>-0.18757418649726451</v>
      </c>
      <c r="K389" s="33">
        <f t="shared" ref="K389:K391" si="848">I389+J389*H389</f>
        <v>0.32822037629215206</v>
      </c>
      <c r="L389" s="32">
        <f>D383</f>
        <v>-2.8064153718787566E-4</v>
      </c>
      <c r="M389" s="39" t="s">
        <v>375</v>
      </c>
    </row>
    <row r="390" spans="2:97" ht="13.15" thickTop="1" x14ac:dyDescent="0.35">
      <c r="H390" s="33">
        <f t="shared" ref="H390:H391" si="849">H389</f>
        <v>0</v>
      </c>
      <c r="I390" s="32">
        <f>B384</f>
        <v>-0.40546362143623332</v>
      </c>
      <c r="J390" s="32">
        <f>IF(SUMPRODUCT(L388:L391,N382:N385)&gt;0,N384,-N384)</f>
        <v>-0.50125541620141723</v>
      </c>
      <c r="K390" s="32">
        <f t="shared" si="848"/>
        <v>-0.40546362143623332</v>
      </c>
      <c r="L390" s="32">
        <f>D384</f>
        <v>-6.948237150083969E-4</v>
      </c>
      <c r="M390" s="32">
        <f>F384</f>
        <v>-3180.5978400009117</v>
      </c>
    </row>
    <row r="391" spans="2:97" x14ac:dyDescent="0.35">
      <c r="H391" s="33">
        <f t="shared" si="849"/>
        <v>0</v>
      </c>
      <c r="I391" s="34">
        <f>B385</f>
        <v>-0.36512047414100368</v>
      </c>
      <c r="J391" s="32">
        <f>IF(SUMPRODUCT(L388:L391,N382:N385)&gt;0,N385,-N385)</f>
        <v>-0.51182275585135051</v>
      </c>
      <c r="K391" s="34">
        <f t="shared" si="848"/>
        <v>-0.36512047414100368</v>
      </c>
      <c r="L391" s="32">
        <f>D385</f>
        <v>-7.1955381196175949E-4</v>
      </c>
    </row>
    <row r="392" spans="2:97" ht="13.5" thickBot="1" x14ac:dyDescent="0.4">
      <c r="B392" s="39" t="s">
        <v>367</v>
      </c>
      <c r="D392" s="39" t="s">
        <v>368</v>
      </c>
      <c r="E392" s="39" t="s">
        <v>369</v>
      </c>
      <c r="F392" s="39" t="s">
        <v>370</v>
      </c>
      <c r="H392" s="39" t="s">
        <v>347</v>
      </c>
      <c r="I392" s="39" t="s">
        <v>371</v>
      </c>
      <c r="J392" s="39" t="s">
        <v>372</v>
      </c>
      <c r="K392" s="39" t="s">
        <v>349</v>
      </c>
      <c r="L392" s="39" t="s">
        <v>373</v>
      </c>
      <c r="M392" s="39" t="s">
        <v>374</v>
      </c>
      <c r="O392" s="45" t="s">
        <v>336</v>
      </c>
    </row>
    <row r="393" spans="2:97" ht="13.9" thickTop="1" thickBot="1" x14ac:dyDescent="0.4">
      <c r="B393" s="32">
        <f>1+B388</f>
        <v>2</v>
      </c>
      <c r="D393" s="32">
        <v>0</v>
      </c>
      <c r="E393" s="32">
        <f>H393</f>
        <v>4.5383430347101239E-5</v>
      </c>
      <c r="F393" s="32" t="b">
        <f>OR(F388,M393*M388&lt;=0)</f>
        <v>1</v>
      </c>
      <c r="H393" s="32">
        <f>ABS(H375)</f>
        <v>4.5383430347101239E-5</v>
      </c>
      <c r="I393" s="32">
        <f>I388</f>
        <v>-0.49705887110031155</v>
      </c>
      <c r="J393" s="32">
        <f>J388</f>
        <v>-1</v>
      </c>
      <c r="K393" s="32">
        <f>I393+J393*H393</f>
        <v>-0.49710425453065865</v>
      </c>
      <c r="L393" s="32">
        <f>$CE$3-$CE$7*SUMPRODUCT($B$3:$CD$3,Q395:CS395)</f>
        <v>1.9056757340592867E-2</v>
      </c>
      <c r="M393" s="32">
        <f>SUMPRODUCT(L393:L396,J393:J396)</f>
        <v>-3.0064126997967146E-2</v>
      </c>
      <c r="O393" s="46">
        <f>SUM(Q393:CS393)</f>
        <v>-1.2659600450524822</v>
      </c>
      <c r="P393" s="39" t="s">
        <v>363</v>
      </c>
      <c r="Q393" s="32">
        <f t="shared" ref="Q393:AV393" si="850">SUMPRODUCT(B$3:B$6,$K393:$K396)</f>
        <v>0.93952246353842894</v>
      </c>
      <c r="R393" s="32">
        <f t="shared" si="850"/>
        <v>0.57437876112503505</v>
      </c>
      <c r="S393" s="32">
        <f t="shared" si="850"/>
        <v>0.20923505871164111</v>
      </c>
      <c r="T393" s="32">
        <f t="shared" si="850"/>
        <v>0.53403609341192837</v>
      </c>
      <c r="U393" s="32">
        <f t="shared" si="850"/>
        <v>0.16889239099853443</v>
      </c>
      <c r="V393" s="32">
        <f t="shared" si="850"/>
        <v>-0.19625131141485952</v>
      </c>
      <c r="W393" s="32">
        <f t="shared" si="850"/>
        <v>0.12854972328542774</v>
      </c>
      <c r="X393" s="32">
        <f t="shared" si="850"/>
        <v>-0.2365939791279662</v>
      </c>
      <c r="Y393" s="32">
        <f t="shared" si="850"/>
        <v>-0.6017376815413602</v>
      </c>
      <c r="Z393" s="32">
        <f t="shared" si="850"/>
        <v>1.2208469179945354</v>
      </c>
      <c r="AA393" s="32">
        <f t="shared" si="850"/>
        <v>0.85570321558114149</v>
      </c>
      <c r="AB393" s="32">
        <f t="shared" si="850"/>
        <v>0.49055951316774754</v>
      </c>
      <c r="AC393" s="32">
        <f t="shared" si="850"/>
        <v>0.8153605478680348</v>
      </c>
      <c r="AD393" s="32">
        <f t="shared" si="850"/>
        <v>0.45021684545464091</v>
      </c>
      <c r="AE393" s="32">
        <f t="shared" si="850"/>
        <v>8.5073143041246968E-2</v>
      </c>
      <c r="AF393" s="32">
        <f t="shared" si="850"/>
        <v>0.40987417774153423</v>
      </c>
      <c r="AG393" s="32">
        <f t="shared" si="850"/>
        <v>4.4730475328140284E-2</v>
      </c>
      <c r="AH393" s="32">
        <f t="shared" si="850"/>
        <v>-0.32041322708525366</v>
      </c>
      <c r="AI393" s="32">
        <f t="shared" si="850"/>
        <v>1.5959461906026773</v>
      </c>
      <c r="AJ393" s="32">
        <f t="shared" si="850"/>
        <v>1.2308024881892834</v>
      </c>
      <c r="AK393" s="32">
        <f t="shared" si="850"/>
        <v>0.86565878577588951</v>
      </c>
      <c r="AL393" s="32">
        <f t="shared" si="850"/>
        <v>1.1904598204761767</v>
      </c>
      <c r="AM393" s="32">
        <f t="shared" si="850"/>
        <v>0.82531611806278282</v>
      </c>
      <c r="AN393" s="32">
        <f t="shared" si="850"/>
        <v>0.46017241564938888</v>
      </c>
      <c r="AO393" s="32">
        <f t="shared" si="850"/>
        <v>0.78497345034967614</v>
      </c>
      <c r="AP393" s="32">
        <f t="shared" si="850"/>
        <v>0.41982974793628219</v>
      </c>
      <c r="AQ393" s="32">
        <f t="shared" si="850"/>
        <v>5.4686045522888249E-2</v>
      </c>
      <c r="AR393" s="32">
        <f t="shared" si="850"/>
        <v>0.44241820900777035</v>
      </c>
      <c r="AS393" s="32">
        <f t="shared" si="850"/>
        <v>7.7274506594376402E-2</v>
      </c>
      <c r="AT393" s="32">
        <f t="shared" si="850"/>
        <v>-0.28786919581901754</v>
      </c>
      <c r="AU393" s="32">
        <f t="shared" si="850"/>
        <v>3.6931838881269718E-2</v>
      </c>
      <c r="AV393" s="32">
        <f t="shared" si="850"/>
        <v>-0.32821186353212423</v>
      </c>
      <c r="AW393" s="32">
        <f t="shared" ref="AW393:CB393" si="851">SUMPRODUCT(AH$3:AH$6,$K393:$K396)</f>
        <v>-0.69335556594551817</v>
      </c>
      <c r="AX393" s="32">
        <f t="shared" si="851"/>
        <v>-0.36855453124523091</v>
      </c>
      <c r="AY393" s="32">
        <f t="shared" si="851"/>
        <v>-0.73369823365862485</v>
      </c>
      <c r="AZ393" s="32">
        <f t="shared" si="851"/>
        <v>-1.0988419360720187</v>
      </c>
      <c r="BA393" s="32">
        <f t="shared" si="851"/>
        <v>0.72374266346387683</v>
      </c>
      <c r="BB393" s="32">
        <f t="shared" si="851"/>
        <v>0.35859896105048289</v>
      </c>
      <c r="BC393" s="32">
        <f t="shared" si="851"/>
        <v>-6.5447413629110551E-3</v>
      </c>
      <c r="BD393" s="32">
        <f t="shared" si="851"/>
        <v>0.31825629333737621</v>
      </c>
      <c r="BE393" s="32">
        <f t="shared" si="851"/>
        <v>-4.6887409076017746E-2</v>
      </c>
      <c r="BF393" s="32">
        <f t="shared" si="851"/>
        <v>-0.41203111148941168</v>
      </c>
      <c r="BG393" s="32">
        <f t="shared" si="851"/>
        <v>-8.7230076789124422E-2</v>
      </c>
      <c r="BH393" s="32">
        <f t="shared" si="851"/>
        <v>-0.45237377920251837</v>
      </c>
      <c r="BI393" s="32">
        <f t="shared" si="851"/>
        <v>-0.81751748161591231</v>
      </c>
      <c r="BJ393" s="32">
        <f t="shared" si="851"/>
        <v>1.0988419360720187</v>
      </c>
      <c r="BK393" s="32">
        <f t="shared" si="851"/>
        <v>0.73369823365862485</v>
      </c>
      <c r="BL393" s="32">
        <f t="shared" si="851"/>
        <v>0.36855453124523091</v>
      </c>
      <c r="BM393" s="32">
        <f t="shared" si="851"/>
        <v>0.69335556594551817</v>
      </c>
      <c r="BN393" s="32">
        <f t="shared" si="851"/>
        <v>0.32821186353212423</v>
      </c>
      <c r="BO393" s="32">
        <f t="shared" si="851"/>
        <v>-3.6931838881269718E-2</v>
      </c>
      <c r="BP393" s="32">
        <f t="shared" si="851"/>
        <v>0.28786919581901754</v>
      </c>
      <c r="BQ393" s="32">
        <f t="shared" si="851"/>
        <v>-7.7274506594376402E-2</v>
      </c>
      <c r="BR393" s="32">
        <f t="shared" si="851"/>
        <v>-0.44241820900777035</v>
      </c>
      <c r="BS393" s="32">
        <f t="shared" si="851"/>
        <v>-5.4686045522888249E-2</v>
      </c>
      <c r="BT393" s="32">
        <f t="shared" si="851"/>
        <v>-0.41982974793628219</v>
      </c>
      <c r="BU393" s="32">
        <f t="shared" si="851"/>
        <v>-0.78497345034967614</v>
      </c>
      <c r="BV393" s="32">
        <f t="shared" si="851"/>
        <v>-0.46017241564938888</v>
      </c>
      <c r="BW393" s="32">
        <f t="shared" si="851"/>
        <v>-0.82531611806278282</v>
      </c>
      <c r="BX393" s="32">
        <f t="shared" si="851"/>
        <v>-1.1904598204761767</v>
      </c>
      <c r="BY393" s="32">
        <f t="shared" si="851"/>
        <v>-0.86565878577588951</v>
      </c>
      <c r="BZ393" s="32">
        <f t="shared" si="851"/>
        <v>-1.2308024881892834</v>
      </c>
      <c r="CA393" s="32">
        <f t="shared" si="851"/>
        <v>-1.5959461906026773</v>
      </c>
      <c r="CB393" s="32">
        <f t="shared" si="851"/>
        <v>0.22663840893321818</v>
      </c>
      <c r="CC393" s="32">
        <f t="shared" ref="CC393:CS393" si="852">SUMPRODUCT(BN$3:BN$6,$K393:$K396)</f>
        <v>-0.13850529348017576</v>
      </c>
      <c r="CD393" s="32">
        <f t="shared" si="852"/>
        <v>-0.50364899589356971</v>
      </c>
      <c r="CE393" s="32">
        <f t="shared" si="852"/>
        <v>-0.17884796119328245</v>
      </c>
      <c r="CF393" s="32">
        <f t="shared" si="852"/>
        <v>-0.54399166360667639</v>
      </c>
      <c r="CG393" s="32">
        <f t="shared" si="852"/>
        <v>-0.90913536602007028</v>
      </c>
      <c r="CH393" s="32">
        <f t="shared" si="852"/>
        <v>-0.58433433131978307</v>
      </c>
      <c r="CI393" s="32">
        <f t="shared" si="852"/>
        <v>-0.94947803373317696</v>
      </c>
      <c r="CJ393" s="32">
        <f t="shared" si="852"/>
        <v>-1.3146217361465709</v>
      </c>
      <c r="CK393" s="32">
        <f t="shared" si="852"/>
        <v>0.6017376815413602</v>
      </c>
      <c r="CL393" s="32">
        <f t="shared" si="852"/>
        <v>0.2365939791279662</v>
      </c>
      <c r="CM393" s="32">
        <f t="shared" si="852"/>
        <v>-0.12854972328542774</v>
      </c>
      <c r="CN393" s="32">
        <f t="shared" si="852"/>
        <v>0.19625131141485952</v>
      </c>
      <c r="CO393" s="32">
        <f t="shared" si="852"/>
        <v>-0.16889239099853443</v>
      </c>
      <c r="CP393" s="32">
        <f t="shared" si="852"/>
        <v>-0.53403609341192837</v>
      </c>
      <c r="CQ393" s="32">
        <f t="shared" si="852"/>
        <v>-0.20923505871164111</v>
      </c>
      <c r="CR393" s="32">
        <f t="shared" si="852"/>
        <v>-0.57437876112503505</v>
      </c>
      <c r="CS393" s="32">
        <f t="shared" si="852"/>
        <v>-0.93952246353842894</v>
      </c>
    </row>
    <row r="394" spans="2:97" ht="13.9" thickTop="1" thickBot="1" x14ac:dyDescent="0.4">
      <c r="H394" s="33">
        <f>H393</f>
        <v>4.5383430347101239E-5</v>
      </c>
      <c r="I394" s="33">
        <f t="shared" ref="I394:J394" si="853">I389</f>
        <v>0.32822037629215206</v>
      </c>
      <c r="J394" s="33">
        <f t="shared" si="853"/>
        <v>-0.18757418649726451</v>
      </c>
      <c r="K394" s="33">
        <f t="shared" ref="K394:K396" si="854">I394+J394*H394</f>
        <v>0.32821186353212423</v>
      </c>
      <c r="L394" s="33">
        <f>$CE$4-$CE$7*SUMPRODUCT($B$4:$CD$4,Q395:CS395)</f>
        <v>4.0194985527364224E-3</v>
      </c>
      <c r="M394" s="39" t="s">
        <v>375</v>
      </c>
      <c r="O394" s="47">
        <f t="shared" ref="O394:O395" si="855">SUM(Q394:CS394)</f>
        <v>98.885205019003251</v>
      </c>
      <c r="P394" s="39" t="s">
        <v>365</v>
      </c>
      <c r="Q394" s="33">
        <f>EXP(Q393)</f>
        <v>2.5587592257050713</v>
      </c>
      <c r="R394" s="33">
        <f>EXP(R393)</f>
        <v>1.7760268472046989</v>
      </c>
      <c r="S394" s="33">
        <f t="shared" ref="S394:CD394" si="856">EXP(S393)</f>
        <v>1.2327347295143398</v>
      </c>
      <c r="T394" s="33">
        <f t="shared" si="856"/>
        <v>1.7058032145985773</v>
      </c>
      <c r="U394" s="33">
        <f t="shared" si="856"/>
        <v>1.1839927237938348</v>
      </c>
      <c r="V394" s="33">
        <f t="shared" si="856"/>
        <v>0.82180567957637229</v>
      </c>
      <c r="W394" s="33">
        <f t="shared" si="856"/>
        <v>1.137177964109948</v>
      </c>
      <c r="X394" s="33">
        <f t="shared" si="856"/>
        <v>0.78931169999097039</v>
      </c>
      <c r="Y394" s="33">
        <f t="shared" si="856"/>
        <v>0.54785880434313416</v>
      </c>
      <c r="Z394" s="33">
        <f t="shared" si="856"/>
        <v>3.3900576189710403</v>
      </c>
      <c r="AA394" s="33">
        <f t="shared" si="856"/>
        <v>2.3530284852043288</v>
      </c>
      <c r="AB394" s="33">
        <f t="shared" si="856"/>
        <v>1.6332297779243956</v>
      </c>
      <c r="AC394" s="33">
        <f t="shared" si="856"/>
        <v>2.259990360180038</v>
      </c>
      <c r="AD394" s="33">
        <f t="shared" si="856"/>
        <v>1.5686523037342652</v>
      </c>
      <c r="AE394" s="33">
        <f t="shared" si="856"/>
        <v>1.0887967016880518</v>
      </c>
      <c r="AF394" s="33">
        <f t="shared" si="856"/>
        <v>1.5066282058229317</v>
      </c>
      <c r="AG394" s="33">
        <f t="shared" si="856"/>
        <v>1.0457459675831937</v>
      </c>
      <c r="AH394" s="33">
        <f t="shared" si="856"/>
        <v>0.72584903461248151</v>
      </c>
      <c r="AI394" s="33">
        <f t="shared" si="856"/>
        <v>4.9329944175790166</v>
      </c>
      <c r="AJ394" s="33">
        <f t="shared" si="856"/>
        <v>3.4239761344942856</v>
      </c>
      <c r="AK394" s="33">
        <f t="shared" si="856"/>
        <v>2.3765712216921724</v>
      </c>
      <c r="AL394" s="33">
        <f t="shared" si="856"/>
        <v>3.2885930221841919</v>
      </c>
      <c r="AM394" s="33">
        <f t="shared" si="856"/>
        <v>2.2826022230832468</v>
      </c>
      <c r="AN394" s="33">
        <f t="shared" si="856"/>
        <v>1.5843471276856451</v>
      </c>
      <c r="AO394" s="33">
        <f t="shared" si="856"/>
        <v>2.1923487338682612</v>
      </c>
      <c r="AP394" s="33">
        <f t="shared" si="856"/>
        <v>1.5217024605792491</v>
      </c>
      <c r="AQ394" s="33">
        <f t="shared" si="856"/>
        <v>1.0562089610840557</v>
      </c>
      <c r="AR394" s="33">
        <f t="shared" si="856"/>
        <v>1.5564665326652893</v>
      </c>
      <c r="AS394" s="33">
        <f t="shared" si="856"/>
        <v>1.0803385957611731</v>
      </c>
      <c r="AT394" s="33">
        <f t="shared" si="856"/>
        <v>0.74985967060443648</v>
      </c>
      <c r="AU394" s="33">
        <f t="shared" si="856"/>
        <v>1.037622292931432</v>
      </c>
      <c r="AV394" s="33">
        <f t="shared" si="856"/>
        <v>0.72021041721755674</v>
      </c>
      <c r="AW394" s="33">
        <f t="shared" si="856"/>
        <v>0.49989581816257678</v>
      </c>
      <c r="AX394" s="33">
        <f t="shared" si="856"/>
        <v>0.69173348748116859</v>
      </c>
      <c r="AY394" s="33">
        <f t="shared" si="856"/>
        <v>0.48013006950216852</v>
      </c>
      <c r="AZ394" s="33">
        <f t="shared" si="856"/>
        <v>0.33325679298767918</v>
      </c>
      <c r="BA394" s="33">
        <f t="shared" si="856"/>
        <v>2.0621366694951333</v>
      </c>
      <c r="BB394" s="33">
        <f t="shared" si="856"/>
        <v>1.4313226703147324</v>
      </c>
      <c r="BC394" s="33">
        <f t="shared" si="856"/>
        <v>0.993476628810674</v>
      </c>
      <c r="BD394" s="33">
        <f t="shared" si="856"/>
        <v>1.3747285498490467</v>
      </c>
      <c r="BE394" s="33">
        <f t="shared" si="856"/>
        <v>0.9541948252196002</v>
      </c>
      <c r="BF394" s="33">
        <f t="shared" si="856"/>
        <v>0.66230367047795746</v>
      </c>
      <c r="BG394" s="33">
        <f t="shared" si="856"/>
        <v>0.91646621377076631</v>
      </c>
      <c r="BH394" s="33">
        <f t="shared" si="856"/>
        <v>0.63611635821827439</v>
      </c>
      <c r="BI394" s="33">
        <f t="shared" si="856"/>
        <v>0.44152639247658365</v>
      </c>
      <c r="BJ394" s="33">
        <f t="shared" si="856"/>
        <v>3.0006890213246784</v>
      </c>
      <c r="BK394" s="33">
        <f t="shared" si="856"/>
        <v>2.0827689484994516</v>
      </c>
      <c r="BL394" s="33">
        <f t="shared" si="856"/>
        <v>1.4456434712179864</v>
      </c>
      <c r="BM394" s="33">
        <f t="shared" si="856"/>
        <v>2.0004168141986312</v>
      </c>
      <c r="BN394" s="33">
        <f t="shared" si="856"/>
        <v>1.3884831100657715</v>
      </c>
      <c r="BO394" s="33">
        <f t="shared" si="856"/>
        <v>0.96374182283117327</v>
      </c>
      <c r="BP394" s="33">
        <f t="shared" si="856"/>
        <v>1.3335828545012081</v>
      </c>
      <c r="BQ394" s="33">
        <f t="shared" si="856"/>
        <v>0.92563572561751439</v>
      </c>
      <c r="BR394" s="33">
        <f t="shared" si="856"/>
        <v>0.64248088796846947</v>
      </c>
      <c r="BS394" s="33">
        <f t="shared" si="856"/>
        <v>0.9467823478543822</v>
      </c>
      <c r="BT394" s="33">
        <f t="shared" si="856"/>
        <v>0.6571586929151324</v>
      </c>
      <c r="BU394" s="33">
        <f t="shared" si="856"/>
        <v>0.45613181176498463</v>
      </c>
      <c r="BV394" s="33">
        <f t="shared" si="856"/>
        <v>0.63117481170983181</v>
      </c>
      <c r="BW394" s="33">
        <f t="shared" si="856"/>
        <v>0.43809648036232979</v>
      </c>
      <c r="BX394" s="33">
        <f t="shared" si="856"/>
        <v>0.30408140905676062</v>
      </c>
      <c r="BY394" s="33">
        <f t="shared" si="856"/>
        <v>0.42077426120138633</v>
      </c>
      <c r="BZ394" s="33">
        <f t="shared" si="856"/>
        <v>0.29205811043063767</v>
      </c>
      <c r="CA394" s="33">
        <f t="shared" si="856"/>
        <v>0.20271662916066577</v>
      </c>
      <c r="CB394" s="33">
        <f t="shared" si="856"/>
        <v>1.2543762146931248</v>
      </c>
      <c r="CC394" s="33">
        <f t="shared" si="856"/>
        <v>0.87065864244265434</v>
      </c>
      <c r="CD394" s="33">
        <f t="shared" si="856"/>
        <v>0.60432146494864547</v>
      </c>
      <c r="CE394" s="33">
        <f t="shared" ref="CE394:CS394" si="857">EXP(CE393)</f>
        <v>0.83623302960438695</v>
      </c>
      <c r="CF394" s="33">
        <f t="shared" si="857"/>
        <v>0.58042675378628905</v>
      </c>
      <c r="CG394" s="33">
        <f t="shared" si="857"/>
        <v>0.40287241066078311</v>
      </c>
      <c r="CH394" s="33">
        <f t="shared" si="857"/>
        <v>0.55747683319426411</v>
      </c>
      <c r="CI394" s="33">
        <f t="shared" si="857"/>
        <v>0.38694294191546935</v>
      </c>
      <c r="CJ394" s="33">
        <f t="shared" si="857"/>
        <v>0.26857589658084252</v>
      </c>
      <c r="CK394" s="33">
        <f t="shared" si="857"/>
        <v>1.8252878151679415</v>
      </c>
      <c r="CL394" s="33">
        <f t="shared" si="857"/>
        <v>1.266926614683958</v>
      </c>
      <c r="CM394" s="33">
        <f t="shared" si="857"/>
        <v>0.87936983617395803</v>
      </c>
      <c r="CN394" s="33">
        <f t="shared" si="857"/>
        <v>1.2168326708516837</v>
      </c>
      <c r="CO394" s="33">
        <f t="shared" si="857"/>
        <v>0.84459978503561062</v>
      </c>
      <c r="CP394" s="33">
        <f t="shared" si="857"/>
        <v>0.58623409279676364</v>
      </c>
      <c r="CQ394" s="33">
        <f t="shared" si="857"/>
        <v>0.81120453253878044</v>
      </c>
      <c r="CR394" s="33">
        <f t="shared" si="857"/>
        <v>0.5630545515536024</v>
      </c>
      <c r="CS394" s="33">
        <f t="shared" si="857"/>
        <v>0.39081441893949515</v>
      </c>
    </row>
    <row r="395" spans="2:97" ht="13.9" thickTop="1" thickBot="1" x14ac:dyDescent="0.4">
      <c r="H395" s="32">
        <f t="shared" ref="H395:H396" si="858">H394</f>
        <v>4.5383430347101239E-5</v>
      </c>
      <c r="I395" s="32">
        <f t="shared" ref="I395:J395" si="859">I390</f>
        <v>-0.40546362143623332</v>
      </c>
      <c r="J395" s="32">
        <f t="shared" si="859"/>
        <v>-0.50125541620141723</v>
      </c>
      <c r="K395" s="32">
        <f t="shared" si="854"/>
        <v>-0.40548637012650063</v>
      </c>
      <c r="L395" s="32">
        <f>$CE$5-$CE$7*SUMPRODUCT($B$5:$CD$5,Q395:CS395)</f>
        <v>9.9371546124302768E-3</v>
      </c>
      <c r="M395" s="32">
        <f>SUMPRODUCT($B$7:$CD$7, LN(Q395:CS395))</f>
        <v>-3180.5978406354438</v>
      </c>
      <c r="O395" s="48">
        <f t="shared" si="855"/>
        <v>1.0000000000000004</v>
      </c>
      <c r="P395" s="39" t="s">
        <v>366</v>
      </c>
      <c r="Q395" s="32">
        <f t="shared" ref="Q395:AV395" si="860">Q394/$O394</f>
        <v>2.5876057244492157E-2</v>
      </c>
      <c r="R395" s="32">
        <f t="shared" si="860"/>
        <v>1.7960491125678418E-2</v>
      </c>
      <c r="S395" s="32">
        <f t="shared" si="860"/>
        <v>1.2466321218401065E-2</v>
      </c>
      <c r="T395" s="32">
        <f t="shared" si="860"/>
        <v>1.7250338048758303E-2</v>
      </c>
      <c r="U395" s="32">
        <f t="shared" si="860"/>
        <v>1.1973406168964317E-2</v>
      </c>
      <c r="V395" s="32">
        <f t="shared" si="860"/>
        <v>8.3107041080457064E-3</v>
      </c>
      <c r="W395" s="32">
        <f t="shared" si="860"/>
        <v>1.1499980850435725E-2</v>
      </c>
      <c r="X395" s="32">
        <f t="shared" si="860"/>
        <v>7.9821010619261449E-3</v>
      </c>
      <c r="Y395" s="32">
        <f t="shared" si="860"/>
        <v>5.540351605054057E-3</v>
      </c>
      <c r="Z395" s="32">
        <f t="shared" si="860"/>
        <v>3.4282758662628615E-2</v>
      </c>
      <c r="AA395" s="32">
        <f t="shared" si="860"/>
        <v>2.3795556521849108E-2</v>
      </c>
      <c r="AB395" s="32">
        <f t="shared" si="860"/>
        <v>1.6516422022996562E-2</v>
      </c>
      <c r="AC395" s="32">
        <f t="shared" si="860"/>
        <v>2.2854686499822946E-2</v>
      </c>
      <c r="AD395" s="32">
        <f t="shared" si="860"/>
        <v>1.5863367057112433E-2</v>
      </c>
      <c r="AE395" s="32">
        <f t="shared" si="860"/>
        <v>1.1010713902841304E-2</v>
      </c>
      <c r="AF395" s="32">
        <f t="shared" si="860"/>
        <v>1.5236133712150322E-2</v>
      </c>
      <c r="AG395" s="32">
        <f t="shared" si="860"/>
        <v>1.0575353182331246E-2</v>
      </c>
      <c r="AH395" s="32">
        <f t="shared" si="860"/>
        <v>7.3403198635528097E-3</v>
      </c>
      <c r="AI395" s="32">
        <f t="shared" si="860"/>
        <v>4.9886071598183153E-2</v>
      </c>
      <c r="AJ395" s="32">
        <f t="shared" si="860"/>
        <v>3.4625767665003915E-2</v>
      </c>
      <c r="AK395" s="32">
        <f t="shared" si="860"/>
        <v>2.4033638007176655E-2</v>
      </c>
      <c r="AL395" s="32">
        <f t="shared" si="860"/>
        <v>3.3256673953926751E-2</v>
      </c>
      <c r="AM395" s="32">
        <f t="shared" si="860"/>
        <v>2.3083354306082372E-2</v>
      </c>
      <c r="AN395" s="32">
        <f t="shared" si="860"/>
        <v>1.6022084672638069E-2</v>
      </c>
      <c r="AO395" s="32">
        <f t="shared" si="860"/>
        <v>2.217064457162168E-2</v>
      </c>
      <c r="AP395" s="32">
        <f t="shared" si="860"/>
        <v>1.5388575675065002E-2</v>
      </c>
      <c r="AQ395" s="32">
        <f t="shared" si="860"/>
        <v>1.0681162676267687E-2</v>
      </c>
      <c r="AR395" s="32">
        <f t="shared" si="860"/>
        <v>1.5740135567966669E-2</v>
      </c>
      <c r="AS395" s="32">
        <f t="shared" si="860"/>
        <v>1.092517930820449E-2</v>
      </c>
      <c r="AT395" s="32">
        <f t="shared" si="860"/>
        <v>7.5831330931693201E-3</v>
      </c>
      <c r="AU395" s="32">
        <f t="shared" si="860"/>
        <v>1.0493200602982287E-2</v>
      </c>
      <c r="AV395" s="32">
        <f t="shared" si="860"/>
        <v>7.2832980128741242E-3</v>
      </c>
      <c r="AW395" s="32">
        <f t="shared" ref="AW395:CB395" si="861">AW394/$O394</f>
        <v>5.0553145747790013E-3</v>
      </c>
      <c r="AX395" s="32">
        <f t="shared" si="861"/>
        <v>6.9953183324869966E-3</v>
      </c>
      <c r="AY395" s="32">
        <f t="shared" si="861"/>
        <v>4.8554287712696716E-3</v>
      </c>
      <c r="AZ395" s="32">
        <f t="shared" si="861"/>
        <v>3.3701380598203301E-3</v>
      </c>
      <c r="BA395" s="32">
        <f t="shared" si="861"/>
        <v>2.0853844304603936E-2</v>
      </c>
      <c r="BB395" s="32">
        <f t="shared" si="861"/>
        <v>1.4474588691398962E-2</v>
      </c>
      <c r="BC395" s="32">
        <f t="shared" si="861"/>
        <v>1.0046767143980262E-2</v>
      </c>
      <c r="BD395" s="32">
        <f t="shared" si="861"/>
        <v>1.3902267276331768E-2</v>
      </c>
      <c r="BE395" s="32">
        <f t="shared" si="861"/>
        <v>9.6495206238003742E-3</v>
      </c>
      <c r="BF395" s="32">
        <f t="shared" si="861"/>
        <v>6.6977023544692992E-3</v>
      </c>
      <c r="BG395" s="32">
        <f t="shared" si="861"/>
        <v>9.267981126141616E-3</v>
      </c>
      <c r="BH395" s="32">
        <f t="shared" si="861"/>
        <v>6.4328769717980445E-3</v>
      </c>
      <c r="BI395" s="32">
        <f t="shared" si="861"/>
        <v>4.4650399662086292E-3</v>
      </c>
      <c r="BJ395" s="32">
        <f t="shared" si="861"/>
        <v>3.0345176720299273E-2</v>
      </c>
      <c r="BK395" s="32">
        <f t="shared" si="861"/>
        <v>2.1062493100956769E-2</v>
      </c>
      <c r="BL395" s="32">
        <f t="shared" si="861"/>
        <v>1.4619411174201137E-2</v>
      </c>
      <c r="BM395" s="32">
        <f t="shared" si="861"/>
        <v>2.0229687684969671E-2</v>
      </c>
      <c r="BN395" s="32">
        <f t="shared" si="861"/>
        <v>1.4041363516402073E-2</v>
      </c>
      <c r="BO395" s="32">
        <f t="shared" si="861"/>
        <v>9.7460668928781233E-3</v>
      </c>
      <c r="BP395" s="32">
        <f t="shared" si="861"/>
        <v>1.3486171710367865E-2</v>
      </c>
      <c r="BQ395" s="32">
        <f t="shared" si="861"/>
        <v>9.3607099812315752E-3</v>
      </c>
      <c r="BR395" s="32">
        <f t="shared" si="861"/>
        <v>6.4972397826853958E-3</v>
      </c>
      <c r="BS395" s="32">
        <f t="shared" si="861"/>
        <v>9.5745601950507596E-3</v>
      </c>
      <c r="BT395" s="32">
        <f t="shared" si="861"/>
        <v>6.6456725532281907E-3</v>
      </c>
      <c r="BU395" s="32">
        <f t="shared" si="861"/>
        <v>4.6127407196792239E-3</v>
      </c>
      <c r="BV395" s="32">
        <f t="shared" si="861"/>
        <v>6.3829044151603453E-3</v>
      </c>
      <c r="BW395" s="32">
        <f t="shared" si="861"/>
        <v>4.4303541695457742E-3</v>
      </c>
      <c r="BX395" s="32">
        <f t="shared" si="861"/>
        <v>3.075095096362735E-3</v>
      </c>
      <c r="BY395" s="32">
        <f t="shared" si="861"/>
        <v>4.2551791354482615E-3</v>
      </c>
      <c r="BZ395" s="32">
        <f t="shared" si="861"/>
        <v>2.9535066481837344E-3</v>
      </c>
      <c r="CA395" s="32">
        <f t="shared" si="861"/>
        <v>2.0500198095529934E-3</v>
      </c>
      <c r="CB395" s="32">
        <f t="shared" si="861"/>
        <v>1.2685175850644848E-2</v>
      </c>
      <c r="CC395" s="32">
        <f t="shared" ref="CC395:CS395" si="862">CC394/$O394</f>
        <v>8.8047412378356865E-3</v>
      </c>
      <c r="CD395" s="32">
        <f t="shared" si="862"/>
        <v>6.1113436012243698E-3</v>
      </c>
      <c r="CE395" s="32">
        <f t="shared" si="862"/>
        <v>8.4566040940470717E-3</v>
      </c>
      <c r="CF395" s="32">
        <f t="shared" si="862"/>
        <v>5.8697026888374819E-3</v>
      </c>
      <c r="CG395" s="32">
        <f t="shared" si="862"/>
        <v>4.0741424420706936E-3</v>
      </c>
      <c r="CH395" s="32">
        <f t="shared" si="862"/>
        <v>5.6376161943248347E-3</v>
      </c>
      <c r="CI395" s="32">
        <f t="shared" si="862"/>
        <v>3.9130519256253618E-3</v>
      </c>
      <c r="CJ395" s="32">
        <f t="shared" si="862"/>
        <v>2.7160372123335233E-3</v>
      </c>
      <c r="CK395" s="32">
        <f t="shared" si="862"/>
        <v>1.8458654303413407E-2</v>
      </c>
      <c r="CL395" s="32">
        <f t="shared" si="862"/>
        <v>1.2812094735916121E-2</v>
      </c>
      <c r="CM395" s="32">
        <f t="shared" si="862"/>
        <v>8.8928352426934365E-3</v>
      </c>
      <c r="CN395" s="32">
        <f t="shared" si="862"/>
        <v>1.2305507892892966E-2</v>
      </c>
      <c r="CO395" s="32">
        <f t="shared" si="862"/>
        <v>8.541214885212603E-3</v>
      </c>
      <c r="CP395" s="32">
        <f t="shared" si="862"/>
        <v>5.9284307767183591E-3</v>
      </c>
      <c r="CQ395" s="32">
        <f t="shared" si="862"/>
        <v>8.203497503826658E-3</v>
      </c>
      <c r="CR395" s="32">
        <f t="shared" si="862"/>
        <v>5.6940221891171429E-3</v>
      </c>
      <c r="CS395" s="32">
        <f t="shared" si="862"/>
        <v>3.9522031517696754E-3</v>
      </c>
    </row>
    <row r="396" spans="2:97" ht="13.15" thickTop="1" x14ac:dyDescent="0.35">
      <c r="H396" s="34">
        <f t="shared" si="858"/>
        <v>4.5383430347101239E-5</v>
      </c>
      <c r="I396" s="34">
        <f t="shared" ref="I396:J396" si="863">I391</f>
        <v>-0.36512047414100368</v>
      </c>
      <c r="J396" s="34">
        <f t="shared" si="863"/>
        <v>-0.51182275585135051</v>
      </c>
      <c r="K396" s="34">
        <f t="shared" si="854"/>
        <v>-0.36514370241339394</v>
      </c>
      <c r="L396" s="34">
        <f>$CE$6-$CE$7*SUMPRODUCT($B$6:$CD$6,Q395:CS395)</f>
        <v>1.030114987040065E-2</v>
      </c>
    </row>
    <row r="397" spans="2:97" ht="13.5" thickBot="1" x14ac:dyDescent="0.4">
      <c r="B397" s="39" t="s">
        <v>367</v>
      </c>
      <c r="D397" s="39" t="s">
        <v>368</v>
      </c>
      <c r="E397" s="39" t="s">
        <v>369</v>
      </c>
      <c r="F397" s="39" t="s">
        <v>370</v>
      </c>
      <c r="H397" s="39" t="s">
        <v>347</v>
      </c>
      <c r="I397" s="39" t="s">
        <v>371</v>
      </c>
      <c r="J397" s="39" t="s">
        <v>372</v>
      </c>
      <c r="K397" s="39" t="s">
        <v>349</v>
      </c>
      <c r="L397" s="39" t="s">
        <v>373</v>
      </c>
      <c r="M397" s="39" t="s">
        <v>374</v>
      </c>
      <c r="O397" s="45" t="s">
        <v>336</v>
      </c>
    </row>
    <row r="398" spans="2:97" ht="13.9" thickTop="1" thickBot="1" x14ac:dyDescent="0.4">
      <c r="B398" s="32">
        <f>1+B393</f>
        <v>3</v>
      </c>
      <c r="D398" s="32">
        <f>IF(F393,IF(M398&lt;0,D393,H398),E393)</f>
        <v>0</v>
      </c>
      <c r="E398" s="32">
        <f>IF(F393,IF(M398&lt;0,H398,E393),H398)</f>
        <v>2.269171517355062E-5</v>
      </c>
      <c r="F398" s="32" t="b">
        <f>OR(F393,M398*M393&lt;=0)</f>
        <v>1</v>
      </c>
      <c r="H398" s="32">
        <f>IF(F393,(D393+E393)/2,2*H393)</f>
        <v>2.269171517355062E-5</v>
      </c>
      <c r="I398" s="32">
        <f>I393</f>
        <v>-0.49705887110031155</v>
      </c>
      <c r="J398" s="32">
        <f>J393</f>
        <v>-1</v>
      </c>
      <c r="K398" s="32">
        <f>I398+J398*H398</f>
        <v>-0.4970815628154851</v>
      </c>
      <c r="L398" s="32">
        <f>$CE$3-$CE$7*SUMPRODUCT($B$3:$CD$3,Q400:CS400)</f>
        <v>8.8625603808623055E-3</v>
      </c>
      <c r="M398" s="32">
        <f>SUMPRODUCT(L398:L401,J398:J401)</f>
        <v>-1.3981652135616272E-2</v>
      </c>
      <c r="O398" s="46">
        <f>SUM(Q398:CS398)</f>
        <v>-1.2659764625182492</v>
      </c>
      <c r="P398" s="39" t="s">
        <v>363</v>
      </c>
      <c r="Q398" s="32">
        <f t="shared" ref="Q398:AV398" si="864">SUMPRODUCT(B$3:B$6,$K398:$K401)</f>
        <v>0.93947252696191275</v>
      </c>
      <c r="R398" s="32">
        <f t="shared" si="864"/>
        <v>0.57434043868471396</v>
      </c>
      <c r="S398" s="32">
        <f t="shared" si="864"/>
        <v>0.20920835040751518</v>
      </c>
      <c r="T398" s="32">
        <f t="shared" si="864"/>
        <v>0.53399753118054571</v>
      </c>
      <c r="U398" s="32">
        <f t="shared" si="864"/>
        <v>0.16886544290334693</v>
      </c>
      <c r="V398" s="32">
        <f t="shared" si="864"/>
        <v>-0.19626664537385186</v>
      </c>
      <c r="W398" s="32">
        <f t="shared" si="864"/>
        <v>0.12852253539917874</v>
      </c>
      <c r="X398" s="32">
        <f t="shared" si="864"/>
        <v>-0.23660955287802005</v>
      </c>
      <c r="Y398" s="32">
        <f t="shared" si="864"/>
        <v>-0.60174164115521878</v>
      </c>
      <c r="Z398" s="32">
        <f t="shared" si="864"/>
        <v>1.2208006297437453</v>
      </c>
      <c r="AA398" s="32">
        <f t="shared" si="864"/>
        <v>0.85566854146654658</v>
      </c>
      <c r="AB398" s="32">
        <f t="shared" si="864"/>
        <v>0.4905364531893478</v>
      </c>
      <c r="AC398" s="32">
        <f t="shared" si="864"/>
        <v>0.81532563396237845</v>
      </c>
      <c r="AD398" s="32">
        <f t="shared" si="864"/>
        <v>0.45019354568517966</v>
      </c>
      <c r="AE398" s="32">
        <f t="shared" si="864"/>
        <v>8.5061457407980878E-2</v>
      </c>
      <c r="AF398" s="32">
        <f t="shared" si="864"/>
        <v>0.40985063818101147</v>
      </c>
      <c r="AG398" s="32">
        <f t="shared" si="864"/>
        <v>4.4718549903812688E-2</v>
      </c>
      <c r="AH398" s="32">
        <f t="shared" si="864"/>
        <v>-0.3204135383733861</v>
      </c>
      <c r="AI398" s="32">
        <f t="shared" si="864"/>
        <v>1.5959047667861892</v>
      </c>
      <c r="AJ398" s="32">
        <f t="shared" si="864"/>
        <v>1.2307726785089903</v>
      </c>
      <c r="AK398" s="32">
        <f t="shared" si="864"/>
        <v>0.86564059023179152</v>
      </c>
      <c r="AL398" s="32">
        <f t="shared" si="864"/>
        <v>1.1904297710048222</v>
      </c>
      <c r="AM398" s="32">
        <f t="shared" si="864"/>
        <v>0.82529768272762327</v>
      </c>
      <c r="AN398" s="32">
        <f t="shared" si="864"/>
        <v>0.46016559445042449</v>
      </c>
      <c r="AO398" s="32">
        <f t="shared" si="864"/>
        <v>0.78495477522345514</v>
      </c>
      <c r="AP398" s="32">
        <f t="shared" si="864"/>
        <v>0.4198226869462563</v>
      </c>
      <c r="AQ398" s="32">
        <f t="shared" si="864"/>
        <v>5.4690598669057511E-2</v>
      </c>
      <c r="AR398" s="32">
        <f t="shared" si="864"/>
        <v>0.44239096414642759</v>
      </c>
      <c r="AS398" s="32">
        <f t="shared" si="864"/>
        <v>7.7258875869228805E-2</v>
      </c>
      <c r="AT398" s="32">
        <f t="shared" si="864"/>
        <v>-0.28787321240796998</v>
      </c>
      <c r="AU398" s="32">
        <f t="shared" si="864"/>
        <v>3.6915968365060614E-2</v>
      </c>
      <c r="AV398" s="32">
        <f t="shared" si="864"/>
        <v>-0.32821611991213817</v>
      </c>
      <c r="AW398" s="32">
        <f t="shared" ref="AW398:CB398" si="865">SUMPRODUCT(AH$3:AH$6,$K398:$K401)</f>
        <v>-0.69334820818933696</v>
      </c>
      <c r="AX398" s="32">
        <f t="shared" si="865"/>
        <v>-0.36855902741630631</v>
      </c>
      <c r="AY398" s="32">
        <f t="shared" si="865"/>
        <v>-0.73369111569350509</v>
      </c>
      <c r="AZ398" s="32">
        <f t="shared" si="865"/>
        <v>-1.0988232039707038</v>
      </c>
      <c r="BA398" s="32">
        <f t="shared" si="865"/>
        <v>0.72371906692826027</v>
      </c>
      <c r="BB398" s="32">
        <f t="shared" si="865"/>
        <v>0.35858697865106154</v>
      </c>
      <c r="BC398" s="32">
        <f t="shared" si="865"/>
        <v>-6.5451096261372466E-3</v>
      </c>
      <c r="BD398" s="32">
        <f t="shared" si="865"/>
        <v>0.31824407114689335</v>
      </c>
      <c r="BE398" s="32">
        <f t="shared" si="865"/>
        <v>-4.6888017130305451E-2</v>
      </c>
      <c r="BF398" s="32">
        <f t="shared" si="865"/>
        <v>-0.41202010540750422</v>
      </c>
      <c r="BG398" s="32">
        <f t="shared" si="865"/>
        <v>-8.7230924634473628E-2</v>
      </c>
      <c r="BH398" s="32">
        <f t="shared" si="865"/>
        <v>-0.45236301291167241</v>
      </c>
      <c r="BI398" s="32">
        <f t="shared" si="865"/>
        <v>-0.81749510118887114</v>
      </c>
      <c r="BJ398" s="32">
        <f t="shared" si="865"/>
        <v>1.0988232039707038</v>
      </c>
      <c r="BK398" s="32">
        <f t="shared" si="865"/>
        <v>0.73369111569350509</v>
      </c>
      <c r="BL398" s="32">
        <f t="shared" si="865"/>
        <v>0.36855902741630631</v>
      </c>
      <c r="BM398" s="32">
        <f t="shared" si="865"/>
        <v>0.69334820818933696</v>
      </c>
      <c r="BN398" s="32">
        <f t="shared" si="865"/>
        <v>0.32821611991213817</v>
      </c>
      <c r="BO398" s="32">
        <f t="shared" si="865"/>
        <v>-3.6915968365060614E-2</v>
      </c>
      <c r="BP398" s="32">
        <f t="shared" si="865"/>
        <v>0.28787321240796998</v>
      </c>
      <c r="BQ398" s="32">
        <f t="shared" si="865"/>
        <v>-7.7258875869228805E-2</v>
      </c>
      <c r="BR398" s="32">
        <f t="shared" si="865"/>
        <v>-0.44239096414642759</v>
      </c>
      <c r="BS398" s="32">
        <f t="shared" si="865"/>
        <v>-5.4690598669057511E-2</v>
      </c>
      <c r="BT398" s="32">
        <f t="shared" si="865"/>
        <v>-0.4198226869462563</v>
      </c>
      <c r="BU398" s="32">
        <f t="shared" si="865"/>
        <v>-0.78495477522345514</v>
      </c>
      <c r="BV398" s="32">
        <f t="shared" si="865"/>
        <v>-0.46016559445042449</v>
      </c>
      <c r="BW398" s="32">
        <f t="shared" si="865"/>
        <v>-0.82529768272762327</v>
      </c>
      <c r="BX398" s="32">
        <f t="shared" si="865"/>
        <v>-1.1904297710048222</v>
      </c>
      <c r="BY398" s="32">
        <f t="shared" si="865"/>
        <v>-0.86564059023179152</v>
      </c>
      <c r="BZ398" s="32">
        <f t="shared" si="865"/>
        <v>-1.2307726785089903</v>
      </c>
      <c r="CA398" s="32">
        <f t="shared" si="865"/>
        <v>-1.5959047667861892</v>
      </c>
      <c r="CB398" s="32">
        <f t="shared" si="865"/>
        <v>0.22663750411277522</v>
      </c>
      <c r="CC398" s="32">
        <f t="shared" ref="CC398:CS398" si="866">SUMPRODUCT(BN$3:BN$6,$K398:$K401)</f>
        <v>-0.13849458416442356</v>
      </c>
      <c r="CD398" s="32">
        <f t="shared" si="866"/>
        <v>-0.50362667244162229</v>
      </c>
      <c r="CE398" s="32">
        <f t="shared" si="866"/>
        <v>-0.17883749166859175</v>
      </c>
      <c r="CF398" s="32">
        <f t="shared" si="866"/>
        <v>-0.54396957994579054</v>
      </c>
      <c r="CG398" s="32">
        <f t="shared" si="866"/>
        <v>-0.90910166822298932</v>
      </c>
      <c r="CH398" s="32">
        <f t="shared" si="866"/>
        <v>-0.58431248744995867</v>
      </c>
      <c r="CI398" s="32">
        <f t="shared" si="866"/>
        <v>-0.94944457572715746</v>
      </c>
      <c r="CJ398" s="32">
        <f t="shared" si="866"/>
        <v>-1.3145766640043561</v>
      </c>
      <c r="CK398" s="32">
        <f t="shared" si="866"/>
        <v>0.60174164115521878</v>
      </c>
      <c r="CL398" s="32">
        <f t="shared" si="866"/>
        <v>0.23660955287802005</v>
      </c>
      <c r="CM398" s="32">
        <f t="shared" si="866"/>
        <v>-0.12852253539917874</v>
      </c>
      <c r="CN398" s="32">
        <f t="shared" si="866"/>
        <v>0.19626664537385186</v>
      </c>
      <c r="CO398" s="32">
        <f t="shared" si="866"/>
        <v>-0.16886544290334693</v>
      </c>
      <c r="CP398" s="32">
        <f t="shared" si="866"/>
        <v>-0.53399753118054571</v>
      </c>
      <c r="CQ398" s="32">
        <f t="shared" si="866"/>
        <v>-0.20920835040751518</v>
      </c>
      <c r="CR398" s="32">
        <f t="shared" si="866"/>
        <v>-0.57434043868471396</v>
      </c>
      <c r="CS398" s="32">
        <f t="shared" si="866"/>
        <v>-0.93947252696191275</v>
      </c>
    </row>
    <row r="399" spans="2:97" ht="13.9" thickTop="1" thickBot="1" x14ac:dyDescent="0.4">
      <c r="H399" s="33">
        <f>H398</f>
        <v>2.269171517355062E-5</v>
      </c>
      <c r="I399" s="33">
        <f t="shared" ref="I399:J399" si="867">I394</f>
        <v>0.32822037629215206</v>
      </c>
      <c r="J399" s="33">
        <f t="shared" si="867"/>
        <v>-0.18757418649726451</v>
      </c>
      <c r="K399" s="33">
        <f t="shared" ref="K399:K401" si="868">I399+J399*H399</f>
        <v>0.32821611991213817</v>
      </c>
      <c r="L399" s="33">
        <f>$CE$4-$CE$7*SUMPRODUCT($B$4:$CD$4,Q400:CS400)</f>
        <v>1.8694275833865959E-3</v>
      </c>
      <c r="M399" s="39" t="s">
        <v>375</v>
      </c>
      <c r="O399" s="47">
        <f t="shared" ref="O399:O400" si="869">SUM(Q399:CS399)</f>
        <v>98.883994062541618</v>
      </c>
      <c r="P399" s="39" t="s">
        <v>365</v>
      </c>
      <c r="Q399" s="33">
        <f>EXP(Q398)</f>
        <v>2.5586314532194971</v>
      </c>
      <c r="R399" s="33">
        <f>EXP(R398)</f>
        <v>1.7759587868259665</v>
      </c>
      <c r="S399" s="33">
        <f t="shared" ref="S399:CD399" si="870">EXP(S398)</f>
        <v>1.232701805699949</v>
      </c>
      <c r="T399" s="33">
        <f t="shared" si="870"/>
        <v>1.70573743628861</v>
      </c>
      <c r="U399" s="33">
        <f t="shared" si="870"/>
        <v>1.1839608178751166</v>
      </c>
      <c r="V399" s="33">
        <f t="shared" si="870"/>
        <v>0.82179307813839719</v>
      </c>
      <c r="W399" s="33">
        <f t="shared" si="870"/>
        <v>1.1371470470651013</v>
      </c>
      <c r="X399" s="33">
        <f t="shared" si="870"/>
        <v>0.78929940754356009</v>
      </c>
      <c r="Y399" s="33">
        <f t="shared" si="870"/>
        <v>0.54785663503811477</v>
      </c>
      <c r="Z399" s="33">
        <f t="shared" si="870"/>
        <v>3.3899007027654968</v>
      </c>
      <c r="AA399" s="33">
        <f t="shared" si="870"/>
        <v>2.3529468974394878</v>
      </c>
      <c r="AB399" s="33">
        <f t="shared" si="870"/>
        <v>1.6331921161152367</v>
      </c>
      <c r="AC399" s="33">
        <f t="shared" si="870"/>
        <v>2.2599114564672447</v>
      </c>
      <c r="AD399" s="33">
        <f t="shared" si="870"/>
        <v>1.5686157549230144</v>
      </c>
      <c r="AE399" s="33">
        <f t="shared" si="870"/>
        <v>1.0887839784834339</v>
      </c>
      <c r="AF399" s="33">
        <f t="shared" si="870"/>
        <v>1.5065927408745117</v>
      </c>
      <c r="AG399" s="33">
        <f t="shared" si="870"/>
        <v>1.0457334966931517</v>
      </c>
      <c r="AH399" s="33">
        <f t="shared" si="870"/>
        <v>0.72584880866432622</v>
      </c>
      <c r="AI399" s="33">
        <f t="shared" si="870"/>
        <v>4.9327900783558105</v>
      </c>
      <c r="AJ399" s="33">
        <f t="shared" si="870"/>
        <v>3.423874068381672</v>
      </c>
      <c r="AK399" s="33">
        <f t="shared" si="870"/>
        <v>2.3765279790791185</v>
      </c>
      <c r="AL399" s="33">
        <f t="shared" si="870"/>
        <v>3.2884942031871121</v>
      </c>
      <c r="AM399" s="33">
        <f t="shared" si="870"/>
        <v>2.2825601429341105</v>
      </c>
      <c r="AN399" s="33">
        <f t="shared" si="870"/>
        <v>1.5843363205755174</v>
      </c>
      <c r="AO399" s="33">
        <f t="shared" si="870"/>
        <v>2.1923077918612353</v>
      </c>
      <c r="AP399" s="33">
        <f t="shared" si="870"/>
        <v>1.5216917158912866</v>
      </c>
      <c r="AQ399" s="33">
        <f t="shared" si="870"/>
        <v>1.056213770168789</v>
      </c>
      <c r="AR399" s="33">
        <f t="shared" si="870"/>
        <v>1.5564241275280859</v>
      </c>
      <c r="AS399" s="33">
        <f t="shared" si="870"/>
        <v>1.0803217094174897</v>
      </c>
      <c r="AT399" s="33">
        <f t="shared" si="870"/>
        <v>0.74985665873241647</v>
      </c>
      <c r="AU399" s="33">
        <f t="shared" si="870"/>
        <v>1.0376058254606872</v>
      </c>
      <c r="AV399" s="33">
        <f t="shared" si="870"/>
        <v>0.72020735173485495</v>
      </c>
      <c r="AW399" s="33">
        <f t="shared" si="870"/>
        <v>0.49989949628765418</v>
      </c>
      <c r="AX399" s="33">
        <f t="shared" si="870"/>
        <v>0.69173037733606213</v>
      </c>
      <c r="AY399" s="33">
        <f t="shared" si="870"/>
        <v>0.48013348706341918</v>
      </c>
      <c r="AZ399" s="33">
        <f t="shared" si="870"/>
        <v>0.33326303564615822</v>
      </c>
      <c r="BA399" s="33">
        <f t="shared" si="870"/>
        <v>2.0620880107878561</v>
      </c>
      <c r="BB399" s="33">
        <f t="shared" si="870"/>
        <v>1.4313055197375486</v>
      </c>
      <c r="BC399" s="33">
        <f t="shared" si="870"/>
        <v>0.99347626294983293</v>
      </c>
      <c r="BD399" s="33">
        <f t="shared" si="870"/>
        <v>1.3747117477575277</v>
      </c>
      <c r="BE399" s="33">
        <f t="shared" si="870"/>
        <v>0.95419424501752181</v>
      </c>
      <c r="BF399" s="33">
        <f t="shared" si="870"/>
        <v>0.66231095988651623</v>
      </c>
      <c r="BG399" s="33">
        <f t="shared" si="870"/>
        <v>0.91646543674947867</v>
      </c>
      <c r="BH399" s="33">
        <f t="shared" si="870"/>
        <v>0.63612320686886603</v>
      </c>
      <c r="BI399" s="33">
        <f t="shared" si="870"/>
        <v>0.4415362741363747</v>
      </c>
      <c r="BJ399" s="33">
        <f t="shared" si="870"/>
        <v>3.000632812640371</v>
      </c>
      <c r="BK399" s="33">
        <f t="shared" si="870"/>
        <v>2.0827541234754854</v>
      </c>
      <c r="BL399" s="33">
        <f t="shared" si="870"/>
        <v>1.4456499710929593</v>
      </c>
      <c r="BM399" s="33">
        <f t="shared" si="870"/>
        <v>2.0004020956735991</v>
      </c>
      <c r="BN399" s="33">
        <f t="shared" si="870"/>
        <v>1.3884890199901083</v>
      </c>
      <c r="BO399" s="33">
        <f t="shared" si="870"/>
        <v>0.96375711803276487</v>
      </c>
      <c r="BP399" s="33">
        <f t="shared" si="870"/>
        <v>1.3335882109661259</v>
      </c>
      <c r="BQ399" s="33">
        <f t="shared" si="870"/>
        <v>0.92565019408820437</v>
      </c>
      <c r="BR399" s="33">
        <f t="shared" si="870"/>
        <v>0.64249839250963092</v>
      </c>
      <c r="BS399" s="33">
        <f t="shared" si="870"/>
        <v>0.9467780370257759</v>
      </c>
      <c r="BT399" s="33">
        <f t="shared" si="870"/>
        <v>0.65716333312249064</v>
      </c>
      <c r="BU399" s="33">
        <f t="shared" si="870"/>
        <v>0.4561403301636836</v>
      </c>
      <c r="BV399" s="33">
        <f t="shared" si="870"/>
        <v>0.63117911709348773</v>
      </c>
      <c r="BW399" s="33">
        <f t="shared" si="870"/>
        <v>0.43810455689222405</v>
      </c>
      <c r="BX399" s="33">
        <f t="shared" si="870"/>
        <v>0.30409054667964119</v>
      </c>
      <c r="BY399" s="33">
        <f t="shared" si="870"/>
        <v>0.4207819174876663</v>
      </c>
      <c r="BZ399" s="33">
        <f t="shared" si="870"/>
        <v>0.29206681671930179</v>
      </c>
      <c r="CA399" s="33">
        <f t="shared" si="870"/>
        <v>0.20272502663103764</v>
      </c>
      <c r="CB399" s="33">
        <f t="shared" si="870"/>
        <v>1.2543750797083959</v>
      </c>
      <c r="CC399" s="33">
        <f t="shared" si="870"/>
        <v>0.87066796665089652</v>
      </c>
      <c r="CD399" s="33">
        <f t="shared" si="870"/>
        <v>0.60433495564040784</v>
      </c>
      <c r="CE399" s="33">
        <f t="shared" ref="CE399:CS399" si="871">EXP(CE398)</f>
        <v>0.83624178461256793</v>
      </c>
      <c r="CF399" s="33">
        <f t="shared" si="871"/>
        <v>0.58043957187542339</v>
      </c>
      <c r="CG399" s="33">
        <f t="shared" si="871"/>
        <v>0.40288598680226884</v>
      </c>
      <c r="CH399" s="33">
        <f t="shared" si="871"/>
        <v>0.55748901077864077</v>
      </c>
      <c r="CI399" s="33">
        <f t="shared" si="871"/>
        <v>0.38695588847133094</v>
      </c>
      <c r="CJ399" s="33">
        <f t="shared" si="871"/>
        <v>0.26858800214465844</v>
      </c>
      <c r="CK399" s="33">
        <f t="shared" si="871"/>
        <v>1.8252950426171792</v>
      </c>
      <c r="CL399" s="33">
        <f t="shared" si="871"/>
        <v>1.2669463456360337</v>
      </c>
      <c r="CM399" s="33">
        <f t="shared" si="871"/>
        <v>0.87939374470604448</v>
      </c>
      <c r="CN399" s="33">
        <f t="shared" si="871"/>
        <v>1.2168513298570167</v>
      </c>
      <c r="CO399" s="33">
        <f t="shared" si="871"/>
        <v>0.84462254569768991</v>
      </c>
      <c r="CP399" s="33">
        <f t="shared" si="871"/>
        <v>0.58625669972737848</v>
      </c>
      <c r="CQ399" s="33">
        <f t="shared" si="871"/>
        <v>0.81122619872547608</v>
      </c>
      <c r="CR399" s="33">
        <f t="shared" si="871"/>
        <v>0.56307612959151065</v>
      </c>
      <c r="CS399" s="33">
        <f t="shared" si="871"/>
        <v>0.39083393536091776</v>
      </c>
    </row>
    <row r="400" spans="2:97" ht="13.9" thickTop="1" thickBot="1" x14ac:dyDescent="0.4">
      <c r="H400" s="32">
        <f t="shared" ref="H400:H401" si="872">H399</f>
        <v>2.269171517355062E-5</v>
      </c>
      <c r="I400" s="32">
        <f t="shared" ref="I400:J400" si="873">I395</f>
        <v>-0.40546362143623332</v>
      </c>
      <c r="J400" s="32">
        <f t="shared" si="873"/>
        <v>-0.50125541620141723</v>
      </c>
      <c r="K400" s="32">
        <f t="shared" si="868"/>
        <v>-0.40547499578136698</v>
      </c>
      <c r="L400" s="32">
        <f>$CE$5-$CE$7*SUMPRODUCT($B$5:$CD$5,Q400:CS400)</f>
        <v>4.621177275367927E-3</v>
      </c>
      <c r="M400" s="32">
        <f>SUMPRODUCT($B$7:$CD$7, LN(Q400:CS400))</f>
        <v>-3180.597840135707</v>
      </c>
      <c r="O400" s="48">
        <f t="shared" si="869"/>
        <v>0.99999999999999978</v>
      </c>
      <c r="P400" s="39" t="s">
        <v>366</v>
      </c>
      <c r="Q400" s="32">
        <f t="shared" ref="Q400:AV400" si="874">Q399/$O399</f>
        <v>2.5875081983452525E-2</v>
      </c>
      <c r="R400" s="32">
        <f t="shared" si="874"/>
        <v>1.7960022788953263E-2</v>
      </c>
      <c r="S400" s="32">
        <f t="shared" si="874"/>
        <v>1.2466140929949658E-2</v>
      </c>
      <c r="T400" s="32">
        <f t="shared" si="874"/>
        <v>1.7249884093575085E-2</v>
      </c>
      <c r="U400" s="32">
        <f t="shared" si="874"/>
        <v>1.1973230137996766E-2</v>
      </c>
      <c r="V400" s="32">
        <f t="shared" si="874"/>
        <v>8.3106784462876164E-3</v>
      </c>
      <c r="W400" s="32">
        <f t="shared" si="874"/>
        <v>1.1499809022134407E-2</v>
      </c>
      <c r="X400" s="32">
        <f t="shared" si="874"/>
        <v>7.9820745007968454E-3</v>
      </c>
      <c r="Y400" s="32">
        <f t="shared" si="874"/>
        <v>5.5403975156141988E-3</v>
      </c>
      <c r="Z400" s="32">
        <f t="shared" si="874"/>
        <v>3.4281591625652488E-2</v>
      </c>
      <c r="AA400" s="32">
        <f t="shared" si="874"/>
        <v>2.3795022842132658E-2</v>
      </c>
      <c r="AB400" s="32">
        <f t="shared" si="874"/>
        <v>1.6516243418346191E-2</v>
      </c>
      <c r="AC400" s="32">
        <f t="shared" si="874"/>
        <v>2.2854168441435608E-2</v>
      </c>
      <c r="AD400" s="32">
        <f t="shared" si="874"/>
        <v>1.5863191710590741E-2</v>
      </c>
      <c r="AE400" s="32">
        <f t="shared" si="874"/>
        <v>1.1010720074624065E-2</v>
      </c>
      <c r="AF400" s="32">
        <f t="shared" si="874"/>
        <v>1.5235961645335947E-2</v>
      </c>
      <c r="AG400" s="32">
        <f t="shared" si="874"/>
        <v>1.0575356574207063E-2</v>
      </c>
      <c r="AH400" s="32">
        <f t="shared" si="874"/>
        <v>7.3404074698403187E-3</v>
      </c>
      <c r="AI400" s="32">
        <f t="shared" si="874"/>
        <v>4.9884616060673542E-2</v>
      </c>
      <c r="AJ400" s="32">
        <f t="shared" si="874"/>
        <v>3.4625159519913393E-2</v>
      </c>
      <c r="AK400" s="32">
        <f t="shared" si="874"/>
        <v>2.4033495022217903E-2</v>
      </c>
      <c r="AL400" s="32">
        <f t="shared" si="874"/>
        <v>3.3256081880220403E-2</v>
      </c>
      <c r="AM400" s="32">
        <f t="shared" si="874"/>
        <v>2.3083211439562698E-2</v>
      </c>
      <c r="AN400" s="32">
        <f t="shared" si="874"/>
        <v>1.6022171592032022E-2</v>
      </c>
      <c r="AO400" s="32">
        <f t="shared" si="874"/>
        <v>2.2170502037717612E-2</v>
      </c>
      <c r="AP400" s="32">
        <f t="shared" si="874"/>
        <v>1.5388655467626593E-2</v>
      </c>
      <c r="AQ400" s="32">
        <f t="shared" si="874"/>
        <v>1.0681342113879022E-2</v>
      </c>
      <c r="AR400" s="32">
        <f t="shared" si="874"/>
        <v>1.5739899488118238E-2</v>
      </c>
      <c r="AS400" s="32">
        <f t="shared" si="874"/>
        <v>1.0925142331267623E-2</v>
      </c>
      <c r="AT400" s="32">
        <f t="shared" si="874"/>
        <v>7.5831954993459422E-3</v>
      </c>
      <c r="AU400" s="32">
        <f t="shared" si="874"/>
        <v>1.0493162571936849E-2</v>
      </c>
      <c r="AV400" s="32">
        <f t="shared" si="874"/>
        <v>7.283356205043074E-3</v>
      </c>
      <c r="AW400" s="32">
        <f t="shared" ref="AW400:CB400" si="875">AW399/$O399</f>
        <v>5.0554136797051341E-3</v>
      </c>
      <c r="AX400" s="32">
        <f t="shared" si="875"/>
        <v>6.9953725463249416E-3</v>
      </c>
      <c r="AY400" s="32">
        <f t="shared" si="875"/>
        <v>4.8555227933020882E-3</v>
      </c>
      <c r="AZ400" s="32">
        <f t="shared" si="875"/>
        <v>3.3702424624492597E-3</v>
      </c>
      <c r="BA400" s="32">
        <f t="shared" si="875"/>
        <v>2.0853607606946354E-2</v>
      </c>
      <c r="BB400" s="32">
        <f t="shared" si="875"/>
        <v>1.4474592509201077E-2</v>
      </c>
      <c r="BC400" s="32">
        <f t="shared" si="875"/>
        <v>1.0046886479135181E-2</v>
      </c>
      <c r="BD400" s="32">
        <f t="shared" si="875"/>
        <v>1.3902267609539087E-2</v>
      </c>
      <c r="BE400" s="32">
        <f t="shared" si="875"/>
        <v>9.6496329265787755E-3</v>
      </c>
      <c r="BF400" s="32">
        <f t="shared" si="875"/>
        <v>6.697858092864062E-3</v>
      </c>
      <c r="BG400" s="32">
        <f t="shared" si="875"/>
        <v>9.268086766093182E-3</v>
      </c>
      <c r="BH400" s="32">
        <f t="shared" si="875"/>
        <v>6.4330250097557164E-3</v>
      </c>
      <c r="BI400" s="32">
        <f t="shared" si="875"/>
        <v>4.4651945779729954E-3</v>
      </c>
      <c r="BJ400" s="32">
        <f t="shared" si="875"/>
        <v>3.0344979903851241E-2</v>
      </c>
      <c r="BK400" s="32">
        <f t="shared" si="875"/>
        <v>2.1062601113767676E-2</v>
      </c>
      <c r="BL400" s="32">
        <f t="shared" si="875"/>
        <v>1.4619655939247583E-2</v>
      </c>
      <c r="BM400" s="32">
        <f t="shared" si="875"/>
        <v>2.0229786576059977E-2</v>
      </c>
      <c r="BN400" s="32">
        <f t="shared" si="875"/>
        <v>1.4041595236453781E-2</v>
      </c>
      <c r="BO400" s="32">
        <f t="shared" si="875"/>
        <v>9.7463409237213139E-3</v>
      </c>
      <c r="BP400" s="32">
        <f t="shared" si="875"/>
        <v>1.34863910343535E-2</v>
      </c>
      <c r="BQ400" s="32">
        <f t="shared" si="875"/>
        <v>9.3609709322901545E-3</v>
      </c>
      <c r="BR400" s="32">
        <f t="shared" si="875"/>
        <v>6.4974963703758465E-3</v>
      </c>
      <c r="BS400" s="32">
        <f t="shared" si="875"/>
        <v>9.5746338525420291E-3</v>
      </c>
      <c r="BT400" s="32">
        <f t="shared" si="875"/>
        <v>6.6458008634526994E-3</v>
      </c>
      <c r="BU400" s="32">
        <f t="shared" si="875"/>
        <v>4.6128833537527458E-3</v>
      </c>
      <c r="BV400" s="32">
        <f t="shared" si="875"/>
        <v>6.3830261214396639E-3</v>
      </c>
      <c r="BW400" s="32">
        <f t="shared" si="875"/>
        <v>4.4304901015136382E-3</v>
      </c>
      <c r="BX400" s="32">
        <f t="shared" si="875"/>
        <v>3.0752251621967417E-3</v>
      </c>
      <c r="BY400" s="32">
        <f t="shared" si="875"/>
        <v>4.2553086723169011E-3</v>
      </c>
      <c r="BZ400" s="32">
        <f t="shared" si="875"/>
        <v>2.9536308629946415E-3</v>
      </c>
      <c r="CA400" s="32">
        <f t="shared" si="875"/>
        <v>2.0501298370170931E-3</v>
      </c>
      <c r="CB400" s="32">
        <f t="shared" si="875"/>
        <v>1.2685319718326057E-2</v>
      </c>
      <c r="CC400" s="32">
        <f t="shared" ref="CC400:CS400" si="876">CC399/$O399</f>
        <v>8.8049433571647708E-3</v>
      </c>
      <c r="CD400" s="32">
        <f t="shared" si="876"/>
        <v>6.1115548716426374E-3</v>
      </c>
      <c r="CE400" s="32">
        <f t="shared" si="876"/>
        <v>8.4567961937668714E-3</v>
      </c>
      <c r="CF400" s="32">
        <f t="shared" si="876"/>
        <v>5.8699041981284663E-3</v>
      </c>
      <c r="CG400" s="32">
        <f t="shared" si="876"/>
        <v>4.0743296285893722E-3</v>
      </c>
      <c r="CH400" s="32">
        <f t="shared" si="876"/>
        <v>5.6378083840954397E-3</v>
      </c>
      <c r="CI400" s="32">
        <f t="shared" si="876"/>
        <v>3.9132307724806421E-3</v>
      </c>
      <c r="CJ400" s="32">
        <f t="shared" si="876"/>
        <v>2.7161928954324331E-3</v>
      </c>
      <c r="CK400" s="32">
        <f t="shared" si="876"/>
        <v>1.8458953442583706E-2</v>
      </c>
      <c r="CL400" s="32">
        <f t="shared" si="876"/>
        <v>1.2812451172175774E-2</v>
      </c>
      <c r="CM400" s="32">
        <f t="shared" si="876"/>
        <v>8.8931859300692313E-3</v>
      </c>
      <c r="CN400" s="32">
        <f t="shared" si="876"/>
        <v>1.2305847284924485E-2</v>
      </c>
      <c r="CO400" s="32">
        <f t="shared" si="876"/>
        <v>8.5415496583146466E-3</v>
      </c>
      <c r="CP400" s="32">
        <f t="shared" si="876"/>
        <v>5.9287319983918323E-3</v>
      </c>
      <c r="CQ400" s="32">
        <f t="shared" si="876"/>
        <v>8.203817072886397E-3</v>
      </c>
      <c r="CR400" s="32">
        <f t="shared" si="876"/>
        <v>5.6943101351203439E-3</v>
      </c>
      <c r="CS400" s="32">
        <f t="shared" si="876"/>
        <v>3.9524489182114269E-3</v>
      </c>
    </row>
    <row r="401" spans="2:97" ht="13.15" thickTop="1" x14ac:dyDescent="0.35">
      <c r="H401" s="34">
        <f t="shared" si="872"/>
        <v>2.269171517355062E-5</v>
      </c>
      <c r="I401" s="34">
        <f t="shared" ref="I401:J401" si="877">I396</f>
        <v>-0.36512047414100368</v>
      </c>
      <c r="J401" s="34">
        <f t="shared" si="877"/>
        <v>-0.51182275585135051</v>
      </c>
      <c r="K401" s="34">
        <f t="shared" si="868"/>
        <v>-0.36513208827719879</v>
      </c>
      <c r="L401" s="34">
        <f>$CE$6-$CE$7*SUMPRODUCT($B$6:$CD$6,Q400:CS400)</f>
        <v>4.7908093769706284E-3</v>
      </c>
    </row>
    <row r="402" spans="2:97" ht="13.5" thickBot="1" x14ac:dyDescent="0.4">
      <c r="B402" s="39" t="s">
        <v>367</v>
      </c>
      <c r="D402" s="39" t="s">
        <v>368</v>
      </c>
      <c r="E402" s="39" t="s">
        <v>369</v>
      </c>
      <c r="F402" s="39" t="s">
        <v>370</v>
      </c>
      <c r="H402" s="39" t="s">
        <v>347</v>
      </c>
      <c r="I402" s="39" t="s">
        <v>371</v>
      </c>
      <c r="J402" s="39" t="s">
        <v>372</v>
      </c>
      <c r="K402" s="39" t="s">
        <v>349</v>
      </c>
      <c r="L402" s="39" t="s">
        <v>373</v>
      </c>
      <c r="M402" s="39" t="s">
        <v>374</v>
      </c>
      <c r="O402" s="45" t="s">
        <v>336</v>
      </c>
    </row>
    <row r="403" spans="2:97" ht="13.9" thickTop="1" thickBot="1" x14ac:dyDescent="0.4">
      <c r="B403" s="32">
        <f>1+B398</f>
        <v>4</v>
      </c>
      <c r="D403" s="32">
        <f>IF(F398,IF(M403&lt;0,D398,H403),E398)</f>
        <v>0</v>
      </c>
      <c r="E403" s="32">
        <f>IF(F398,IF(M403&lt;0,H403,E398),H403)</f>
        <v>1.134585758677531E-5</v>
      </c>
      <c r="F403" s="32" t="b">
        <f>OR(F398,M403*M398&lt;=0)</f>
        <v>1</v>
      </c>
      <c r="H403" s="32">
        <f>IF(F398,(D398+E398)/2,2*H398)</f>
        <v>1.134585758677531E-5</v>
      </c>
      <c r="I403" s="32">
        <f>I398</f>
        <v>-0.49705887110031155</v>
      </c>
      <c r="J403" s="32">
        <f>J398</f>
        <v>-1</v>
      </c>
      <c r="K403" s="32">
        <f>I403+J403*H403</f>
        <v>-0.49707021695789833</v>
      </c>
      <c r="L403" s="32">
        <f>$CE$3-$CE$7*SUMPRODUCT($B$3:$CD$3,Q405:CS405)</f>
        <v>3.7654210234450147E-3</v>
      </c>
      <c r="M403" s="32">
        <f>SUMPRODUCT(L403:L406,J403:J406)</f>
        <v>-5.9403651548232076E-3</v>
      </c>
      <c r="O403" s="46">
        <f>SUM(Q403:CS403)</f>
        <v>-1.2659846712511313</v>
      </c>
      <c r="P403" s="39" t="s">
        <v>363</v>
      </c>
      <c r="Q403" s="32">
        <f t="shared" ref="Q403:AV403" si="878">SUMPRODUCT(B$3:B$6,$K403:$K406)</f>
        <v>0.93944755867365459</v>
      </c>
      <c r="R403" s="32">
        <f t="shared" si="878"/>
        <v>0.57432127746455341</v>
      </c>
      <c r="S403" s="32">
        <f t="shared" si="878"/>
        <v>0.20919499625545218</v>
      </c>
      <c r="T403" s="32">
        <f t="shared" si="878"/>
        <v>0.53397825006485444</v>
      </c>
      <c r="U403" s="32">
        <f t="shared" si="878"/>
        <v>0.16885196885575321</v>
      </c>
      <c r="V403" s="32">
        <f t="shared" si="878"/>
        <v>-0.19627431235334802</v>
      </c>
      <c r="W403" s="32">
        <f t="shared" si="878"/>
        <v>0.12850894145605429</v>
      </c>
      <c r="X403" s="32">
        <f t="shared" si="878"/>
        <v>-0.23661733975304694</v>
      </c>
      <c r="Y403" s="32">
        <f t="shared" si="878"/>
        <v>-0.60174362096214817</v>
      </c>
      <c r="Z403" s="32">
        <f t="shared" si="878"/>
        <v>1.2207774856183504</v>
      </c>
      <c r="AA403" s="32">
        <f t="shared" si="878"/>
        <v>0.85565120440924924</v>
      </c>
      <c r="AB403" s="32">
        <f t="shared" si="878"/>
        <v>0.49052492320014801</v>
      </c>
      <c r="AC403" s="32">
        <f t="shared" si="878"/>
        <v>0.81530817700955027</v>
      </c>
      <c r="AD403" s="32">
        <f t="shared" si="878"/>
        <v>0.45018189580044904</v>
      </c>
      <c r="AE403" s="32">
        <f t="shared" si="878"/>
        <v>8.5055614591347806E-2</v>
      </c>
      <c r="AF403" s="32">
        <f t="shared" si="878"/>
        <v>0.40983886840075012</v>
      </c>
      <c r="AG403" s="32">
        <f t="shared" si="878"/>
        <v>4.4712587191648889E-2</v>
      </c>
      <c r="AH403" s="32">
        <f t="shared" si="878"/>
        <v>-0.32041369401745234</v>
      </c>
      <c r="AI403" s="32">
        <f t="shared" si="878"/>
        <v>1.5958840548779447</v>
      </c>
      <c r="AJ403" s="32">
        <f t="shared" si="878"/>
        <v>1.2307577736688435</v>
      </c>
      <c r="AK403" s="32">
        <f t="shared" si="878"/>
        <v>0.86563149245974236</v>
      </c>
      <c r="AL403" s="32">
        <f t="shared" si="878"/>
        <v>1.1904147462691446</v>
      </c>
      <c r="AM403" s="32">
        <f t="shared" si="878"/>
        <v>0.82528846506004339</v>
      </c>
      <c r="AN403" s="32">
        <f t="shared" si="878"/>
        <v>0.46016218385094215</v>
      </c>
      <c r="AO403" s="32">
        <f t="shared" si="878"/>
        <v>0.78494543766034441</v>
      </c>
      <c r="AP403" s="32">
        <f t="shared" si="878"/>
        <v>0.41981915645124324</v>
      </c>
      <c r="AQ403" s="32">
        <f t="shared" si="878"/>
        <v>5.4692875242142003E-2</v>
      </c>
      <c r="AR403" s="32">
        <f t="shared" si="878"/>
        <v>0.44237734171575627</v>
      </c>
      <c r="AS403" s="32">
        <f t="shared" si="878"/>
        <v>7.7251060506655034E-2</v>
      </c>
      <c r="AT403" s="32">
        <f t="shared" si="878"/>
        <v>-0.2878752207024462</v>
      </c>
      <c r="AU403" s="32">
        <f t="shared" si="878"/>
        <v>3.6908033106956117E-2</v>
      </c>
      <c r="AV403" s="32">
        <f t="shared" si="878"/>
        <v>-0.32821824810214512</v>
      </c>
      <c r="AW403" s="32">
        <f t="shared" ref="AW403:CB403" si="879">SUMPRODUCT(AH$3:AH$6,$K403:$K406)</f>
        <v>-0.69334452931124635</v>
      </c>
      <c r="AX403" s="32">
        <f t="shared" si="879"/>
        <v>-0.36856127550184409</v>
      </c>
      <c r="AY403" s="32">
        <f t="shared" si="879"/>
        <v>-0.73368755671094532</v>
      </c>
      <c r="AZ403" s="32">
        <f t="shared" si="879"/>
        <v>-1.0988138379200465</v>
      </c>
      <c r="BA403" s="32">
        <f t="shared" si="879"/>
        <v>0.7237072686604521</v>
      </c>
      <c r="BB403" s="32">
        <f t="shared" si="879"/>
        <v>0.35858098745135086</v>
      </c>
      <c r="BC403" s="32">
        <f t="shared" si="879"/>
        <v>-6.54529375775037E-3</v>
      </c>
      <c r="BD403" s="32">
        <f t="shared" si="879"/>
        <v>0.31823796005165195</v>
      </c>
      <c r="BE403" s="32">
        <f t="shared" si="879"/>
        <v>-4.68883211574493E-2</v>
      </c>
      <c r="BF403" s="32">
        <f t="shared" si="879"/>
        <v>-0.41201460236655052</v>
      </c>
      <c r="BG403" s="32">
        <f t="shared" si="879"/>
        <v>-8.7231348557148203E-2</v>
      </c>
      <c r="BH403" s="32">
        <f t="shared" si="879"/>
        <v>-0.45235762976624944</v>
      </c>
      <c r="BI403" s="32">
        <f t="shared" si="879"/>
        <v>-0.81748391097535067</v>
      </c>
      <c r="BJ403" s="32">
        <f t="shared" si="879"/>
        <v>1.0988138379200465</v>
      </c>
      <c r="BK403" s="32">
        <f t="shared" si="879"/>
        <v>0.73368755671094532</v>
      </c>
      <c r="BL403" s="32">
        <f t="shared" si="879"/>
        <v>0.36856127550184409</v>
      </c>
      <c r="BM403" s="32">
        <f t="shared" si="879"/>
        <v>0.69334452931124635</v>
      </c>
      <c r="BN403" s="32">
        <f t="shared" si="879"/>
        <v>0.32821824810214512</v>
      </c>
      <c r="BO403" s="32">
        <f t="shared" si="879"/>
        <v>-3.6908033106956117E-2</v>
      </c>
      <c r="BP403" s="32">
        <f t="shared" si="879"/>
        <v>0.2878752207024462</v>
      </c>
      <c r="BQ403" s="32">
        <f t="shared" si="879"/>
        <v>-7.7251060506655034E-2</v>
      </c>
      <c r="BR403" s="32">
        <f t="shared" si="879"/>
        <v>-0.44237734171575627</v>
      </c>
      <c r="BS403" s="32">
        <f t="shared" si="879"/>
        <v>-5.4692875242142003E-2</v>
      </c>
      <c r="BT403" s="32">
        <f t="shared" si="879"/>
        <v>-0.41981915645124324</v>
      </c>
      <c r="BU403" s="32">
        <f t="shared" si="879"/>
        <v>-0.78494543766034441</v>
      </c>
      <c r="BV403" s="32">
        <f t="shared" si="879"/>
        <v>-0.46016218385094215</v>
      </c>
      <c r="BW403" s="32">
        <f t="shared" si="879"/>
        <v>-0.82528846506004339</v>
      </c>
      <c r="BX403" s="32">
        <f t="shared" si="879"/>
        <v>-1.1904147462691446</v>
      </c>
      <c r="BY403" s="32">
        <f t="shared" si="879"/>
        <v>-0.86563149245974236</v>
      </c>
      <c r="BZ403" s="32">
        <f t="shared" si="879"/>
        <v>-1.2307577736688435</v>
      </c>
      <c r="CA403" s="32">
        <f t="shared" si="879"/>
        <v>-1.5958840548779447</v>
      </c>
      <c r="CB403" s="32">
        <f t="shared" si="879"/>
        <v>0.22663705170255372</v>
      </c>
      <c r="CC403" s="32">
        <f t="shared" ref="CC403:CS403" si="880">SUMPRODUCT(BN$3:BN$6,$K403:$K406)</f>
        <v>-0.13848922950654752</v>
      </c>
      <c r="CD403" s="32">
        <f t="shared" si="880"/>
        <v>-0.50361551071564881</v>
      </c>
      <c r="CE403" s="32">
        <f t="shared" si="880"/>
        <v>-0.17883225690624643</v>
      </c>
      <c r="CF403" s="32">
        <f t="shared" si="880"/>
        <v>-0.54395853811534767</v>
      </c>
      <c r="CG403" s="32">
        <f t="shared" si="880"/>
        <v>-0.90908481932444896</v>
      </c>
      <c r="CH403" s="32">
        <f t="shared" si="880"/>
        <v>-0.58430156551504653</v>
      </c>
      <c r="CI403" s="32">
        <f t="shared" si="880"/>
        <v>-0.94942784672414782</v>
      </c>
      <c r="CJ403" s="32">
        <f t="shared" si="880"/>
        <v>-1.3145541279332491</v>
      </c>
      <c r="CK403" s="32">
        <f t="shared" si="880"/>
        <v>0.60174362096214817</v>
      </c>
      <c r="CL403" s="32">
        <f t="shared" si="880"/>
        <v>0.23661733975304694</v>
      </c>
      <c r="CM403" s="32">
        <f t="shared" si="880"/>
        <v>-0.12850894145605429</v>
      </c>
      <c r="CN403" s="32">
        <f t="shared" si="880"/>
        <v>0.19627431235334802</v>
      </c>
      <c r="CO403" s="32">
        <f t="shared" si="880"/>
        <v>-0.16885196885575321</v>
      </c>
      <c r="CP403" s="32">
        <f t="shared" si="880"/>
        <v>-0.53397825006485444</v>
      </c>
      <c r="CQ403" s="32">
        <f t="shared" si="880"/>
        <v>-0.20919499625545218</v>
      </c>
      <c r="CR403" s="32">
        <f t="shared" si="880"/>
        <v>-0.57432127746455341</v>
      </c>
      <c r="CS403" s="32">
        <f t="shared" si="880"/>
        <v>-0.93944755867365459</v>
      </c>
    </row>
    <row r="404" spans="2:97" ht="13.9" thickTop="1" thickBot="1" x14ac:dyDescent="0.4">
      <c r="H404" s="33">
        <f>H403</f>
        <v>1.134585758677531E-5</v>
      </c>
      <c r="I404" s="33">
        <f t="shared" ref="I404:J404" si="881">I399</f>
        <v>0.32822037629215206</v>
      </c>
      <c r="J404" s="33">
        <f t="shared" si="881"/>
        <v>-0.18757418649726451</v>
      </c>
      <c r="K404" s="33">
        <f t="shared" ref="K404:K406" si="882">I404+J404*H404</f>
        <v>0.32821824810214512</v>
      </c>
      <c r="L404" s="33">
        <f>$CE$4-$CE$7*SUMPRODUCT($B$4:$CD$4,Q405:CS405)</f>
        <v>7.9439279198822987E-4</v>
      </c>
      <c r="M404" s="39" t="s">
        <v>375</v>
      </c>
      <c r="O404" s="47">
        <f t="shared" ref="O404:O405" si="883">SUM(Q404:CS404)</f>
        <v>98.883388607677631</v>
      </c>
      <c r="P404" s="39" t="s">
        <v>365</v>
      </c>
      <c r="Q404" s="33">
        <f>EXP(Q403)</f>
        <v>2.5585675693693655</v>
      </c>
      <c r="R404" s="33">
        <f>EXP(R403)</f>
        <v>1.7759247576146777</v>
      </c>
      <c r="S404" s="33">
        <f t="shared" ref="S404:CD404" si="884">EXP(S403)</f>
        <v>1.2326853441225027</v>
      </c>
      <c r="T404" s="33">
        <f t="shared" si="884"/>
        <v>1.7057045480848236</v>
      </c>
      <c r="U404" s="33">
        <f t="shared" si="884"/>
        <v>1.183944865238181</v>
      </c>
      <c r="V404" s="33">
        <f t="shared" si="884"/>
        <v>0.82178677749187057</v>
      </c>
      <c r="W404" s="33">
        <f t="shared" si="884"/>
        <v>1.1371315888578886</v>
      </c>
      <c r="X404" s="33">
        <f t="shared" si="884"/>
        <v>0.78929326139164446</v>
      </c>
      <c r="Y404" s="33">
        <f t="shared" si="884"/>
        <v>0.54785555038882605</v>
      </c>
      <c r="Z404" s="33">
        <f t="shared" si="884"/>
        <v>3.3898222473864501</v>
      </c>
      <c r="AA404" s="33">
        <f t="shared" si="884"/>
        <v>2.352906104617924</v>
      </c>
      <c r="AB404" s="33">
        <f t="shared" si="884"/>
        <v>1.6331732855363352</v>
      </c>
      <c r="AC404" s="33">
        <f t="shared" si="884"/>
        <v>2.2598720056439001</v>
      </c>
      <c r="AD404" s="33">
        <f t="shared" si="884"/>
        <v>1.5685974808367287</v>
      </c>
      <c r="AE404" s="33">
        <f t="shared" si="884"/>
        <v>1.0887776169368792</v>
      </c>
      <c r="AF404" s="33">
        <f t="shared" si="884"/>
        <v>1.5065750087133603</v>
      </c>
      <c r="AG404" s="33">
        <f t="shared" si="884"/>
        <v>1.045727261303901</v>
      </c>
      <c r="AH404" s="33">
        <f t="shared" si="884"/>
        <v>0.72584869569027499</v>
      </c>
      <c r="AI404" s="33">
        <f t="shared" si="884"/>
        <v>4.9326879119183529</v>
      </c>
      <c r="AJ404" s="33">
        <f t="shared" si="884"/>
        <v>3.4238230364663123</v>
      </c>
      <c r="AK404" s="33">
        <f t="shared" si="884"/>
        <v>2.376506358067648</v>
      </c>
      <c r="AL404" s="33">
        <f t="shared" si="884"/>
        <v>3.2884447948021065</v>
      </c>
      <c r="AM404" s="33">
        <f t="shared" si="884"/>
        <v>2.2825391031504507</v>
      </c>
      <c r="AN404" s="33">
        <f t="shared" si="884"/>
        <v>1.5843309170480973</v>
      </c>
      <c r="AO404" s="33">
        <f t="shared" si="884"/>
        <v>2.1922873211444442</v>
      </c>
      <c r="AP404" s="33">
        <f t="shared" si="884"/>
        <v>1.5216863435757557</v>
      </c>
      <c r="AQ404" s="33">
        <f t="shared" si="884"/>
        <v>1.0562161747193666</v>
      </c>
      <c r="AR404" s="33">
        <f t="shared" si="884"/>
        <v>1.5564029253927263</v>
      </c>
      <c r="AS404" s="33">
        <f t="shared" si="884"/>
        <v>1.0803132663446271</v>
      </c>
      <c r="AT404" s="33">
        <f t="shared" si="884"/>
        <v>0.74985515280094295</v>
      </c>
      <c r="AU404" s="33">
        <f t="shared" si="884"/>
        <v>1.0375975918233196</v>
      </c>
      <c r="AV404" s="33">
        <f t="shared" si="884"/>
        <v>0.72020581899839708</v>
      </c>
      <c r="AW404" s="33">
        <f t="shared" si="884"/>
        <v>0.49990133536034143</v>
      </c>
      <c r="AX404" s="33">
        <f t="shared" si="884"/>
        <v>0.69172882226875276</v>
      </c>
      <c r="AY404" s="33">
        <f t="shared" si="884"/>
        <v>0.48013519585316677</v>
      </c>
      <c r="AZ404" s="33">
        <f t="shared" si="884"/>
        <v>0.33326615701924972</v>
      </c>
      <c r="BA404" s="33">
        <f t="shared" si="884"/>
        <v>2.0620636818647808</v>
      </c>
      <c r="BB404" s="33">
        <f t="shared" si="884"/>
        <v>1.4312969445260209</v>
      </c>
      <c r="BC404" s="33">
        <f t="shared" si="884"/>
        <v>0.99347608001946286</v>
      </c>
      <c r="BD404" s="33">
        <f t="shared" si="884"/>
        <v>1.3747033467887773</v>
      </c>
      <c r="BE404" s="33">
        <f t="shared" si="884"/>
        <v>0.95419395491661496</v>
      </c>
      <c r="BF404" s="33">
        <f t="shared" si="884"/>
        <v>0.6623146046208811</v>
      </c>
      <c r="BG404" s="33">
        <f t="shared" si="884"/>
        <v>0.91646504823908181</v>
      </c>
      <c r="BH404" s="33">
        <f t="shared" si="884"/>
        <v>0.63612663122181246</v>
      </c>
      <c r="BI404" s="33">
        <f t="shared" si="884"/>
        <v>0.44154121504920418</v>
      </c>
      <c r="BJ404" s="33">
        <f t="shared" si="884"/>
        <v>3.0006047086930558</v>
      </c>
      <c r="BK404" s="33">
        <f t="shared" si="884"/>
        <v>2.0827467110030744</v>
      </c>
      <c r="BL404" s="33">
        <f t="shared" si="884"/>
        <v>1.445653221041405</v>
      </c>
      <c r="BM404" s="33">
        <f t="shared" si="884"/>
        <v>2.0003947364516939</v>
      </c>
      <c r="BN404" s="33">
        <f t="shared" si="884"/>
        <v>1.3884919749617097</v>
      </c>
      <c r="BO404" s="33">
        <f t="shared" si="884"/>
        <v>0.96376476572458969</v>
      </c>
      <c r="BP404" s="33">
        <f t="shared" si="884"/>
        <v>1.3335908892066528</v>
      </c>
      <c r="BQ404" s="33">
        <f t="shared" si="884"/>
        <v>0.92565742840835696</v>
      </c>
      <c r="BR404" s="33">
        <f t="shared" si="884"/>
        <v>0.64250714495905403</v>
      </c>
      <c r="BS404" s="33">
        <f t="shared" si="884"/>
        <v>0.9467758816188333</v>
      </c>
      <c r="BT404" s="33">
        <f t="shared" si="884"/>
        <v>0.65716565323845666</v>
      </c>
      <c r="BU404" s="33">
        <f t="shared" si="884"/>
        <v>0.45614458942268937</v>
      </c>
      <c r="BV404" s="33">
        <f t="shared" si="884"/>
        <v>0.63118126979632871</v>
      </c>
      <c r="BW404" s="33">
        <f t="shared" si="884"/>
        <v>0.43810859521300666</v>
      </c>
      <c r="BX404" s="33">
        <f t="shared" si="884"/>
        <v>0.30409511559405039</v>
      </c>
      <c r="BY404" s="33">
        <f t="shared" si="884"/>
        <v>0.420785745683048</v>
      </c>
      <c r="BZ404" s="33">
        <f t="shared" si="884"/>
        <v>0.29207116996095928</v>
      </c>
      <c r="CA404" s="33">
        <f t="shared" si="884"/>
        <v>0.20272922549667119</v>
      </c>
      <c r="CB404" s="33">
        <f t="shared" si="884"/>
        <v>1.2543745122164167</v>
      </c>
      <c r="CC404" s="33">
        <f t="shared" si="884"/>
        <v>0.87067262879246354</v>
      </c>
      <c r="CD404" s="33">
        <f t="shared" si="884"/>
        <v>0.60434170109922436</v>
      </c>
      <c r="CE404" s="33">
        <f t="shared" ref="CE404:CS404" si="885">EXP(CE403)</f>
        <v>0.8362461621510312</v>
      </c>
      <c r="CF404" s="33">
        <f t="shared" si="885"/>
        <v>0.58044598102614264</v>
      </c>
      <c r="CG404" s="33">
        <f t="shared" si="885"/>
        <v>0.40289277504457083</v>
      </c>
      <c r="CH404" s="33">
        <f t="shared" si="885"/>
        <v>0.55749509967058197</v>
      </c>
      <c r="CI404" s="33">
        <f t="shared" si="885"/>
        <v>0.38696236191170069</v>
      </c>
      <c r="CJ404" s="33">
        <f t="shared" si="885"/>
        <v>0.26859405513117829</v>
      </c>
      <c r="CK404" s="33">
        <f t="shared" si="885"/>
        <v>1.82529865635253</v>
      </c>
      <c r="CL404" s="33">
        <f t="shared" si="885"/>
        <v>1.2669562112273041</v>
      </c>
      <c r="CM404" s="33">
        <f t="shared" si="885"/>
        <v>0.87940569921584832</v>
      </c>
      <c r="CN404" s="33">
        <f t="shared" si="885"/>
        <v>1.2168606594669775</v>
      </c>
      <c r="CO404" s="33">
        <f t="shared" si="885"/>
        <v>0.84463392625874034</v>
      </c>
      <c r="CP404" s="33">
        <f t="shared" si="885"/>
        <v>0.58626800351960517</v>
      </c>
      <c r="CQ404" s="33">
        <f t="shared" si="885"/>
        <v>0.81123703203582609</v>
      </c>
      <c r="CR404" s="33">
        <f t="shared" si="885"/>
        <v>0.56308691892056495</v>
      </c>
      <c r="CS404" s="33">
        <f t="shared" si="885"/>
        <v>0.39084369393710389</v>
      </c>
    </row>
    <row r="405" spans="2:97" ht="13.9" thickTop="1" thickBot="1" x14ac:dyDescent="0.4">
      <c r="H405" s="32">
        <f t="shared" ref="H405:H406" si="886">H404</f>
        <v>1.134585758677531E-5</v>
      </c>
      <c r="I405" s="32">
        <f t="shared" ref="I405:J405" si="887">I400</f>
        <v>-0.40546362143623332</v>
      </c>
      <c r="J405" s="32">
        <f t="shared" si="887"/>
        <v>-0.50125541620141723</v>
      </c>
      <c r="K405" s="32">
        <f t="shared" si="882"/>
        <v>-0.40546930860880015</v>
      </c>
      <c r="L405" s="32">
        <f>$CE$5-$CE$7*SUMPRODUCT($B$5:$CD$5,Q405:CS405)</f>
        <v>1.9631797369470405E-3</v>
      </c>
      <c r="M405" s="32">
        <f>SUMPRODUCT($B$7:$CD$7, LN(Q405:CS405))</f>
        <v>-3180.5978400226909</v>
      </c>
      <c r="O405" s="48">
        <f t="shared" si="883"/>
        <v>1.0000000000000002</v>
      </c>
      <c r="P405" s="39" t="s">
        <v>366</v>
      </c>
      <c r="Q405" s="32">
        <f t="shared" ref="Q405:AV405" si="888">Q404/$O404</f>
        <v>2.587459436205759E-2</v>
      </c>
      <c r="R405" s="32">
        <f t="shared" si="888"/>
        <v>1.7959788621936337E-2</v>
      </c>
      <c r="S405" s="32">
        <f t="shared" si="888"/>
        <v>1.2466050784456966E-2</v>
      </c>
      <c r="T405" s="32">
        <f t="shared" si="888"/>
        <v>1.7249657117357192E-2</v>
      </c>
      <c r="U405" s="32">
        <f t="shared" si="888"/>
        <v>1.1973142121327501E-2</v>
      </c>
      <c r="V405" s="32">
        <f t="shared" si="888"/>
        <v>8.3106656139417968E-3</v>
      </c>
      <c r="W405" s="32">
        <f t="shared" si="888"/>
        <v>1.1499723106875789E-2</v>
      </c>
      <c r="X405" s="32">
        <f t="shared" si="888"/>
        <v>7.9820612188280238E-3</v>
      </c>
      <c r="Y405" s="32">
        <f t="shared" si="888"/>
        <v>5.54042047003928E-3</v>
      </c>
      <c r="Z405" s="32">
        <f t="shared" si="888"/>
        <v>3.428100811588948E-2</v>
      </c>
      <c r="AA405" s="32">
        <f t="shared" si="888"/>
        <v>2.3794756002478223E-2</v>
      </c>
      <c r="AB405" s="32">
        <f t="shared" si="888"/>
        <v>1.6516154113771241E-2</v>
      </c>
      <c r="AC405" s="32">
        <f t="shared" si="888"/>
        <v>2.2853909412530349E-2</v>
      </c>
      <c r="AD405" s="32">
        <f t="shared" si="888"/>
        <v>1.5863104035200283E-2</v>
      </c>
      <c r="AE405" s="32">
        <f t="shared" si="888"/>
        <v>1.1010723158534061E-2</v>
      </c>
      <c r="AF405" s="32">
        <f t="shared" si="888"/>
        <v>1.5235875609913968E-2</v>
      </c>
      <c r="AG405" s="32">
        <f t="shared" si="888"/>
        <v>1.0575358268241096E-2</v>
      </c>
      <c r="AH405" s="32">
        <f t="shared" si="888"/>
        <v>7.3404512720543812E-3</v>
      </c>
      <c r="AI405" s="32">
        <f t="shared" si="888"/>
        <v>4.9883888298861985E-2</v>
      </c>
      <c r="AJ405" s="32">
        <f t="shared" si="888"/>
        <v>3.4624855445138693E-2</v>
      </c>
      <c r="AK405" s="32">
        <f t="shared" si="888"/>
        <v>2.4033423525729864E-2</v>
      </c>
      <c r="AL405" s="32">
        <f t="shared" si="888"/>
        <v>3.3255785841331702E-2</v>
      </c>
      <c r="AM405" s="32">
        <f t="shared" si="888"/>
        <v>2.3083140002477898E-2</v>
      </c>
      <c r="AN405" s="32">
        <f t="shared" si="888"/>
        <v>1.6022215049020728E-2</v>
      </c>
      <c r="AO405" s="32">
        <f t="shared" si="888"/>
        <v>2.2170430767117014E-2</v>
      </c>
      <c r="AP405" s="32">
        <f t="shared" si="888"/>
        <v>1.5388695361291522E-2</v>
      </c>
      <c r="AQ405" s="32">
        <f t="shared" si="888"/>
        <v>1.0681431831891717E-2</v>
      </c>
      <c r="AR405" s="32">
        <f t="shared" si="888"/>
        <v>1.5739781446687619E-2</v>
      </c>
      <c r="AS405" s="32">
        <f t="shared" si="888"/>
        <v>1.0925123840878851E-2</v>
      </c>
      <c r="AT405" s="32">
        <f t="shared" si="888"/>
        <v>7.5832267012613452E-3</v>
      </c>
      <c r="AU405" s="32">
        <f t="shared" si="888"/>
        <v>1.0493143554576336E-2</v>
      </c>
      <c r="AV405" s="32">
        <f t="shared" si="888"/>
        <v>7.2833852999903961E-3</v>
      </c>
      <c r="AW405" s="32">
        <f t="shared" ref="AW405:CB405" si="889">AW404/$O404</f>
        <v>5.0554632319864436E-3</v>
      </c>
      <c r="AX405" s="32">
        <f t="shared" si="889"/>
        <v>6.9953996521418225E-3</v>
      </c>
      <c r="AY405" s="32">
        <f t="shared" si="889"/>
        <v>4.8555698041267119E-3</v>
      </c>
      <c r="AZ405" s="32">
        <f t="shared" si="889"/>
        <v>3.3702946643696819E-3</v>
      </c>
      <c r="BA405" s="32">
        <f t="shared" si="889"/>
        <v>2.0853489255369992E-2</v>
      </c>
      <c r="BB405" s="32">
        <f t="shared" si="889"/>
        <v>1.4474594415496096E-2</v>
      </c>
      <c r="BC405" s="32">
        <f t="shared" si="889"/>
        <v>1.0046946145435049E-2</v>
      </c>
      <c r="BD405" s="32">
        <f t="shared" si="889"/>
        <v>1.3902267773639392E-2</v>
      </c>
      <c r="BE405" s="32">
        <f t="shared" si="889"/>
        <v>9.6496890767204975E-3</v>
      </c>
      <c r="BF405" s="32">
        <f t="shared" si="889"/>
        <v>6.6979359622133423E-3</v>
      </c>
      <c r="BG405" s="32">
        <f t="shared" si="889"/>
        <v>9.2681395848516097E-3</v>
      </c>
      <c r="BH405" s="32">
        <f t="shared" si="889"/>
        <v>6.4330990288536845E-3</v>
      </c>
      <c r="BI405" s="32">
        <f t="shared" si="889"/>
        <v>4.4652718850587761E-3</v>
      </c>
      <c r="BJ405" s="32">
        <f t="shared" si="889"/>
        <v>3.0344881490641788E-2</v>
      </c>
      <c r="BK405" s="32">
        <f t="shared" si="889"/>
        <v>2.1062655116588138E-2</v>
      </c>
      <c r="BL405" s="32">
        <f t="shared" si="889"/>
        <v>1.4619778320674983E-2</v>
      </c>
      <c r="BM405" s="32">
        <f t="shared" si="889"/>
        <v>2.0229836018143665E-2</v>
      </c>
      <c r="BN405" s="32">
        <f t="shared" si="889"/>
        <v>1.4041711095385162E-2</v>
      </c>
      <c r="BO405" s="32">
        <f t="shared" si="889"/>
        <v>9.7464779402772189E-3</v>
      </c>
      <c r="BP405" s="32">
        <f t="shared" si="889"/>
        <v>1.3486500695255385E-2</v>
      </c>
      <c r="BQ405" s="32">
        <f t="shared" si="889"/>
        <v>9.3611014088617692E-3</v>
      </c>
      <c r="BR405" s="32">
        <f t="shared" si="889"/>
        <v>6.4976246668509464E-3</v>
      </c>
      <c r="BS405" s="32">
        <f t="shared" si="889"/>
        <v>9.5746706797760622E-3</v>
      </c>
      <c r="BT405" s="32">
        <f t="shared" si="889"/>
        <v>6.6458650182972404E-3</v>
      </c>
      <c r="BU405" s="32">
        <f t="shared" si="889"/>
        <v>4.6129546716127887E-3</v>
      </c>
      <c r="BV405" s="32">
        <f t="shared" si="889"/>
        <v>6.3830869743001679E-3</v>
      </c>
      <c r="BW405" s="32">
        <f t="shared" si="889"/>
        <v>4.4305580682637577E-3</v>
      </c>
      <c r="BX405" s="32">
        <f t="shared" si="889"/>
        <v>3.0752901966229688E-3</v>
      </c>
      <c r="BY405" s="32">
        <f t="shared" si="889"/>
        <v>4.2553734414637247E-3</v>
      </c>
      <c r="BZ405" s="32">
        <f t="shared" si="889"/>
        <v>2.953692971827241E-3</v>
      </c>
      <c r="CA405" s="32">
        <f t="shared" si="889"/>
        <v>2.0501848525944491E-3</v>
      </c>
      <c r="CB405" s="32">
        <f t="shared" si="889"/>
        <v>1.2685391650494296E-2</v>
      </c>
      <c r="CC405" s="32">
        <f t="shared" ref="CC405:CS405" si="890">CC404/$O404</f>
        <v>8.8050444169837198E-3</v>
      </c>
      <c r="CD405" s="32">
        <f t="shared" si="890"/>
        <v>6.1116605084901117E-3</v>
      </c>
      <c r="CE405" s="32">
        <f t="shared" si="890"/>
        <v>8.4568922437403427E-3</v>
      </c>
      <c r="CF405" s="32">
        <f t="shared" si="890"/>
        <v>5.8700049543111525E-3</v>
      </c>
      <c r="CG405" s="32">
        <f t="shared" si="890"/>
        <v>4.0744232243401183E-3</v>
      </c>
      <c r="CH405" s="32">
        <f t="shared" si="890"/>
        <v>5.63790448042247E-3</v>
      </c>
      <c r="CI405" s="32">
        <f t="shared" si="890"/>
        <v>3.9133201982689304E-3</v>
      </c>
      <c r="CJ405" s="32">
        <f t="shared" si="890"/>
        <v>2.7162707398391459E-3</v>
      </c>
      <c r="CK405" s="32">
        <f t="shared" si="890"/>
        <v>1.8459103010662881E-2</v>
      </c>
      <c r="CL405" s="32">
        <f t="shared" si="890"/>
        <v>1.2812629391716996E-2</v>
      </c>
      <c r="CM405" s="32">
        <f t="shared" si="890"/>
        <v>8.8933612773416659E-3</v>
      </c>
      <c r="CN405" s="32">
        <f t="shared" si="890"/>
        <v>1.2306016982234531E-2</v>
      </c>
      <c r="CO405" s="32">
        <f t="shared" si="890"/>
        <v>8.5417170482480834E-3</v>
      </c>
      <c r="CP405" s="32">
        <f t="shared" si="890"/>
        <v>5.9288826139002829E-3</v>
      </c>
      <c r="CQ405" s="32">
        <f t="shared" si="890"/>
        <v>8.2039768606072937E-3</v>
      </c>
      <c r="CR405" s="32">
        <f t="shared" si="890"/>
        <v>5.6944541125570312E-3</v>
      </c>
      <c r="CS405" s="32">
        <f t="shared" si="890"/>
        <v>3.9525718064515993E-3</v>
      </c>
    </row>
    <row r="406" spans="2:97" ht="13.15" thickTop="1" x14ac:dyDescent="0.35">
      <c r="H406" s="34">
        <f t="shared" si="886"/>
        <v>1.134585758677531E-5</v>
      </c>
      <c r="I406" s="34">
        <f t="shared" ref="I406:J406" si="891">I401</f>
        <v>-0.36512047414100368</v>
      </c>
      <c r="J406" s="34">
        <f t="shared" si="891"/>
        <v>-0.51182275585135051</v>
      </c>
      <c r="K406" s="34">
        <f t="shared" si="882"/>
        <v>-0.36512628120910123</v>
      </c>
      <c r="L406" s="34">
        <f>$CE$6-$CE$7*SUMPRODUCT($B$6:$CD$6,Q405:CS405)</f>
        <v>2.0356306194457829E-3</v>
      </c>
    </row>
    <row r="407" spans="2:97" ht="13.5" thickBot="1" x14ac:dyDescent="0.4">
      <c r="B407" s="39" t="s">
        <v>367</v>
      </c>
      <c r="D407" s="39" t="s">
        <v>368</v>
      </c>
      <c r="E407" s="39" t="s">
        <v>369</v>
      </c>
      <c r="F407" s="39" t="s">
        <v>370</v>
      </c>
      <c r="H407" s="39" t="s">
        <v>347</v>
      </c>
      <c r="I407" s="39" t="s">
        <v>371</v>
      </c>
      <c r="J407" s="39" t="s">
        <v>372</v>
      </c>
      <c r="K407" s="39" t="s">
        <v>349</v>
      </c>
      <c r="L407" s="39" t="s">
        <v>373</v>
      </c>
      <c r="M407" s="39" t="s">
        <v>374</v>
      </c>
      <c r="O407" s="45" t="s">
        <v>336</v>
      </c>
    </row>
    <row r="408" spans="2:97" ht="13.9" thickTop="1" thickBot="1" x14ac:dyDescent="0.4">
      <c r="B408" s="32">
        <f>1+B403</f>
        <v>5</v>
      </c>
      <c r="D408" s="32">
        <f>IF(F403,IF(M408&lt;0,D403,H408),E403)</f>
        <v>0</v>
      </c>
      <c r="E408" s="32">
        <f>IF(F403,IF(M408&lt;0,H408,E403),H408)</f>
        <v>5.6729287933876549E-6</v>
      </c>
      <c r="F408" s="32" t="b">
        <f>OR(F403,M408*M403&lt;=0)</f>
        <v>1</v>
      </c>
      <c r="H408" s="32">
        <f>IF(F403,(D403+E403)/2,2*H403)</f>
        <v>5.6729287933876549E-6</v>
      </c>
      <c r="I408" s="32">
        <f>I403</f>
        <v>-0.49705887110031155</v>
      </c>
      <c r="J408" s="32">
        <f>J403</f>
        <v>-1</v>
      </c>
      <c r="K408" s="32">
        <f>I408+J408*H408</f>
        <v>-0.49706454402910494</v>
      </c>
      <c r="L408" s="32">
        <f>$CE$3-$CE$7*SUMPRODUCT($B$3:$CD$3,Q410:CS410)</f>
        <v>1.2168411256254785E-3</v>
      </c>
      <c r="M408" s="32">
        <f>SUMPRODUCT(L408:L411,J408:J411)</f>
        <v>-1.919709277283833E-3</v>
      </c>
      <c r="O408" s="46">
        <f>SUM(Q408:CS408)</f>
        <v>-1.2659887756175738</v>
      </c>
      <c r="P408" s="39" t="s">
        <v>363</v>
      </c>
      <c r="Q408" s="32">
        <f t="shared" ref="Q408:AV408" si="892">SUMPRODUCT(B$3:B$6,$K408:$K411)</f>
        <v>0.93943507452952546</v>
      </c>
      <c r="R408" s="32">
        <f t="shared" si="892"/>
        <v>0.57431169685447303</v>
      </c>
      <c r="S408" s="32">
        <f t="shared" si="892"/>
        <v>0.20918831917942055</v>
      </c>
      <c r="T408" s="32">
        <f t="shared" si="892"/>
        <v>0.53396860950700886</v>
      </c>
      <c r="U408" s="32">
        <f t="shared" si="892"/>
        <v>0.16884523183195638</v>
      </c>
      <c r="V408" s="32">
        <f t="shared" si="892"/>
        <v>-0.19627814584309611</v>
      </c>
      <c r="W408" s="32">
        <f t="shared" si="892"/>
        <v>0.12850214448449215</v>
      </c>
      <c r="X408" s="32">
        <f t="shared" si="892"/>
        <v>-0.23662123319056033</v>
      </c>
      <c r="Y408" s="32">
        <f t="shared" si="892"/>
        <v>-0.60174461086561282</v>
      </c>
      <c r="Z408" s="32">
        <f t="shared" si="892"/>
        <v>1.2207659135556528</v>
      </c>
      <c r="AA408" s="32">
        <f t="shared" si="892"/>
        <v>0.85564253588060035</v>
      </c>
      <c r="AB408" s="32">
        <f t="shared" si="892"/>
        <v>0.49051915820554787</v>
      </c>
      <c r="AC408" s="32">
        <f t="shared" si="892"/>
        <v>0.81529944853313618</v>
      </c>
      <c r="AD408" s="32">
        <f t="shared" si="892"/>
        <v>0.4501760708580837</v>
      </c>
      <c r="AE408" s="32">
        <f t="shared" si="892"/>
        <v>8.5052693183031214E-2</v>
      </c>
      <c r="AF408" s="32">
        <f t="shared" si="892"/>
        <v>0.40983298351061948</v>
      </c>
      <c r="AG408" s="32">
        <f t="shared" si="892"/>
        <v>4.470960583556699E-2</v>
      </c>
      <c r="AH408" s="32">
        <f t="shared" si="892"/>
        <v>-0.3204137718394855</v>
      </c>
      <c r="AI408" s="32">
        <f t="shared" si="892"/>
        <v>1.5958736989238227</v>
      </c>
      <c r="AJ408" s="32">
        <f t="shared" si="892"/>
        <v>1.2307503212487703</v>
      </c>
      <c r="AK408" s="32">
        <f t="shared" si="892"/>
        <v>0.86562694357371783</v>
      </c>
      <c r="AL408" s="32">
        <f t="shared" si="892"/>
        <v>1.1904072339013059</v>
      </c>
      <c r="AM408" s="32">
        <f t="shared" si="892"/>
        <v>0.82528385622625344</v>
      </c>
      <c r="AN408" s="32">
        <f t="shared" si="892"/>
        <v>0.46016047855120096</v>
      </c>
      <c r="AO408" s="32">
        <f t="shared" si="892"/>
        <v>0.78494076887878927</v>
      </c>
      <c r="AP408" s="32">
        <f t="shared" si="892"/>
        <v>0.41981739120373673</v>
      </c>
      <c r="AQ408" s="32">
        <f t="shared" si="892"/>
        <v>5.4694013528684249E-2</v>
      </c>
      <c r="AR408" s="32">
        <f t="shared" si="892"/>
        <v>0.44237053050042063</v>
      </c>
      <c r="AS408" s="32">
        <f t="shared" si="892"/>
        <v>7.7247152825368148E-2</v>
      </c>
      <c r="AT408" s="32">
        <f t="shared" si="892"/>
        <v>-0.28787622484968434</v>
      </c>
      <c r="AU408" s="32">
        <f t="shared" si="892"/>
        <v>3.6904065477903925E-2</v>
      </c>
      <c r="AV408" s="32">
        <f t="shared" si="892"/>
        <v>-0.32821931219714856</v>
      </c>
      <c r="AW408" s="32">
        <f t="shared" ref="AW408:CB408" si="893">SUMPRODUCT(AH$3:AH$6,$K408:$K411)</f>
        <v>-0.69334268987220105</v>
      </c>
      <c r="AX408" s="32">
        <f t="shared" si="893"/>
        <v>-0.36856239954461273</v>
      </c>
      <c r="AY408" s="32">
        <f t="shared" si="893"/>
        <v>-0.73368577721966521</v>
      </c>
      <c r="AZ408" s="32">
        <f t="shared" si="893"/>
        <v>-1.0988091548947176</v>
      </c>
      <c r="BA408" s="32">
        <f t="shared" si="893"/>
        <v>0.72370136952654796</v>
      </c>
      <c r="BB408" s="32">
        <f t="shared" si="893"/>
        <v>0.35857799185149547</v>
      </c>
      <c r="BC408" s="32">
        <f t="shared" si="893"/>
        <v>-6.545385823557015E-3</v>
      </c>
      <c r="BD408" s="32">
        <f t="shared" si="893"/>
        <v>0.31823490450403125</v>
      </c>
      <c r="BE408" s="32">
        <f t="shared" si="893"/>
        <v>-4.6888473171021218E-2</v>
      </c>
      <c r="BF408" s="32">
        <f t="shared" si="893"/>
        <v>-0.41201185084607372</v>
      </c>
      <c r="BG408" s="32">
        <f t="shared" si="893"/>
        <v>-8.7231560518485463E-2</v>
      </c>
      <c r="BH408" s="32">
        <f t="shared" si="893"/>
        <v>-0.45235493819353795</v>
      </c>
      <c r="BI408" s="32">
        <f t="shared" si="893"/>
        <v>-0.81747831586859043</v>
      </c>
      <c r="BJ408" s="32">
        <f t="shared" si="893"/>
        <v>1.0988091548947176</v>
      </c>
      <c r="BK408" s="32">
        <f t="shared" si="893"/>
        <v>0.73368577721966521</v>
      </c>
      <c r="BL408" s="32">
        <f t="shared" si="893"/>
        <v>0.36856239954461273</v>
      </c>
      <c r="BM408" s="32">
        <f t="shared" si="893"/>
        <v>0.69334268987220105</v>
      </c>
      <c r="BN408" s="32">
        <f t="shared" si="893"/>
        <v>0.32821931219714856</v>
      </c>
      <c r="BO408" s="32">
        <f t="shared" si="893"/>
        <v>-3.6904065477903925E-2</v>
      </c>
      <c r="BP408" s="32">
        <f t="shared" si="893"/>
        <v>0.28787622484968434</v>
      </c>
      <c r="BQ408" s="32">
        <f t="shared" si="893"/>
        <v>-7.7247152825368148E-2</v>
      </c>
      <c r="BR408" s="32">
        <f t="shared" si="893"/>
        <v>-0.44237053050042063</v>
      </c>
      <c r="BS408" s="32">
        <f t="shared" si="893"/>
        <v>-5.4694013528684249E-2</v>
      </c>
      <c r="BT408" s="32">
        <f t="shared" si="893"/>
        <v>-0.41981739120373673</v>
      </c>
      <c r="BU408" s="32">
        <f t="shared" si="893"/>
        <v>-0.78494076887878927</v>
      </c>
      <c r="BV408" s="32">
        <f t="shared" si="893"/>
        <v>-0.46016047855120096</v>
      </c>
      <c r="BW408" s="32">
        <f t="shared" si="893"/>
        <v>-0.82528385622625344</v>
      </c>
      <c r="BX408" s="32">
        <f t="shared" si="893"/>
        <v>-1.1904072339013059</v>
      </c>
      <c r="BY408" s="32">
        <f t="shared" si="893"/>
        <v>-0.86562694357371783</v>
      </c>
      <c r="BZ408" s="32">
        <f t="shared" si="893"/>
        <v>-1.2307503212487703</v>
      </c>
      <c r="CA408" s="32">
        <f t="shared" si="893"/>
        <v>-1.5958736989238227</v>
      </c>
      <c r="CB408" s="32">
        <f t="shared" si="893"/>
        <v>0.22663682549744307</v>
      </c>
      <c r="CC408" s="32">
        <f t="shared" ref="CC408:CS408" si="894">SUMPRODUCT(BN$3:BN$6,$K408:$K411)</f>
        <v>-0.13848655217760941</v>
      </c>
      <c r="CD408" s="32">
        <f t="shared" si="894"/>
        <v>-0.50360992985266195</v>
      </c>
      <c r="CE408" s="32">
        <f t="shared" si="894"/>
        <v>-0.17882963952507364</v>
      </c>
      <c r="CF408" s="32">
        <f t="shared" si="894"/>
        <v>-0.54395301720012612</v>
      </c>
      <c r="CG408" s="32">
        <f t="shared" si="894"/>
        <v>-0.90907639487517855</v>
      </c>
      <c r="CH408" s="32">
        <f t="shared" si="894"/>
        <v>-0.58429610454759029</v>
      </c>
      <c r="CI408" s="32">
        <f t="shared" si="894"/>
        <v>-0.94941948222264283</v>
      </c>
      <c r="CJ408" s="32">
        <f t="shared" si="894"/>
        <v>-1.3145428598976954</v>
      </c>
      <c r="CK408" s="32">
        <f t="shared" si="894"/>
        <v>0.60174461086561282</v>
      </c>
      <c r="CL408" s="32">
        <f t="shared" si="894"/>
        <v>0.23662123319056033</v>
      </c>
      <c r="CM408" s="32">
        <f t="shared" si="894"/>
        <v>-0.12850214448449215</v>
      </c>
      <c r="CN408" s="32">
        <f t="shared" si="894"/>
        <v>0.19627814584309611</v>
      </c>
      <c r="CO408" s="32">
        <f t="shared" si="894"/>
        <v>-0.16884523183195638</v>
      </c>
      <c r="CP408" s="32">
        <f t="shared" si="894"/>
        <v>-0.53396860950700886</v>
      </c>
      <c r="CQ408" s="32">
        <f t="shared" si="894"/>
        <v>-0.20918831917942055</v>
      </c>
      <c r="CR408" s="32">
        <f t="shared" si="894"/>
        <v>-0.57431169685447303</v>
      </c>
      <c r="CS408" s="32">
        <f t="shared" si="894"/>
        <v>-0.93943507452952546</v>
      </c>
    </row>
    <row r="409" spans="2:97" ht="13.9" thickTop="1" thickBot="1" x14ac:dyDescent="0.4">
      <c r="H409" s="33">
        <f>H408</f>
        <v>5.6729287933876549E-6</v>
      </c>
      <c r="I409" s="33">
        <f t="shared" ref="I409:J409" si="895">I404</f>
        <v>0.32822037629215206</v>
      </c>
      <c r="J409" s="33">
        <f t="shared" si="895"/>
        <v>-0.18757418649726451</v>
      </c>
      <c r="K409" s="33">
        <f t="shared" ref="K409:K411" si="896">I409+J409*H409</f>
        <v>0.32821931219714856</v>
      </c>
      <c r="L409" s="33">
        <f>$CE$4-$CE$7*SUMPRODUCT($B$4:$CD$4,Q410:CS410)</f>
        <v>2.5687556961884184E-4</v>
      </c>
      <c r="M409" s="39" t="s">
        <v>375</v>
      </c>
      <c r="O409" s="47">
        <f t="shared" ref="O409:O410" si="897">SUM(Q409:CS409)</f>
        <v>98.883085886087301</v>
      </c>
      <c r="P409" s="39" t="s">
        <v>365</v>
      </c>
      <c r="Q409" s="33">
        <f>EXP(Q408)</f>
        <v>2.5585356280424456</v>
      </c>
      <c r="R409" s="33">
        <f>EXP(R408)</f>
        <v>1.7759077432535471</v>
      </c>
      <c r="S409" s="33">
        <f t="shared" ref="S409:CD409" si="898">EXP(S408)</f>
        <v>1.2326771134162156</v>
      </c>
      <c r="T409" s="33">
        <f t="shared" si="898"/>
        <v>1.7056881042207244</v>
      </c>
      <c r="U409" s="33">
        <f t="shared" si="898"/>
        <v>1.1839368890003179</v>
      </c>
      <c r="V409" s="33">
        <f t="shared" si="898"/>
        <v>0.82178362718672227</v>
      </c>
      <c r="W409" s="33">
        <f t="shared" si="898"/>
        <v>1.1371238598330837</v>
      </c>
      <c r="X409" s="33">
        <f t="shared" si="898"/>
        <v>0.78929018833363385</v>
      </c>
      <c r="Y409" s="33">
        <f t="shared" si="898"/>
        <v>0.54785500806498699</v>
      </c>
      <c r="Z409" s="33">
        <f t="shared" si="898"/>
        <v>3.3897830203778385</v>
      </c>
      <c r="AA409" s="33">
        <f t="shared" si="898"/>
        <v>2.3528857084723502</v>
      </c>
      <c r="AB409" s="33">
        <f t="shared" si="898"/>
        <v>1.6331638703283025</v>
      </c>
      <c r="AC409" s="33">
        <f t="shared" si="898"/>
        <v>2.2598522804904855</v>
      </c>
      <c r="AD409" s="33">
        <f t="shared" si="898"/>
        <v>1.5685883438734196</v>
      </c>
      <c r="AE409" s="33">
        <f t="shared" si="898"/>
        <v>1.0887744361775404</v>
      </c>
      <c r="AF409" s="33">
        <f t="shared" si="898"/>
        <v>1.5065661427110482</v>
      </c>
      <c r="AG409" s="33">
        <f t="shared" si="898"/>
        <v>1.0457241436232179</v>
      </c>
      <c r="AH409" s="33">
        <f t="shared" si="898"/>
        <v>0.72584863920325593</v>
      </c>
      <c r="AI409" s="33">
        <f t="shared" si="898"/>
        <v>4.9326368294931431</v>
      </c>
      <c r="AJ409" s="33">
        <f t="shared" si="898"/>
        <v>3.4237975207938649</v>
      </c>
      <c r="AK409" s="33">
        <f t="shared" si="898"/>
        <v>2.3764955476356766</v>
      </c>
      <c r="AL409" s="33">
        <f t="shared" si="898"/>
        <v>3.2884200908879833</v>
      </c>
      <c r="AM409" s="33">
        <f t="shared" si="898"/>
        <v>2.2825285833313473</v>
      </c>
      <c r="AN409" s="33">
        <f t="shared" si="898"/>
        <v>1.5843282152912981</v>
      </c>
      <c r="AO409" s="33">
        <f t="shared" si="898"/>
        <v>2.1922770858577287</v>
      </c>
      <c r="AP409" s="33">
        <f t="shared" si="898"/>
        <v>1.5216836574251029</v>
      </c>
      <c r="AQ409" s="33">
        <f t="shared" si="898"/>
        <v>1.0562173769967083</v>
      </c>
      <c r="AR409" s="33">
        <f t="shared" si="898"/>
        <v>1.5563923244333551</v>
      </c>
      <c r="AS409" s="33">
        <f t="shared" si="898"/>
        <v>1.0803090448329404</v>
      </c>
      <c r="AT409" s="33">
        <f t="shared" si="898"/>
        <v>0.74985439983634028</v>
      </c>
      <c r="AU409" s="33">
        <f t="shared" si="898"/>
        <v>1.0375934750291367</v>
      </c>
      <c r="AV409" s="33">
        <f t="shared" si="898"/>
        <v>0.72020505263139134</v>
      </c>
      <c r="AW409" s="33">
        <f t="shared" si="898"/>
        <v>0.49990225489922219</v>
      </c>
      <c r="AX409" s="33">
        <f t="shared" si="898"/>
        <v>0.69172804473640925</v>
      </c>
      <c r="AY409" s="33">
        <f t="shared" si="898"/>
        <v>0.4801360502503213</v>
      </c>
      <c r="AZ409" s="33">
        <f t="shared" si="898"/>
        <v>0.33326771771675867</v>
      </c>
      <c r="BA409" s="33">
        <f t="shared" si="898"/>
        <v>2.062051517510882</v>
      </c>
      <c r="BB409" s="33">
        <f t="shared" si="898"/>
        <v>1.4312926569395228</v>
      </c>
      <c r="BC409" s="33">
        <f t="shared" si="898"/>
        <v>0.99347598855429042</v>
      </c>
      <c r="BD409" s="33">
        <f t="shared" si="898"/>
        <v>1.3746991463236542</v>
      </c>
      <c r="BE409" s="33">
        <f t="shared" si="898"/>
        <v>0.95419380986619451</v>
      </c>
      <c r="BF409" s="33">
        <f t="shared" si="898"/>
        <v>0.66231642699558491</v>
      </c>
      <c r="BG409" s="33">
        <f t="shared" si="898"/>
        <v>0.91646485398394528</v>
      </c>
      <c r="BH409" s="33">
        <f t="shared" si="898"/>
        <v>0.6361283434051983</v>
      </c>
      <c r="BI409" s="33">
        <f t="shared" si="898"/>
        <v>0.44154368552635276</v>
      </c>
      <c r="BJ409" s="33">
        <f t="shared" si="898"/>
        <v>3.0005906568181056</v>
      </c>
      <c r="BK409" s="33">
        <f t="shared" si="898"/>
        <v>2.082743004776761</v>
      </c>
      <c r="BL409" s="33">
        <f t="shared" si="898"/>
        <v>1.4456548460183674</v>
      </c>
      <c r="BM409" s="33">
        <f t="shared" si="898"/>
        <v>2.0003910568508938</v>
      </c>
      <c r="BN409" s="33">
        <f t="shared" si="898"/>
        <v>1.3884934524498687</v>
      </c>
      <c r="BO409" s="33">
        <f t="shared" si="898"/>
        <v>0.96376858959325951</v>
      </c>
      <c r="BP409" s="33">
        <f t="shared" si="898"/>
        <v>1.3335922283289334</v>
      </c>
      <c r="BQ409" s="33">
        <f t="shared" si="898"/>
        <v>0.92566104558963547</v>
      </c>
      <c r="BR409" s="33">
        <f t="shared" si="898"/>
        <v>0.64251152122847677</v>
      </c>
      <c r="BS409" s="33">
        <f t="shared" si="898"/>
        <v>0.94677480391720203</v>
      </c>
      <c r="BT409" s="33">
        <f t="shared" si="898"/>
        <v>0.65716681329951121</v>
      </c>
      <c r="BU409" s="33">
        <f t="shared" si="898"/>
        <v>0.45614671906710635</v>
      </c>
      <c r="BV409" s="33">
        <f t="shared" si="898"/>
        <v>0.6311823461505025</v>
      </c>
      <c r="BW409" s="33">
        <f t="shared" si="898"/>
        <v>0.43811061438735693</v>
      </c>
      <c r="BX409" s="33">
        <f t="shared" si="898"/>
        <v>0.30409740007699765</v>
      </c>
      <c r="BY409" s="33">
        <f t="shared" si="898"/>
        <v>0.4207876597937994</v>
      </c>
      <c r="BZ409" s="33">
        <f t="shared" si="898"/>
        <v>0.29207334660611978</v>
      </c>
      <c r="CA409" s="33">
        <f t="shared" si="898"/>
        <v>0.20273132496210058</v>
      </c>
      <c r="CB409" s="33">
        <f t="shared" si="898"/>
        <v>1.2543742284705235</v>
      </c>
      <c r="CC409" s="33">
        <f t="shared" si="898"/>
        <v>0.87067495987260879</v>
      </c>
      <c r="CD409" s="33">
        <f t="shared" si="898"/>
        <v>0.60434507385686687</v>
      </c>
      <c r="CE409" s="33">
        <f t="shared" ref="CE409:CS409" si="899">EXP(CE408)</f>
        <v>0.8362483509288563</v>
      </c>
      <c r="CF409" s="33">
        <f t="shared" si="899"/>
        <v>0.58044918562804071</v>
      </c>
      <c r="CG409" s="33">
        <f t="shared" si="899"/>
        <v>0.40289616920861254</v>
      </c>
      <c r="CH409" s="33">
        <f t="shared" si="899"/>
        <v>0.55749814414149113</v>
      </c>
      <c r="CI409" s="33">
        <f t="shared" si="899"/>
        <v>0.38696559867249619</v>
      </c>
      <c r="CJ409" s="33">
        <f t="shared" si="899"/>
        <v>0.2685970816755926</v>
      </c>
      <c r="CK409" s="33">
        <f t="shared" si="899"/>
        <v>1.8253004632228882</v>
      </c>
      <c r="CL409" s="33">
        <f t="shared" si="899"/>
        <v>1.2669611440517474</v>
      </c>
      <c r="CM409" s="33">
        <f t="shared" si="899"/>
        <v>0.87941167653169128</v>
      </c>
      <c r="CN409" s="33">
        <f t="shared" si="899"/>
        <v>1.2168653242987819</v>
      </c>
      <c r="CO409" s="33">
        <f t="shared" si="899"/>
        <v>0.84463961659676912</v>
      </c>
      <c r="CP409" s="33">
        <f t="shared" si="899"/>
        <v>0.58627365549745025</v>
      </c>
      <c r="CQ409" s="33">
        <f t="shared" si="899"/>
        <v>0.81124244874525253</v>
      </c>
      <c r="CR409" s="33">
        <f t="shared" si="899"/>
        <v>0.56309231366261892</v>
      </c>
      <c r="CS409" s="33">
        <f t="shared" si="899"/>
        <v>0.3908485733165683</v>
      </c>
    </row>
    <row r="410" spans="2:97" ht="13.9" thickTop="1" thickBot="1" x14ac:dyDescent="0.4">
      <c r="H410" s="32">
        <f t="shared" ref="H410:H411" si="900">H409</f>
        <v>5.6729287933876549E-6</v>
      </c>
      <c r="I410" s="32">
        <f t="shared" ref="I410:J410" si="901">I405</f>
        <v>-0.40546362143623332</v>
      </c>
      <c r="J410" s="32">
        <f t="shared" si="901"/>
        <v>-0.50125541620141723</v>
      </c>
      <c r="K410" s="32">
        <f t="shared" si="896"/>
        <v>-0.40546646502251671</v>
      </c>
      <c r="L410" s="32">
        <f>$CE$5-$CE$7*SUMPRODUCT($B$5:$CD$5,Q410:CS410)</f>
        <v>6.3417875020377323E-4</v>
      </c>
      <c r="M410" s="32">
        <f>SUMPRODUCT($B$7:$CD$7, LN(Q410:CS410))</f>
        <v>-3180.5978400003978</v>
      </c>
      <c r="O410" s="48">
        <f t="shared" si="897"/>
        <v>1.0000000000000004</v>
      </c>
      <c r="P410" s="39" t="s">
        <v>366</v>
      </c>
      <c r="Q410" s="32">
        <f t="shared" ref="Q410:AV410" si="902">Q409/$O409</f>
        <v>2.5874350553641325E-2</v>
      </c>
      <c r="R410" s="32">
        <f t="shared" si="902"/>
        <v>1.795967153876429E-2</v>
      </c>
      <c r="S410" s="32">
        <f t="shared" si="902"/>
        <v>1.2466005711393877E-2</v>
      </c>
      <c r="T410" s="32">
        <f t="shared" si="902"/>
        <v>1.7249543629591683E-2</v>
      </c>
      <c r="U410" s="32">
        <f t="shared" si="902"/>
        <v>1.1973098112696501E-2</v>
      </c>
      <c r="V410" s="32">
        <f t="shared" si="902"/>
        <v>8.3106591974021916E-3</v>
      </c>
      <c r="W410" s="32">
        <f t="shared" si="902"/>
        <v>1.1499680148969495E-2</v>
      </c>
      <c r="X410" s="32">
        <f t="shared" si="902"/>
        <v>7.9820545774925682E-3</v>
      </c>
      <c r="Y410" s="32">
        <f t="shared" si="902"/>
        <v>5.5404319470380662E-3</v>
      </c>
      <c r="Z410" s="32">
        <f t="shared" si="902"/>
        <v>3.4280716363189224E-2</v>
      </c>
      <c r="AA410" s="32">
        <f t="shared" si="902"/>
        <v>2.3794622582701958E-2</v>
      </c>
      <c r="AB410" s="32">
        <f t="shared" si="902"/>
        <v>1.6516109460921326E-2</v>
      </c>
      <c r="AC410" s="32">
        <f t="shared" si="902"/>
        <v>2.2853779898149833E-2</v>
      </c>
      <c r="AD410" s="32">
        <f t="shared" si="902"/>
        <v>1.5863060196972652E-2</v>
      </c>
      <c r="AE410" s="32">
        <f t="shared" si="902"/>
        <v>1.1010724699993707E-2</v>
      </c>
      <c r="AF410" s="32">
        <f t="shared" si="902"/>
        <v>1.5235832591699281E-2</v>
      </c>
      <c r="AG410" s="32">
        <f t="shared" si="902"/>
        <v>1.0575359114782133E-2</v>
      </c>
      <c r="AH410" s="32">
        <f t="shared" si="902"/>
        <v>7.3404731729289786E-3</v>
      </c>
      <c r="AI410" s="32">
        <f t="shared" si="902"/>
        <v>4.9883524419692057E-2</v>
      </c>
      <c r="AJ410" s="32">
        <f t="shared" si="902"/>
        <v>3.4624703407194007E-2</v>
      </c>
      <c r="AK410" s="32">
        <f t="shared" si="902"/>
        <v>2.4033387776483683E-2</v>
      </c>
      <c r="AL410" s="32">
        <f t="shared" si="902"/>
        <v>3.3255637821378498E-2</v>
      </c>
      <c r="AM410" s="32">
        <f t="shared" si="902"/>
        <v>2.3083104282979255E-2</v>
      </c>
      <c r="AN410" s="32">
        <f t="shared" si="902"/>
        <v>1.6022236776837995E-2</v>
      </c>
      <c r="AO410" s="32">
        <f t="shared" si="902"/>
        <v>2.2170395130904574E-2</v>
      </c>
      <c r="AP410" s="32">
        <f t="shared" si="902"/>
        <v>1.5388715307470005E-2</v>
      </c>
      <c r="AQ410" s="32">
        <f t="shared" si="902"/>
        <v>1.0681476690699803E-2</v>
      </c>
      <c r="AR410" s="32">
        <f t="shared" si="902"/>
        <v>1.5739722425595713E-2</v>
      </c>
      <c r="AS410" s="32">
        <f t="shared" si="902"/>
        <v>1.0925114595204378E-2</v>
      </c>
      <c r="AT410" s="32">
        <f t="shared" si="902"/>
        <v>7.5832423019258103E-3</v>
      </c>
      <c r="AU410" s="32">
        <f t="shared" si="902"/>
        <v>1.0493134045436628E-2</v>
      </c>
      <c r="AV410" s="32">
        <f t="shared" si="902"/>
        <v>7.2833998471797598E-3</v>
      </c>
      <c r="AW410" s="32">
        <f t="shared" ref="AW410:CB410" si="903">AW409/$O409</f>
        <v>5.0554880080816494E-3</v>
      </c>
      <c r="AX410" s="32">
        <f t="shared" si="903"/>
        <v>6.9954132047747343E-3</v>
      </c>
      <c r="AY410" s="32">
        <f t="shared" si="903"/>
        <v>4.8555933094911203E-3</v>
      </c>
      <c r="AZ410" s="32">
        <f t="shared" si="903"/>
        <v>3.3703207654813788E-3</v>
      </c>
      <c r="BA410" s="32">
        <f t="shared" si="903"/>
        <v>2.0853430078894914E-2</v>
      </c>
      <c r="BB410" s="32">
        <f t="shared" si="903"/>
        <v>1.4474595367992085E-2</v>
      </c>
      <c r="BC410" s="32">
        <f t="shared" si="903"/>
        <v>1.0046975978265571E-2</v>
      </c>
      <c r="BD410" s="32">
        <f t="shared" si="903"/>
        <v>1.3902267855063696E-2</v>
      </c>
      <c r="BE410" s="32">
        <f t="shared" si="903"/>
        <v>9.6497171514794734E-3</v>
      </c>
      <c r="BF410" s="32">
        <f t="shared" si="903"/>
        <v>6.6979748969259447E-3</v>
      </c>
      <c r="BG410" s="32">
        <f t="shared" si="903"/>
        <v>9.2681659939264742E-3</v>
      </c>
      <c r="BH410" s="32">
        <f t="shared" si="903"/>
        <v>6.4331360384324394E-3</v>
      </c>
      <c r="BI410" s="32">
        <f t="shared" si="903"/>
        <v>4.4653105389025616E-3</v>
      </c>
      <c r="BJ410" s="32">
        <f t="shared" si="903"/>
        <v>3.0344832282790682E-2</v>
      </c>
      <c r="BK410" s="32">
        <f t="shared" si="903"/>
        <v>2.1062682117102088E-2</v>
      </c>
      <c r="BL410" s="32">
        <f t="shared" si="903"/>
        <v>1.4619839511114698E-2</v>
      </c>
      <c r="BM410" s="32">
        <f t="shared" si="903"/>
        <v>2.0229860738320119E-2</v>
      </c>
      <c r="BN410" s="32">
        <f t="shared" si="903"/>
        <v>1.4041769024577211E-2</v>
      </c>
      <c r="BO410" s="32">
        <f t="shared" si="903"/>
        <v>9.7465464488387318E-3</v>
      </c>
      <c r="BP410" s="32">
        <f t="shared" si="903"/>
        <v>1.3486555525433574E-2</v>
      </c>
      <c r="BQ410" s="32">
        <f t="shared" si="903"/>
        <v>9.3611666474081451E-3</v>
      </c>
      <c r="BR410" s="32">
        <f t="shared" si="903"/>
        <v>6.497688815745961E-3</v>
      </c>
      <c r="BS410" s="32">
        <f t="shared" si="903"/>
        <v>9.5746890930151658E-3</v>
      </c>
      <c r="BT410" s="32">
        <f t="shared" si="903"/>
        <v>6.6458970956525696E-3</v>
      </c>
      <c r="BU410" s="32">
        <f t="shared" si="903"/>
        <v>4.6129903307486229E-3</v>
      </c>
      <c r="BV410" s="32">
        <f t="shared" si="903"/>
        <v>6.3831174006606208E-3</v>
      </c>
      <c r="BW410" s="32">
        <f t="shared" si="903"/>
        <v>4.4305920518303565E-3</v>
      </c>
      <c r="BX410" s="32">
        <f t="shared" si="903"/>
        <v>3.0753227142133891E-3</v>
      </c>
      <c r="BY410" s="32">
        <f t="shared" si="903"/>
        <v>4.2554058262152554E-3</v>
      </c>
      <c r="BZ410" s="32">
        <f t="shared" si="903"/>
        <v>2.9537240266003274E-3</v>
      </c>
      <c r="CA410" s="32">
        <f t="shared" si="903"/>
        <v>2.0502123608444603E-3</v>
      </c>
      <c r="CB410" s="32">
        <f t="shared" si="903"/>
        <v>1.2685427616160309E-2</v>
      </c>
      <c r="CC410" s="32">
        <f t="shared" ref="CC410:CS410" si="904">CC409/$O409</f>
        <v>8.8050949469317824E-3</v>
      </c>
      <c r="CD410" s="32">
        <f t="shared" si="904"/>
        <v>6.1117133273234274E-3</v>
      </c>
      <c r="CE410" s="32">
        <f t="shared" si="904"/>
        <v>8.4569402687554585E-3</v>
      </c>
      <c r="CF410" s="32">
        <f t="shared" si="904"/>
        <v>5.8700553327867876E-3</v>
      </c>
      <c r="CG410" s="32">
        <f t="shared" si="904"/>
        <v>4.0744700228383486E-3</v>
      </c>
      <c r="CH410" s="32">
        <f t="shared" si="904"/>
        <v>5.6379525289464117E-3</v>
      </c>
      <c r="CI410" s="32">
        <f t="shared" si="904"/>
        <v>3.9133649117532414E-3</v>
      </c>
      <c r="CJ410" s="32">
        <f t="shared" si="904"/>
        <v>2.7163096627568313E-3</v>
      </c>
      <c r="CK410" s="32">
        <f t="shared" si="904"/>
        <v>1.8459177794325949E-2</v>
      </c>
      <c r="CL410" s="32">
        <f t="shared" si="904"/>
        <v>1.2812718501840435E-2</v>
      </c>
      <c r="CM410" s="32">
        <f t="shared" si="904"/>
        <v>8.8934489518740154E-3</v>
      </c>
      <c r="CN410" s="32">
        <f t="shared" si="904"/>
        <v>1.2306101831213107E-2</v>
      </c>
      <c r="CO410" s="32">
        <f t="shared" si="904"/>
        <v>8.5418007440604023E-3</v>
      </c>
      <c r="CP410" s="32">
        <f t="shared" si="904"/>
        <v>5.9289579228224516E-3</v>
      </c>
      <c r="CQ410" s="32">
        <f t="shared" si="904"/>
        <v>8.2040567552654937E-3</v>
      </c>
      <c r="CR410" s="32">
        <f t="shared" si="904"/>
        <v>5.6945261023841603E-3</v>
      </c>
      <c r="CS410" s="32">
        <f t="shared" si="904"/>
        <v>3.9526332518265402E-3</v>
      </c>
    </row>
    <row r="411" spans="2:97" ht="13.15" thickTop="1" x14ac:dyDescent="0.35">
      <c r="H411" s="34">
        <f t="shared" si="900"/>
        <v>5.6729287933876549E-6</v>
      </c>
      <c r="I411" s="34">
        <f t="shared" ref="I411:J411" si="905">I406</f>
        <v>-0.36512047414100368</v>
      </c>
      <c r="J411" s="34">
        <f t="shared" si="905"/>
        <v>-0.51182275585135051</v>
      </c>
      <c r="K411" s="34">
        <f t="shared" si="896"/>
        <v>-0.36512337767505249</v>
      </c>
      <c r="L411" s="34">
        <f>$CE$6-$CE$7*SUMPRODUCT($B$6:$CD$6,Q410:CS410)</f>
        <v>6.5803911300577056E-4</v>
      </c>
    </row>
    <row r="412" spans="2:97" ht="13.5" thickBot="1" x14ac:dyDescent="0.4">
      <c r="B412" s="39" t="s">
        <v>367</v>
      </c>
      <c r="D412" s="39" t="s">
        <v>368</v>
      </c>
      <c r="E412" s="39" t="s">
        <v>369</v>
      </c>
      <c r="F412" s="39" t="s">
        <v>370</v>
      </c>
      <c r="H412" s="39" t="s">
        <v>347</v>
      </c>
      <c r="I412" s="39" t="s">
        <v>371</v>
      </c>
      <c r="J412" s="39" t="s">
        <v>372</v>
      </c>
      <c r="K412" s="39" t="s">
        <v>349</v>
      </c>
      <c r="L412" s="39" t="s">
        <v>373</v>
      </c>
      <c r="M412" s="39" t="s">
        <v>374</v>
      </c>
      <c r="O412" s="45" t="s">
        <v>336</v>
      </c>
    </row>
    <row r="413" spans="2:97" ht="13.9" thickTop="1" thickBot="1" x14ac:dyDescent="0.4">
      <c r="B413" s="32">
        <f>1+B408</f>
        <v>6</v>
      </c>
      <c r="D413" s="32">
        <f>IF(F408,IF(M413&lt;0,D408,H413),E408)</f>
        <v>2.8364643966938274E-6</v>
      </c>
      <c r="E413" s="32">
        <f>IF(F408,IF(M413&lt;0,H413,E408),H413)</f>
        <v>5.6729287933876549E-6</v>
      </c>
      <c r="F413" s="32" t="b">
        <f>OR(F408,M413*M408&lt;=0)</f>
        <v>1</v>
      </c>
      <c r="H413" s="32">
        <f>IF(F408,(D408+E408)/2,2*H408)</f>
        <v>2.8364643966938274E-6</v>
      </c>
      <c r="I413" s="32">
        <f>I408</f>
        <v>-0.49705887110031155</v>
      </c>
      <c r="J413" s="32">
        <f>J408</f>
        <v>-1</v>
      </c>
      <c r="K413" s="32">
        <f>I413+J413*H413</f>
        <v>-0.49706170756470824</v>
      </c>
      <c r="L413" s="32">
        <f>$CE$3-$CE$7*SUMPRODUCT($B$3:$CD$3,Q415:CS415)</f>
        <v>-5.7451378410178222E-5</v>
      </c>
      <c r="M413" s="32">
        <f>SUMPRODUCT(L413:L416,J413:J416)</f>
        <v>9.0621758868956876E-5</v>
      </c>
      <c r="O413" s="46">
        <f>SUM(Q413:CS413)</f>
        <v>-1.2659908278007954</v>
      </c>
      <c r="P413" s="39" t="s">
        <v>363</v>
      </c>
      <c r="Q413" s="32">
        <f t="shared" ref="Q413:AV413" si="906">SUMPRODUCT(B$3:B$6,$K413:$K416)</f>
        <v>0.939428832457461</v>
      </c>
      <c r="R413" s="32">
        <f t="shared" si="906"/>
        <v>0.57430690654943295</v>
      </c>
      <c r="S413" s="32">
        <f t="shared" si="906"/>
        <v>0.20918498064140489</v>
      </c>
      <c r="T413" s="32">
        <f t="shared" si="906"/>
        <v>0.53396378922808596</v>
      </c>
      <c r="U413" s="32">
        <f t="shared" si="906"/>
        <v>0.16884186332005791</v>
      </c>
      <c r="V413" s="32">
        <f t="shared" si="906"/>
        <v>-0.19628006258797015</v>
      </c>
      <c r="W413" s="32">
        <f t="shared" si="906"/>
        <v>0.12849874599871092</v>
      </c>
      <c r="X413" s="32">
        <f t="shared" si="906"/>
        <v>-0.23662317990931714</v>
      </c>
      <c r="Y413" s="32">
        <f t="shared" si="906"/>
        <v>-0.60174510581734519</v>
      </c>
      <c r="Z413" s="32">
        <f t="shared" si="906"/>
        <v>1.2207601275243043</v>
      </c>
      <c r="AA413" s="32">
        <f t="shared" si="906"/>
        <v>0.85563820161627613</v>
      </c>
      <c r="AB413" s="32">
        <f t="shared" si="906"/>
        <v>0.49051627570824807</v>
      </c>
      <c r="AC413" s="32">
        <f t="shared" si="906"/>
        <v>0.81529508429492914</v>
      </c>
      <c r="AD413" s="32">
        <f t="shared" si="906"/>
        <v>0.45017315838690108</v>
      </c>
      <c r="AE413" s="32">
        <f t="shared" si="906"/>
        <v>8.5051232478873029E-2</v>
      </c>
      <c r="AF413" s="32">
        <f t="shared" si="906"/>
        <v>0.4098300410655541</v>
      </c>
      <c r="AG413" s="32">
        <f t="shared" si="906"/>
        <v>4.470811515752604E-2</v>
      </c>
      <c r="AH413" s="32">
        <f t="shared" si="906"/>
        <v>-0.32041381075050201</v>
      </c>
      <c r="AI413" s="32">
        <f t="shared" si="906"/>
        <v>1.5958685209467618</v>
      </c>
      <c r="AJ413" s="32">
        <f t="shared" si="906"/>
        <v>1.2307465950387337</v>
      </c>
      <c r="AK413" s="32">
        <f t="shared" si="906"/>
        <v>0.86562466913070568</v>
      </c>
      <c r="AL413" s="32">
        <f t="shared" si="906"/>
        <v>1.1904034777173866</v>
      </c>
      <c r="AM413" s="32">
        <f t="shared" si="906"/>
        <v>0.82528155180935858</v>
      </c>
      <c r="AN413" s="32">
        <f t="shared" si="906"/>
        <v>0.46015962590133053</v>
      </c>
      <c r="AO413" s="32">
        <f t="shared" si="906"/>
        <v>0.78493843448801159</v>
      </c>
      <c r="AP413" s="32">
        <f t="shared" si="906"/>
        <v>0.41981650857998354</v>
      </c>
      <c r="AQ413" s="32">
        <f t="shared" si="906"/>
        <v>5.4694582671955483E-2</v>
      </c>
      <c r="AR413" s="32">
        <f t="shared" si="906"/>
        <v>0.44236712489275276</v>
      </c>
      <c r="AS413" s="32">
        <f t="shared" si="906"/>
        <v>7.7245198984724706E-2</v>
      </c>
      <c r="AT413" s="32">
        <f t="shared" si="906"/>
        <v>-0.28787672692330335</v>
      </c>
      <c r="AU413" s="32">
        <f t="shared" si="906"/>
        <v>3.6902081663377717E-2</v>
      </c>
      <c r="AV413" s="32">
        <f t="shared" si="906"/>
        <v>-0.32821984424465034</v>
      </c>
      <c r="AW413" s="32">
        <f t="shared" ref="AW413:CB413" si="907">SUMPRODUCT(AH$3:AH$6,$K413:$K416)</f>
        <v>-0.69334177015267839</v>
      </c>
      <c r="AX413" s="32">
        <f t="shared" si="907"/>
        <v>-0.36856296156599733</v>
      </c>
      <c r="AY413" s="32">
        <f t="shared" si="907"/>
        <v>-0.73368488747402538</v>
      </c>
      <c r="AZ413" s="32">
        <f t="shared" si="907"/>
        <v>-1.0988068133820534</v>
      </c>
      <c r="BA413" s="32">
        <f t="shared" si="907"/>
        <v>0.72369841995959594</v>
      </c>
      <c r="BB413" s="32">
        <f t="shared" si="907"/>
        <v>0.35857649405156788</v>
      </c>
      <c r="BC413" s="32">
        <f t="shared" si="907"/>
        <v>-6.545431856460171E-3</v>
      </c>
      <c r="BD413" s="32">
        <f t="shared" si="907"/>
        <v>0.3182333767302209</v>
      </c>
      <c r="BE413" s="32">
        <f t="shared" si="907"/>
        <v>-4.6888549177807187E-2</v>
      </c>
      <c r="BF413" s="32">
        <f t="shared" si="907"/>
        <v>-0.41201047508583521</v>
      </c>
      <c r="BG413" s="32">
        <f t="shared" si="907"/>
        <v>-8.7231666499154148E-2</v>
      </c>
      <c r="BH413" s="32">
        <f t="shared" si="907"/>
        <v>-0.4523535924071822</v>
      </c>
      <c r="BI413" s="32">
        <f t="shared" si="907"/>
        <v>-0.81747551831521026</v>
      </c>
      <c r="BJ413" s="32">
        <f t="shared" si="907"/>
        <v>1.0988068133820534</v>
      </c>
      <c r="BK413" s="32">
        <f t="shared" si="907"/>
        <v>0.73368488747402538</v>
      </c>
      <c r="BL413" s="32">
        <f t="shared" si="907"/>
        <v>0.36856296156599733</v>
      </c>
      <c r="BM413" s="32">
        <f t="shared" si="907"/>
        <v>0.69334177015267839</v>
      </c>
      <c r="BN413" s="32">
        <f t="shared" si="907"/>
        <v>0.32821984424465034</v>
      </c>
      <c r="BO413" s="32">
        <f t="shared" si="907"/>
        <v>-3.6902081663377717E-2</v>
      </c>
      <c r="BP413" s="32">
        <f t="shared" si="907"/>
        <v>0.28787672692330335</v>
      </c>
      <c r="BQ413" s="32">
        <f t="shared" si="907"/>
        <v>-7.7245198984724706E-2</v>
      </c>
      <c r="BR413" s="32">
        <f t="shared" si="907"/>
        <v>-0.44236712489275276</v>
      </c>
      <c r="BS413" s="32">
        <f t="shared" si="907"/>
        <v>-5.4694582671955483E-2</v>
      </c>
      <c r="BT413" s="32">
        <f t="shared" si="907"/>
        <v>-0.41981650857998354</v>
      </c>
      <c r="BU413" s="32">
        <f t="shared" si="907"/>
        <v>-0.78493843448801159</v>
      </c>
      <c r="BV413" s="32">
        <f t="shared" si="907"/>
        <v>-0.46015962590133053</v>
      </c>
      <c r="BW413" s="32">
        <f t="shared" si="907"/>
        <v>-0.82528155180935858</v>
      </c>
      <c r="BX413" s="32">
        <f t="shared" si="907"/>
        <v>-1.1904034777173866</v>
      </c>
      <c r="BY413" s="32">
        <f t="shared" si="907"/>
        <v>-0.86562466913070568</v>
      </c>
      <c r="BZ413" s="32">
        <f t="shared" si="907"/>
        <v>-1.2307465950387337</v>
      </c>
      <c r="CA413" s="32">
        <f t="shared" si="907"/>
        <v>-1.5958685209467618</v>
      </c>
      <c r="CB413" s="32">
        <f t="shared" si="907"/>
        <v>0.2266367123948877</v>
      </c>
      <c r="CC413" s="32">
        <f t="shared" ref="CC413:CS413" si="908">SUMPRODUCT(BN$3:BN$6,$K413:$K416)</f>
        <v>-0.13848521351314036</v>
      </c>
      <c r="CD413" s="32">
        <f t="shared" si="908"/>
        <v>-0.50360713942116841</v>
      </c>
      <c r="CE413" s="32">
        <f t="shared" si="908"/>
        <v>-0.17882833083448735</v>
      </c>
      <c r="CF413" s="32">
        <f t="shared" si="908"/>
        <v>-0.5439502567425154</v>
      </c>
      <c r="CG413" s="32">
        <f t="shared" si="908"/>
        <v>-0.90907218265054346</v>
      </c>
      <c r="CH413" s="32">
        <f t="shared" si="908"/>
        <v>-0.58429337406386239</v>
      </c>
      <c r="CI413" s="32">
        <f t="shared" si="908"/>
        <v>-0.94941529997189045</v>
      </c>
      <c r="CJ413" s="32">
        <f t="shared" si="908"/>
        <v>-1.3145372258799184</v>
      </c>
      <c r="CK413" s="32">
        <f t="shared" si="908"/>
        <v>0.60174510581734519</v>
      </c>
      <c r="CL413" s="32">
        <f t="shared" si="908"/>
        <v>0.23662317990931714</v>
      </c>
      <c r="CM413" s="32">
        <f t="shared" si="908"/>
        <v>-0.12849874599871092</v>
      </c>
      <c r="CN413" s="32">
        <f t="shared" si="908"/>
        <v>0.19628006258797015</v>
      </c>
      <c r="CO413" s="32">
        <f t="shared" si="908"/>
        <v>-0.16884186332005791</v>
      </c>
      <c r="CP413" s="32">
        <f t="shared" si="908"/>
        <v>-0.53396378922808596</v>
      </c>
      <c r="CQ413" s="32">
        <f t="shared" si="908"/>
        <v>-0.20918498064140489</v>
      </c>
      <c r="CR413" s="32">
        <f t="shared" si="908"/>
        <v>-0.57430690654943295</v>
      </c>
      <c r="CS413" s="32">
        <f t="shared" si="908"/>
        <v>-0.939428832457461</v>
      </c>
    </row>
    <row r="414" spans="2:97" ht="13.9" thickTop="1" thickBot="1" x14ac:dyDescent="0.4">
      <c r="H414" s="33">
        <f>H413</f>
        <v>2.8364643966938274E-6</v>
      </c>
      <c r="I414" s="33">
        <f t="shared" ref="I414:J414" si="909">I409</f>
        <v>0.32822037629215206</v>
      </c>
      <c r="J414" s="33">
        <f t="shared" si="909"/>
        <v>-0.18757418649726451</v>
      </c>
      <c r="K414" s="33">
        <f t="shared" ref="K414:K416" si="910">I414+J414*H414</f>
        <v>0.32821984424465034</v>
      </c>
      <c r="L414" s="33">
        <f>$CE$4-$CE$7*SUMPRODUCT($B$4:$CD$4,Q415:CS415)</f>
        <v>-1.1882998137480172E-5</v>
      </c>
      <c r="M414" s="39" t="s">
        <v>375</v>
      </c>
      <c r="O414" s="47">
        <f t="shared" ref="O414:O415" si="911">SUM(Q414:CS414)</f>
        <v>98.882934526752635</v>
      </c>
      <c r="P414" s="39" t="s">
        <v>365</v>
      </c>
      <c r="Q414" s="33">
        <f>EXP(Q413)</f>
        <v>2.5585196575285205</v>
      </c>
      <c r="R414" s="33">
        <f>EXP(R413)</f>
        <v>1.7758992361341095</v>
      </c>
      <c r="S414" s="33">
        <f t="shared" ref="S414:CD414" si="912">EXP(S413)</f>
        <v>1.232672998083681</v>
      </c>
      <c r="T414" s="33">
        <f t="shared" si="912"/>
        <v>1.7056798823481225</v>
      </c>
      <c r="U414" s="33">
        <f t="shared" si="912"/>
        <v>1.1839329009015371</v>
      </c>
      <c r="V414" s="33">
        <f t="shared" si="912"/>
        <v>0.82178205203867682</v>
      </c>
      <c r="W414" s="33">
        <f t="shared" si="912"/>
        <v>1.1371199953403812</v>
      </c>
      <c r="X414" s="33">
        <f t="shared" si="912"/>
        <v>0.78928865180911534</v>
      </c>
      <c r="Y414" s="33">
        <f t="shared" si="912"/>
        <v>0.5478547369032688</v>
      </c>
      <c r="Z414" s="33">
        <f t="shared" si="912"/>
        <v>3.3897634070437599</v>
      </c>
      <c r="AA414" s="33">
        <f t="shared" si="912"/>
        <v>2.3528755104658656</v>
      </c>
      <c r="AB414" s="33">
        <f t="shared" si="912"/>
        <v>1.6331591627446409</v>
      </c>
      <c r="AC414" s="33">
        <f t="shared" si="912"/>
        <v>2.2598424179783416</v>
      </c>
      <c r="AD414" s="33">
        <f t="shared" si="912"/>
        <v>1.5685837754117233</v>
      </c>
      <c r="AE414" s="33">
        <f t="shared" si="912"/>
        <v>1.0887728458013557</v>
      </c>
      <c r="AF414" s="33">
        <f t="shared" si="912"/>
        <v>1.5065617097294577</v>
      </c>
      <c r="AG414" s="33">
        <f t="shared" si="912"/>
        <v>1.045722584786362</v>
      </c>
      <c r="AH414" s="33">
        <f t="shared" si="912"/>
        <v>0.72584861095974806</v>
      </c>
      <c r="AI414" s="33">
        <f t="shared" si="912"/>
        <v>4.9326112884789159</v>
      </c>
      <c r="AJ414" s="33">
        <f t="shared" si="912"/>
        <v>3.4237847630289489</v>
      </c>
      <c r="AK414" s="33">
        <f t="shared" si="912"/>
        <v>2.3764901424381315</v>
      </c>
      <c r="AL414" s="33">
        <f t="shared" si="912"/>
        <v>3.2884077390005162</v>
      </c>
      <c r="AM414" s="33">
        <f t="shared" si="912"/>
        <v>2.2825233234399773</v>
      </c>
      <c r="AN414" s="33">
        <f t="shared" si="912"/>
        <v>1.5843268644146264</v>
      </c>
      <c r="AO414" s="33">
        <f t="shared" si="912"/>
        <v>2.1922719682322906</v>
      </c>
      <c r="AP414" s="33">
        <f t="shared" si="912"/>
        <v>1.5216823143515548</v>
      </c>
      <c r="AQ414" s="33">
        <f t="shared" si="912"/>
        <v>1.0562179781358925</v>
      </c>
      <c r="AR414" s="33">
        <f t="shared" si="912"/>
        <v>1.5563870239807465</v>
      </c>
      <c r="AS414" s="33">
        <f t="shared" si="912"/>
        <v>1.0803069340832832</v>
      </c>
      <c r="AT414" s="33">
        <f t="shared" si="912"/>
        <v>0.7498540233543225</v>
      </c>
      <c r="AU414" s="33">
        <f t="shared" si="912"/>
        <v>1.0375914166381703</v>
      </c>
      <c r="AV414" s="33">
        <f t="shared" si="912"/>
        <v>0.72020466944819428</v>
      </c>
      <c r="AW414" s="33">
        <f t="shared" si="912"/>
        <v>0.49990271466929687</v>
      </c>
      <c r="AX414" s="33">
        <f t="shared" si="912"/>
        <v>0.69172765597056496</v>
      </c>
      <c r="AY414" s="33">
        <f t="shared" si="912"/>
        <v>0.48013647744946858</v>
      </c>
      <c r="AZ414" s="33">
        <f t="shared" si="912"/>
        <v>0.33326849806825387</v>
      </c>
      <c r="BA414" s="33">
        <f t="shared" si="912"/>
        <v>2.0620454353608428</v>
      </c>
      <c r="BB414" s="33">
        <f t="shared" si="912"/>
        <v>1.4312905131510902</v>
      </c>
      <c r="BC414" s="33">
        <f t="shared" si="912"/>
        <v>0.99347594282170748</v>
      </c>
      <c r="BD414" s="33">
        <f t="shared" si="912"/>
        <v>1.3746970460959056</v>
      </c>
      <c r="BE414" s="33">
        <f t="shared" si="912"/>
        <v>0.95419373734099266</v>
      </c>
      <c r="BF414" s="33">
        <f t="shared" si="912"/>
        <v>0.66231733818481731</v>
      </c>
      <c r="BG414" s="33">
        <f t="shared" si="912"/>
        <v>0.91646475685639239</v>
      </c>
      <c r="BH414" s="33">
        <f t="shared" si="912"/>
        <v>0.63612919949861946</v>
      </c>
      <c r="BI414" s="33">
        <f t="shared" si="912"/>
        <v>0.44154492077011048</v>
      </c>
      <c r="BJ414" s="33">
        <f t="shared" si="912"/>
        <v>3.0005836309053082</v>
      </c>
      <c r="BK414" s="33">
        <f t="shared" si="912"/>
        <v>2.0827411516660779</v>
      </c>
      <c r="BL414" s="33">
        <f t="shared" si="912"/>
        <v>1.445655658507534</v>
      </c>
      <c r="BM414" s="33">
        <f t="shared" si="912"/>
        <v>2.0003892170530317</v>
      </c>
      <c r="BN414" s="33">
        <f t="shared" si="912"/>
        <v>1.3884941911945379</v>
      </c>
      <c r="BO414" s="33">
        <f t="shared" si="912"/>
        <v>0.96377050153328392</v>
      </c>
      <c r="BP414" s="33">
        <f t="shared" si="912"/>
        <v>1.3335928978905778</v>
      </c>
      <c r="BQ414" s="33">
        <f t="shared" si="912"/>
        <v>0.92566285418557526</v>
      </c>
      <c r="BR414" s="33">
        <f t="shared" si="912"/>
        <v>0.64251370937436614</v>
      </c>
      <c r="BS414" s="33">
        <f t="shared" si="912"/>
        <v>0.94677426506684637</v>
      </c>
      <c r="BT414" s="33">
        <f t="shared" si="912"/>
        <v>0.65716739333080643</v>
      </c>
      <c r="BU414" s="33">
        <f t="shared" si="912"/>
        <v>0.45614778389304345</v>
      </c>
      <c r="BV414" s="33">
        <f t="shared" si="912"/>
        <v>0.63118288432827763</v>
      </c>
      <c r="BW414" s="33">
        <f t="shared" si="912"/>
        <v>0.43811162397802178</v>
      </c>
      <c r="BX414" s="33">
        <f t="shared" si="912"/>
        <v>0.30409854232490691</v>
      </c>
      <c r="BY414" s="33">
        <f t="shared" si="912"/>
        <v>0.42078861685244018</v>
      </c>
      <c r="BZ414" s="33">
        <f t="shared" si="912"/>
        <v>0.29207443493478297</v>
      </c>
      <c r="CA414" s="33">
        <f t="shared" si="912"/>
        <v>0.20273237470296854</v>
      </c>
      <c r="CB414" s="33">
        <f t="shared" si="912"/>
        <v>1.2543740865976007</v>
      </c>
      <c r="CC414" s="33">
        <f t="shared" si="912"/>
        <v>0.87067612541502182</v>
      </c>
      <c r="CD414" s="33">
        <f t="shared" si="912"/>
        <v>0.60434676024274681</v>
      </c>
      <c r="CE414" s="33">
        <f t="shared" ref="CE414:CS414" si="913">EXP(CE413)</f>
        <v>0.83624944531991707</v>
      </c>
      <c r="CF414" s="33">
        <f t="shared" si="913"/>
        <v>0.58045078793562443</v>
      </c>
      <c r="CG414" s="33">
        <f t="shared" si="913"/>
        <v>0.40289786630135616</v>
      </c>
      <c r="CH414" s="33">
        <f t="shared" si="913"/>
        <v>0.55749966638318027</v>
      </c>
      <c r="CI414" s="33">
        <f t="shared" si="913"/>
        <v>0.38696721706304665</v>
      </c>
      <c r="CJ414" s="33">
        <f t="shared" si="913"/>
        <v>0.26859859496058858</v>
      </c>
      <c r="CK414" s="33">
        <f t="shared" si="913"/>
        <v>1.8253013666587381</v>
      </c>
      <c r="CL414" s="33">
        <f t="shared" si="913"/>
        <v>1.2669636104711715</v>
      </c>
      <c r="CM414" s="33">
        <f t="shared" si="913"/>
        <v>0.87941466520484823</v>
      </c>
      <c r="CN414" s="33">
        <f t="shared" si="913"/>
        <v>1.2168676567213899</v>
      </c>
      <c r="CO414" s="33">
        <f t="shared" si="913"/>
        <v>0.84464246178015956</v>
      </c>
      <c r="CP414" s="33">
        <f t="shared" si="913"/>
        <v>0.586276481506806</v>
      </c>
      <c r="CQ414" s="33">
        <f t="shared" si="913"/>
        <v>0.81124515711352851</v>
      </c>
      <c r="CR414" s="33">
        <f t="shared" si="913"/>
        <v>0.56309501105302773</v>
      </c>
      <c r="CS414" s="33">
        <f t="shared" si="913"/>
        <v>0.39085101302914366</v>
      </c>
    </row>
    <row r="415" spans="2:97" ht="13.9" thickTop="1" thickBot="1" x14ac:dyDescent="0.4">
      <c r="H415" s="32">
        <f t="shared" ref="H415:H416" si="914">H414</f>
        <v>2.8364643966938274E-6</v>
      </c>
      <c r="I415" s="32">
        <f t="shared" ref="I415:J415" si="915">I410</f>
        <v>-0.40546362143623332</v>
      </c>
      <c r="J415" s="32">
        <f t="shared" si="915"/>
        <v>-0.50125541620141723</v>
      </c>
      <c r="K415" s="32">
        <f t="shared" si="910"/>
        <v>-0.40546504322937504</v>
      </c>
      <c r="L415" s="32">
        <f>$CE$5-$CE$7*SUMPRODUCT($B$5:$CD$5,Q415:CS415)</f>
        <v>-3.0322297902785067E-5</v>
      </c>
      <c r="M415" s="32">
        <f>SUMPRODUCT($B$7:$CD$7, LN(Q415:CS415))</f>
        <v>-3180.597839997803</v>
      </c>
      <c r="O415" s="48">
        <f t="shared" si="911"/>
        <v>0.99999999999999956</v>
      </c>
      <c r="P415" s="39" t="s">
        <v>366</v>
      </c>
      <c r="Q415" s="32">
        <f t="shared" ref="Q415:AV415" si="916">Q414/$O414</f>
        <v>2.587422865000347E-2</v>
      </c>
      <c r="R415" s="32">
        <f t="shared" si="916"/>
        <v>1.7959612997262359E-2</v>
      </c>
      <c r="S415" s="32">
        <f t="shared" si="916"/>
        <v>1.2465983174783139E-2</v>
      </c>
      <c r="T415" s="32">
        <f t="shared" si="916"/>
        <v>1.7249486885794772E-2</v>
      </c>
      <c r="U415" s="32">
        <f t="shared" si="916"/>
        <v>1.1973076108306897E-2</v>
      </c>
      <c r="V415" s="32">
        <f t="shared" si="916"/>
        <v>8.3106559890407071E-3</v>
      </c>
      <c r="W415" s="32">
        <f t="shared" si="916"/>
        <v>1.1499658669947089E-2</v>
      </c>
      <c r="X415" s="32">
        <f t="shared" si="916"/>
        <v>7.9820512567370713E-3</v>
      </c>
      <c r="Y415" s="32">
        <f t="shared" si="916"/>
        <v>5.5404376854840155E-3</v>
      </c>
      <c r="Z415" s="32">
        <f t="shared" si="916"/>
        <v>3.4280570487384393E-2</v>
      </c>
      <c r="AA415" s="32">
        <f t="shared" si="916"/>
        <v>2.3794555872826556E-2</v>
      </c>
      <c r="AB415" s="32">
        <f t="shared" si="916"/>
        <v>1.6516087134355747E-2</v>
      </c>
      <c r="AC415" s="32">
        <f t="shared" si="916"/>
        <v>2.285371514097758E-2</v>
      </c>
      <c r="AD415" s="32">
        <f t="shared" si="916"/>
        <v>1.586303827772572E-2</v>
      </c>
      <c r="AE415" s="32">
        <f t="shared" si="916"/>
        <v>1.101072547059968E-2</v>
      </c>
      <c r="AF415" s="32">
        <f t="shared" si="916"/>
        <v>1.5235811082465999E-2</v>
      </c>
      <c r="AG415" s="32">
        <f t="shared" si="916"/>
        <v>1.0575359537933648E-2</v>
      </c>
      <c r="AH415" s="32">
        <f t="shared" si="916"/>
        <v>7.340484123308161E-3</v>
      </c>
      <c r="AI415" s="32">
        <f t="shared" si="916"/>
        <v>4.9883342480541021E-2</v>
      </c>
      <c r="AJ415" s="32">
        <f t="shared" si="916"/>
        <v>3.4624627388082307E-2</v>
      </c>
      <c r="AK415" s="32">
        <f t="shared" si="916"/>
        <v>2.4033369901610025E-2</v>
      </c>
      <c r="AL415" s="32">
        <f t="shared" si="916"/>
        <v>3.3255563811274653E-2</v>
      </c>
      <c r="AM415" s="32">
        <f t="shared" si="916"/>
        <v>2.3083086422990853E-2</v>
      </c>
      <c r="AN415" s="32">
        <f t="shared" si="916"/>
        <v>1.6022247640577345E-2</v>
      </c>
      <c r="AO415" s="32">
        <f t="shared" si="916"/>
        <v>2.2170377312570298E-2</v>
      </c>
      <c r="AP415" s="32">
        <f t="shared" si="916"/>
        <v>1.5388725280395737E-2</v>
      </c>
      <c r="AQ415" s="32">
        <f t="shared" si="916"/>
        <v>1.0681499120054273E-2</v>
      </c>
      <c r="AR415" s="32">
        <f t="shared" si="916"/>
        <v>1.5739692914955597E-2</v>
      </c>
      <c r="AS415" s="32">
        <f t="shared" si="916"/>
        <v>1.0925109972247108E-2</v>
      </c>
      <c r="AT415" s="32">
        <f t="shared" si="916"/>
        <v>7.5832501021847257E-3</v>
      </c>
      <c r="AU415" s="32">
        <f t="shared" si="916"/>
        <v>1.0493129290751899E-2</v>
      </c>
      <c r="AV415" s="32">
        <f t="shared" si="916"/>
        <v>7.2834071207033601E-3</v>
      </c>
      <c r="AW415" s="32">
        <f t="shared" ref="AW415:CB415" si="917">AW414/$O414</f>
        <v>5.0555003961178851E-3</v>
      </c>
      <c r="AX415" s="32">
        <f t="shared" si="917"/>
        <v>6.9954199810222974E-3</v>
      </c>
      <c r="AY415" s="32">
        <f t="shared" si="917"/>
        <v>4.855605062161341E-3</v>
      </c>
      <c r="AZ415" s="32">
        <f t="shared" si="917"/>
        <v>3.3703338160750939E-3</v>
      </c>
      <c r="BA415" s="32">
        <f t="shared" si="917"/>
        <v>2.0853400490485639E-2</v>
      </c>
      <c r="BB415" s="32">
        <f t="shared" si="917"/>
        <v>1.4474595844077186E-2</v>
      </c>
      <c r="BC415" s="32">
        <f t="shared" si="917"/>
        <v>1.0046990894600968E-2</v>
      </c>
      <c r="BD415" s="32">
        <f t="shared" si="917"/>
        <v>1.3902267895619373E-2</v>
      </c>
      <c r="BE415" s="32">
        <f t="shared" si="917"/>
        <v>9.6497311887809821E-3</v>
      </c>
      <c r="BF415" s="32">
        <f t="shared" si="917"/>
        <v>6.6979943642917301E-3</v>
      </c>
      <c r="BG415" s="32">
        <f t="shared" si="917"/>
        <v>9.2681791983878093E-3</v>
      </c>
      <c r="BH415" s="32">
        <f t="shared" si="917"/>
        <v>6.4331545432292532E-3</v>
      </c>
      <c r="BI415" s="32">
        <f t="shared" si="917"/>
        <v>4.4653298658996728E-3</v>
      </c>
      <c r="BJ415" s="32">
        <f t="shared" si="917"/>
        <v>3.034480767855352E-2</v>
      </c>
      <c r="BK415" s="32">
        <f t="shared" si="917"/>
        <v>2.1062695617134978E-2</v>
      </c>
      <c r="BL415" s="32">
        <f t="shared" si="917"/>
        <v>1.461987010626605E-2</v>
      </c>
      <c r="BM415" s="32">
        <f t="shared" si="917"/>
        <v>2.0229873098191978E-2</v>
      </c>
      <c r="BN415" s="32">
        <f t="shared" si="917"/>
        <v>1.4041797989104812E-2</v>
      </c>
      <c r="BO415" s="32">
        <f t="shared" si="917"/>
        <v>9.7465807031903683E-3</v>
      </c>
      <c r="BP415" s="32">
        <f t="shared" si="917"/>
        <v>1.3486582940454463E-2</v>
      </c>
      <c r="BQ415" s="32">
        <f t="shared" si="917"/>
        <v>9.3611992667464623E-3</v>
      </c>
      <c r="BR415" s="32">
        <f t="shared" si="917"/>
        <v>6.4977208903578302E-3</v>
      </c>
      <c r="BS415" s="32">
        <f t="shared" si="917"/>
        <v>9.5746982995402307E-3</v>
      </c>
      <c r="BT415" s="32">
        <f t="shared" si="917"/>
        <v>6.6459131343134924E-3</v>
      </c>
      <c r="BU415" s="32">
        <f t="shared" si="917"/>
        <v>4.6130081603679889E-3</v>
      </c>
      <c r="BV415" s="32">
        <f t="shared" si="917"/>
        <v>6.3831326138233894E-3</v>
      </c>
      <c r="BW415" s="32">
        <f t="shared" si="917"/>
        <v>4.4306090436615365E-3</v>
      </c>
      <c r="BX415" s="32">
        <f t="shared" si="917"/>
        <v>3.075338973102922E-3</v>
      </c>
      <c r="BY415" s="32">
        <f t="shared" si="917"/>
        <v>4.2554220186355454E-3</v>
      </c>
      <c r="BZ415" s="32">
        <f t="shared" si="917"/>
        <v>2.953739554076064E-3</v>
      </c>
      <c r="CA415" s="32">
        <f t="shared" si="917"/>
        <v>2.0502261150847985E-3</v>
      </c>
      <c r="CB415" s="32">
        <f t="shared" si="917"/>
        <v>1.2685445598888772E-2</v>
      </c>
      <c r="CC415" s="32">
        <f t="shared" ref="CC415:CS415" si="918">CC414/$O414</f>
        <v>8.8051202119154501E-3</v>
      </c>
      <c r="CD415" s="32">
        <f t="shared" si="918"/>
        <v>6.1117397368424748E-3</v>
      </c>
      <c r="CE415" s="32">
        <f t="shared" si="918"/>
        <v>8.4569642812701018E-3</v>
      </c>
      <c r="CF415" s="32">
        <f t="shared" si="918"/>
        <v>5.8700805221206728E-3</v>
      </c>
      <c r="CG415" s="32">
        <f t="shared" si="918"/>
        <v>4.0744934222431747E-3</v>
      </c>
      <c r="CH415" s="32">
        <f t="shared" si="918"/>
        <v>5.637976553298482E-3</v>
      </c>
      <c r="CI415" s="32">
        <f t="shared" si="918"/>
        <v>3.9133872686429351E-3</v>
      </c>
      <c r="CJ415" s="32">
        <f t="shared" si="918"/>
        <v>2.7163291243942566E-3</v>
      </c>
      <c r="CK415" s="32">
        <f t="shared" si="918"/>
        <v>1.8459215186063329E-2</v>
      </c>
      <c r="CL415" s="32">
        <f t="shared" si="918"/>
        <v>1.2812763056990348E-2</v>
      </c>
      <c r="CM415" s="32">
        <f t="shared" si="918"/>
        <v>8.893492789364214E-3</v>
      </c>
      <c r="CN415" s="32">
        <f t="shared" si="918"/>
        <v>1.2306144255783268E-2</v>
      </c>
      <c r="CO415" s="32">
        <f t="shared" si="918"/>
        <v>8.5418425921779534E-3</v>
      </c>
      <c r="CP415" s="32">
        <f t="shared" si="918"/>
        <v>5.9289955775755189E-3</v>
      </c>
      <c r="CQ415" s="32">
        <f t="shared" si="918"/>
        <v>8.2040967027940219E-3</v>
      </c>
      <c r="CR415" s="32">
        <f t="shared" si="918"/>
        <v>5.694562097574918E-3</v>
      </c>
      <c r="CS415" s="32">
        <f t="shared" si="918"/>
        <v>3.9526639748277241E-3</v>
      </c>
    </row>
    <row r="416" spans="2:97" ht="13.15" thickTop="1" x14ac:dyDescent="0.35">
      <c r="H416" s="34">
        <f t="shared" si="914"/>
        <v>2.8364643966938274E-6</v>
      </c>
      <c r="I416" s="34">
        <f t="shared" ref="I416:J416" si="919">I411</f>
        <v>-0.36512047414100368</v>
      </c>
      <c r="J416" s="34">
        <f t="shared" si="919"/>
        <v>-0.51182275585135051</v>
      </c>
      <c r="K416" s="34">
        <f t="shared" si="910"/>
        <v>-0.36512192590802806</v>
      </c>
      <c r="L416" s="34">
        <f>$CE$6-$CE$7*SUMPRODUCT($B$6:$CD$6,Q415:CS415)</f>
        <v>-3.0757172311268732E-5</v>
      </c>
    </row>
    <row r="417" spans="2:97" ht="13.5" thickBot="1" x14ac:dyDescent="0.4">
      <c r="B417" s="39" t="s">
        <v>367</v>
      </c>
      <c r="D417" s="39" t="s">
        <v>368</v>
      </c>
      <c r="E417" s="39" t="s">
        <v>369</v>
      </c>
      <c r="F417" s="39" t="s">
        <v>370</v>
      </c>
      <c r="H417" s="39" t="s">
        <v>347</v>
      </c>
      <c r="I417" s="39" t="s">
        <v>371</v>
      </c>
      <c r="J417" s="39" t="s">
        <v>372</v>
      </c>
      <c r="K417" s="39" t="s">
        <v>349</v>
      </c>
      <c r="L417" s="39" t="s">
        <v>373</v>
      </c>
      <c r="M417" s="39" t="s">
        <v>374</v>
      </c>
      <c r="O417" s="45" t="s">
        <v>336</v>
      </c>
    </row>
    <row r="418" spans="2:97" ht="13.9" thickTop="1" thickBot="1" x14ac:dyDescent="0.4">
      <c r="B418" s="32">
        <f>1+B413</f>
        <v>7</v>
      </c>
      <c r="D418" s="32">
        <f>IF(F413,IF(M418&lt;0,D413,H418),E413)</f>
        <v>2.8364643966938274E-6</v>
      </c>
      <c r="E418" s="32">
        <f>IF(F413,IF(M418&lt;0,H418,E413),H418)</f>
        <v>4.2546965950407412E-6</v>
      </c>
      <c r="F418" s="32" t="b">
        <f>OR(F413,M418*M413&lt;=0)</f>
        <v>1</v>
      </c>
      <c r="H418" s="32">
        <f>IF(F413,(D413+E413)/2,2*H413)</f>
        <v>4.2546965950407412E-6</v>
      </c>
      <c r="I418" s="32">
        <f>I413</f>
        <v>-0.49705887110031155</v>
      </c>
      <c r="J418" s="32">
        <f>J413</f>
        <v>-1</v>
      </c>
      <c r="K418" s="32">
        <f>I418+J418*H418</f>
        <v>-0.49706312579690659</v>
      </c>
      <c r="L418" s="32">
        <f>$CE$3-$CE$7*SUMPRODUCT($B$3:$CD$3,Q420:CS420)</f>
        <v>5.7969508665678404E-4</v>
      </c>
      <c r="M418" s="32">
        <f>SUMPRODUCT(L418:L421,J418:J421)</f>
        <v>-9.1454401754415731E-4</v>
      </c>
      <c r="O418" s="46">
        <f>SUM(Q418:CS418)</f>
        <v>-1.2659898017091855</v>
      </c>
      <c r="P418" s="39" t="s">
        <v>363</v>
      </c>
      <c r="Q418" s="32">
        <f t="shared" ref="Q418:AV418" si="920">SUMPRODUCT(B$3:B$6,$K418:$K421)</f>
        <v>0.93943195349349318</v>
      </c>
      <c r="R418" s="32">
        <f t="shared" si="920"/>
        <v>0.57430930170195293</v>
      </c>
      <c r="S418" s="32">
        <f t="shared" si="920"/>
        <v>0.20918664991041269</v>
      </c>
      <c r="T418" s="32">
        <f t="shared" si="920"/>
        <v>0.5339661993675473</v>
      </c>
      <c r="U418" s="32">
        <f t="shared" si="920"/>
        <v>0.16884354757600711</v>
      </c>
      <c r="V418" s="32">
        <f t="shared" si="920"/>
        <v>-0.19627910421553313</v>
      </c>
      <c r="W418" s="32">
        <f t="shared" si="920"/>
        <v>0.12850044524160148</v>
      </c>
      <c r="X418" s="32">
        <f t="shared" si="920"/>
        <v>-0.23662220654993876</v>
      </c>
      <c r="Y418" s="32">
        <f t="shared" si="920"/>
        <v>-0.60174485834147906</v>
      </c>
      <c r="Z418" s="32">
        <f t="shared" si="920"/>
        <v>1.2207630205399784</v>
      </c>
      <c r="AA418" s="32">
        <f t="shared" si="920"/>
        <v>0.85564036874843818</v>
      </c>
      <c r="AB418" s="32">
        <f t="shared" si="920"/>
        <v>0.49051771695689794</v>
      </c>
      <c r="AC418" s="32">
        <f t="shared" si="920"/>
        <v>0.81529726641403255</v>
      </c>
      <c r="AD418" s="32">
        <f t="shared" si="920"/>
        <v>0.45017461462249236</v>
      </c>
      <c r="AE418" s="32">
        <f t="shared" si="920"/>
        <v>8.5051962830952121E-2</v>
      </c>
      <c r="AF418" s="32">
        <f t="shared" si="920"/>
        <v>0.40983151228808673</v>
      </c>
      <c r="AG418" s="32">
        <f t="shared" si="920"/>
        <v>4.4708860496546488E-2</v>
      </c>
      <c r="AH418" s="32">
        <f t="shared" si="920"/>
        <v>-0.32041379129499375</v>
      </c>
      <c r="AI418" s="32">
        <f t="shared" si="920"/>
        <v>1.5958711099352922</v>
      </c>
      <c r="AJ418" s="32">
        <f t="shared" si="920"/>
        <v>1.230748458143752</v>
      </c>
      <c r="AK418" s="32">
        <f t="shared" si="920"/>
        <v>0.86562580635221176</v>
      </c>
      <c r="AL418" s="32">
        <f t="shared" si="920"/>
        <v>1.1904053558093464</v>
      </c>
      <c r="AM418" s="32">
        <f t="shared" si="920"/>
        <v>0.82528270401780612</v>
      </c>
      <c r="AN418" s="32">
        <f t="shared" si="920"/>
        <v>0.46016005222626588</v>
      </c>
      <c r="AO418" s="32">
        <f t="shared" si="920"/>
        <v>0.78493960168340049</v>
      </c>
      <c r="AP418" s="32">
        <f t="shared" si="920"/>
        <v>0.41981694989186025</v>
      </c>
      <c r="AQ418" s="32">
        <f t="shared" si="920"/>
        <v>5.4694298100320005E-2</v>
      </c>
      <c r="AR418" s="32">
        <f t="shared" si="920"/>
        <v>0.44236882769658664</v>
      </c>
      <c r="AS418" s="32">
        <f t="shared" si="920"/>
        <v>7.7246175905046399E-2</v>
      </c>
      <c r="AT418" s="32">
        <f t="shared" si="920"/>
        <v>-0.28787647588649384</v>
      </c>
      <c r="AU418" s="32">
        <f t="shared" si="920"/>
        <v>3.6903073570640765E-2</v>
      </c>
      <c r="AV418" s="32">
        <f t="shared" si="920"/>
        <v>-0.32821957822089948</v>
      </c>
      <c r="AW418" s="32">
        <f t="shared" ref="AW418:CB418" si="921">SUMPRODUCT(AH$3:AH$6,$K418:$K421)</f>
        <v>-0.69334223001243966</v>
      </c>
      <c r="AX418" s="32">
        <f t="shared" si="921"/>
        <v>-0.36856268055530506</v>
      </c>
      <c r="AY418" s="32">
        <f t="shared" si="921"/>
        <v>-0.7336853323468453</v>
      </c>
      <c r="AZ418" s="32">
        <f t="shared" si="921"/>
        <v>-1.0988079841383855</v>
      </c>
      <c r="BA418" s="32">
        <f t="shared" si="921"/>
        <v>0.72369989474307195</v>
      </c>
      <c r="BB418" s="32">
        <f t="shared" si="921"/>
        <v>0.35857724295153165</v>
      </c>
      <c r="BC418" s="32">
        <f t="shared" si="921"/>
        <v>-6.545408840008593E-3</v>
      </c>
      <c r="BD418" s="32">
        <f t="shared" si="921"/>
        <v>0.31823414061712602</v>
      </c>
      <c r="BE418" s="32">
        <f t="shared" si="921"/>
        <v>-4.6888511174414206E-2</v>
      </c>
      <c r="BF418" s="32">
        <f t="shared" si="921"/>
        <v>-0.41201116296595447</v>
      </c>
      <c r="BG418" s="32">
        <f t="shared" si="921"/>
        <v>-8.7231613508819861E-2</v>
      </c>
      <c r="BH418" s="32">
        <f t="shared" si="921"/>
        <v>-0.4523542653003601</v>
      </c>
      <c r="BI418" s="32">
        <f t="shared" si="921"/>
        <v>-0.81747691709190029</v>
      </c>
      <c r="BJ418" s="32">
        <f t="shared" si="921"/>
        <v>1.0988079841383855</v>
      </c>
      <c r="BK418" s="32">
        <f t="shared" si="921"/>
        <v>0.7336853323468453</v>
      </c>
      <c r="BL418" s="32">
        <f t="shared" si="921"/>
        <v>0.36856268055530506</v>
      </c>
      <c r="BM418" s="32">
        <f t="shared" si="921"/>
        <v>0.69334223001243966</v>
      </c>
      <c r="BN418" s="32">
        <f t="shared" si="921"/>
        <v>0.32821957822089948</v>
      </c>
      <c r="BO418" s="32">
        <f t="shared" si="921"/>
        <v>-3.6903073570640765E-2</v>
      </c>
      <c r="BP418" s="32">
        <f t="shared" si="921"/>
        <v>0.28787647588649384</v>
      </c>
      <c r="BQ418" s="32">
        <f t="shared" si="921"/>
        <v>-7.7246175905046399E-2</v>
      </c>
      <c r="BR418" s="32">
        <f t="shared" si="921"/>
        <v>-0.44236882769658664</v>
      </c>
      <c r="BS418" s="32">
        <f t="shared" si="921"/>
        <v>-5.4694298100320005E-2</v>
      </c>
      <c r="BT418" s="32">
        <f t="shared" si="921"/>
        <v>-0.41981694989186025</v>
      </c>
      <c r="BU418" s="32">
        <f t="shared" si="921"/>
        <v>-0.78493960168340049</v>
      </c>
      <c r="BV418" s="32">
        <f t="shared" si="921"/>
        <v>-0.46016005222626588</v>
      </c>
      <c r="BW418" s="32">
        <f t="shared" si="921"/>
        <v>-0.82528270401780612</v>
      </c>
      <c r="BX418" s="32">
        <f t="shared" si="921"/>
        <v>-1.1904053558093464</v>
      </c>
      <c r="BY418" s="32">
        <f t="shared" si="921"/>
        <v>-0.86562580635221176</v>
      </c>
      <c r="BZ418" s="32">
        <f t="shared" si="921"/>
        <v>-1.230748458143752</v>
      </c>
      <c r="CA418" s="32">
        <f t="shared" si="921"/>
        <v>-1.5958711099352922</v>
      </c>
      <c r="CB418" s="32">
        <f t="shared" si="921"/>
        <v>0.22663676894616536</v>
      </c>
      <c r="CC418" s="32">
        <f t="shared" ref="CC418:CS418" si="922">SUMPRODUCT(BN$3:BN$6,$K418:$K421)</f>
        <v>-0.13848588284537489</v>
      </c>
      <c r="CD418" s="32">
        <f t="shared" si="922"/>
        <v>-0.50360853463691513</v>
      </c>
      <c r="CE418" s="32">
        <f t="shared" si="922"/>
        <v>-0.17882898517978052</v>
      </c>
      <c r="CF418" s="32">
        <f t="shared" si="922"/>
        <v>-0.54395163697132076</v>
      </c>
      <c r="CG418" s="32">
        <f t="shared" si="922"/>
        <v>-0.909074288762861</v>
      </c>
      <c r="CH418" s="32">
        <f t="shared" si="922"/>
        <v>-0.5842947393057264</v>
      </c>
      <c r="CI418" s="32">
        <f t="shared" si="922"/>
        <v>-0.94941739109726664</v>
      </c>
      <c r="CJ418" s="32">
        <f t="shared" si="922"/>
        <v>-1.3145400428888068</v>
      </c>
      <c r="CK418" s="32">
        <f t="shared" si="922"/>
        <v>0.60174485834147906</v>
      </c>
      <c r="CL418" s="32">
        <f t="shared" si="922"/>
        <v>0.23662220654993876</v>
      </c>
      <c r="CM418" s="32">
        <f t="shared" si="922"/>
        <v>-0.12850044524160148</v>
      </c>
      <c r="CN418" s="32">
        <f t="shared" si="922"/>
        <v>0.19627910421553313</v>
      </c>
      <c r="CO418" s="32">
        <f t="shared" si="922"/>
        <v>-0.16884354757600711</v>
      </c>
      <c r="CP418" s="32">
        <f t="shared" si="922"/>
        <v>-0.5339661993675473</v>
      </c>
      <c r="CQ418" s="32">
        <f t="shared" si="922"/>
        <v>-0.20918664991041269</v>
      </c>
      <c r="CR418" s="32">
        <f t="shared" si="922"/>
        <v>-0.57430930170195293</v>
      </c>
      <c r="CS418" s="32">
        <f t="shared" si="922"/>
        <v>-0.93943195349349318</v>
      </c>
    </row>
    <row r="419" spans="2:97" ht="13.9" thickTop="1" thickBot="1" x14ac:dyDescent="0.4">
      <c r="H419" s="33">
        <f>H418</f>
        <v>4.2546965950407412E-6</v>
      </c>
      <c r="I419" s="33">
        <f t="shared" ref="I419:J419" si="923">I414</f>
        <v>0.32822037629215206</v>
      </c>
      <c r="J419" s="33">
        <f t="shared" si="923"/>
        <v>-0.18757418649726451</v>
      </c>
      <c r="K419" s="33">
        <f t="shared" ref="K419:K421" si="924">I419+J419*H419</f>
        <v>0.32821957822089948</v>
      </c>
      <c r="L419" s="33">
        <f>$CE$4-$CE$7*SUMPRODUCT($B$4:$CD$4,Q420:CS420)</f>
        <v>1.2249628193217177E-4</v>
      </c>
      <c r="M419" s="39" t="s">
        <v>375</v>
      </c>
      <c r="O419" s="47">
        <f t="shared" ref="O419:O420" si="925">SUM(Q419:CS419)</f>
        <v>98.883010206298209</v>
      </c>
      <c r="P419" s="39" t="s">
        <v>365</v>
      </c>
      <c r="Q419" s="33">
        <f>EXP(Q418)</f>
        <v>2.5585276427730217</v>
      </c>
      <c r="R419" s="33">
        <f>EXP(R418)</f>
        <v>1.7759034896887342</v>
      </c>
      <c r="S419" s="33">
        <f t="shared" ref="S419:CD419" si="926">EXP(S418)</f>
        <v>1.2326750557482309</v>
      </c>
      <c r="T419" s="33">
        <f t="shared" si="926"/>
        <v>1.7056839932794694</v>
      </c>
      <c r="U419" s="33">
        <f t="shared" si="926"/>
        <v>1.1839348949492483</v>
      </c>
      <c r="V419" s="33">
        <f t="shared" si="926"/>
        <v>0.82178283961232212</v>
      </c>
      <c r="W419" s="33">
        <f t="shared" si="926"/>
        <v>1.1371219275850908</v>
      </c>
      <c r="X419" s="33">
        <f t="shared" si="926"/>
        <v>0.78928942007100067</v>
      </c>
      <c r="Y419" s="33">
        <f t="shared" si="926"/>
        <v>0.54785487248411113</v>
      </c>
      <c r="Z419" s="33">
        <f t="shared" si="926"/>
        <v>3.3897732136966132</v>
      </c>
      <c r="AA419" s="33">
        <f t="shared" si="926"/>
        <v>2.3528806094635826</v>
      </c>
      <c r="AB419" s="33">
        <f t="shared" si="926"/>
        <v>1.6331615165347753</v>
      </c>
      <c r="AC419" s="33">
        <f t="shared" si="926"/>
        <v>2.259847349229033</v>
      </c>
      <c r="AD419" s="33">
        <f t="shared" si="926"/>
        <v>1.5685860596409082</v>
      </c>
      <c r="AE419" s="33">
        <f t="shared" si="926"/>
        <v>1.0887736409891577</v>
      </c>
      <c r="AF419" s="33">
        <f t="shared" si="926"/>
        <v>1.5065639262186223</v>
      </c>
      <c r="AG419" s="33">
        <f t="shared" si="926"/>
        <v>1.0457233642044994</v>
      </c>
      <c r="AH419" s="33">
        <f t="shared" si="926"/>
        <v>0.72584862508150183</v>
      </c>
      <c r="AI419" s="33">
        <f t="shared" si="926"/>
        <v>4.9326240589694983</v>
      </c>
      <c r="AJ419" s="33">
        <f t="shared" si="926"/>
        <v>3.4237911419054643</v>
      </c>
      <c r="AK419" s="33">
        <f t="shared" si="926"/>
        <v>2.3764928450353673</v>
      </c>
      <c r="AL419" s="33">
        <f t="shared" si="926"/>
        <v>3.2884139149384506</v>
      </c>
      <c r="AM419" s="33">
        <f t="shared" si="926"/>
        <v>2.2825259533841473</v>
      </c>
      <c r="AN419" s="33">
        <f t="shared" si="926"/>
        <v>1.5843275398528185</v>
      </c>
      <c r="AO419" s="33">
        <f t="shared" si="926"/>
        <v>2.1922745270435167</v>
      </c>
      <c r="AP419" s="33">
        <f t="shared" si="926"/>
        <v>1.5216829858881809</v>
      </c>
      <c r="AQ419" s="33">
        <f t="shared" si="926"/>
        <v>1.0562176775662577</v>
      </c>
      <c r="AR419" s="33">
        <f t="shared" si="926"/>
        <v>1.5563896742047942</v>
      </c>
      <c r="AS419" s="33">
        <f t="shared" si="926"/>
        <v>1.0803079894575962</v>
      </c>
      <c r="AT419" s="33">
        <f t="shared" si="926"/>
        <v>0.74985421159530774</v>
      </c>
      <c r="AU419" s="33">
        <f t="shared" si="926"/>
        <v>1.0375924458331431</v>
      </c>
      <c r="AV419" s="33">
        <f t="shared" si="926"/>
        <v>0.72020486103976733</v>
      </c>
      <c r="AW419" s="33">
        <f t="shared" si="926"/>
        <v>0.49990248478420668</v>
      </c>
      <c r="AX419" s="33">
        <f t="shared" si="926"/>
        <v>0.69172785035345974</v>
      </c>
      <c r="AY419" s="33">
        <f t="shared" si="926"/>
        <v>0.48013626384984742</v>
      </c>
      <c r="AZ419" s="33">
        <f t="shared" si="926"/>
        <v>0.3332681078922779</v>
      </c>
      <c r="BA419" s="33">
        <f t="shared" si="926"/>
        <v>2.06204847643362</v>
      </c>
      <c r="BB419" s="33">
        <f t="shared" si="926"/>
        <v>1.4312915850449051</v>
      </c>
      <c r="BC419" s="33">
        <f t="shared" si="926"/>
        <v>0.99347596568799867</v>
      </c>
      <c r="BD419" s="33">
        <f t="shared" si="926"/>
        <v>1.3746980962093787</v>
      </c>
      <c r="BE419" s="33">
        <f t="shared" si="926"/>
        <v>0.95419377360359292</v>
      </c>
      <c r="BF419" s="33">
        <f t="shared" si="926"/>
        <v>0.6623168825900444</v>
      </c>
      <c r="BG419" s="33">
        <f t="shared" si="926"/>
        <v>0.91646480542016751</v>
      </c>
      <c r="BH419" s="33">
        <f t="shared" si="926"/>
        <v>0.63612877145176483</v>
      </c>
      <c r="BI419" s="33">
        <f t="shared" si="926"/>
        <v>0.44154430314779969</v>
      </c>
      <c r="BJ419" s="33">
        <f t="shared" si="926"/>
        <v>3.0005871438596508</v>
      </c>
      <c r="BK419" s="33">
        <f t="shared" si="926"/>
        <v>2.0827420782212132</v>
      </c>
      <c r="BL419" s="33">
        <f t="shared" si="926"/>
        <v>1.4456552522628936</v>
      </c>
      <c r="BM419" s="33">
        <f t="shared" si="926"/>
        <v>2.0003901369517512</v>
      </c>
      <c r="BN419" s="33">
        <f t="shared" si="926"/>
        <v>1.3884938218221541</v>
      </c>
      <c r="BO419" s="33">
        <f t="shared" si="926"/>
        <v>0.9637695455627977</v>
      </c>
      <c r="BP419" s="33">
        <f t="shared" si="926"/>
        <v>1.3335925631097136</v>
      </c>
      <c r="BQ419" s="33">
        <f t="shared" si="926"/>
        <v>0.92566194988716366</v>
      </c>
      <c r="BR419" s="33">
        <f t="shared" si="926"/>
        <v>0.64251261530049009</v>
      </c>
      <c r="BS419" s="33">
        <f t="shared" si="926"/>
        <v>0.94677453449198579</v>
      </c>
      <c r="BT419" s="33">
        <f t="shared" si="926"/>
        <v>0.65716710331509476</v>
      </c>
      <c r="BU419" s="33">
        <f t="shared" si="926"/>
        <v>0.45614725147976415</v>
      </c>
      <c r="BV419" s="33">
        <f t="shared" si="926"/>
        <v>0.63118261523933261</v>
      </c>
      <c r="BW419" s="33">
        <f t="shared" si="926"/>
        <v>0.43811111918239853</v>
      </c>
      <c r="BX419" s="33">
        <f t="shared" si="926"/>
        <v>0.30409797120041593</v>
      </c>
      <c r="BY419" s="33">
        <f t="shared" si="926"/>
        <v>0.42078813832284767</v>
      </c>
      <c r="BZ419" s="33">
        <f t="shared" si="926"/>
        <v>0.29207389076994444</v>
      </c>
      <c r="CA419" s="33">
        <f t="shared" si="926"/>
        <v>0.20273184983185513</v>
      </c>
      <c r="CB419" s="33">
        <f t="shared" si="926"/>
        <v>1.2543741575340601</v>
      </c>
      <c r="CC419" s="33">
        <f t="shared" si="926"/>
        <v>0.87067554264362024</v>
      </c>
      <c r="CD419" s="33">
        <f t="shared" si="926"/>
        <v>0.60434591704921869</v>
      </c>
      <c r="CE419" s="33">
        <f t="shared" ref="CE419:CS419" si="927">EXP(CE418)</f>
        <v>0.83624889812420766</v>
      </c>
      <c r="CF419" s="33">
        <f t="shared" si="927"/>
        <v>0.58044998678127968</v>
      </c>
      <c r="CG419" s="33">
        <f t="shared" si="927"/>
        <v>0.40289701775409076</v>
      </c>
      <c r="CH419" s="33">
        <f t="shared" si="927"/>
        <v>0.55749890526181611</v>
      </c>
      <c r="CI419" s="33">
        <f t="shared" si="927"/>
        <v>0.38696640786692538</v>
      </c>
      <c r="CJ419" s="33">
        <f t="shared" si="927"/>
        <v>0.26859783831702488</v>
      </c>
      <c r="CK419" s="33">
        <f t="shared" si="927"/>
        <v>1.8253009149407573</v>
      </c>
      <c r="CL419" s="33">
        <f t="shared" si="927"/>
        <v>1.2669623772608594</v>
      </c>
      <c r="CM419" s="33">
        <f t="shared" si="927"/>
        <v>0.87941317086700022</v>
      </c>
      <c r="CN419" s="33">
        <f t="shared" si="927"/>
        <v>1.216866490509527</v>
      </c>
      <c r="CO419" s="33">
        <f t="shared" si="927"/>
        <v>0.8446410391872663</v>
      </c>
      <c r="CP419" s="33">
        <f t="shared" si="927"/>
        <v>0.58627506850042543</v>
      </c>
      <c r="CQ419" s="33">
        <f t="shared" si="927"/>
        <v>0.81124380292826026</v>
      </c>
      <c r="CR419" s="33">
        <f t="shared" si="927"/>
        <v>0.56309366235620817</v>
      </c>
      <c r="CS419" s="33">
        <f t="shared" si="927"/>
        <v>0.39084979317095242</v>
      </c>
    </row>
    <row r="420" spans="2:97" ht="13.9" thickTop="1" thickBot="1" x14ac:dyDescent="0.4">
      <c r="H420" s="32">
        <f t="shared" ref="H420:H421" si="928">H419</f>
        <v>4.2546965950407412E-6</v>
      </c>
      <c r="I420" s="32">
        <f t="shared" ref="I420:J420" si="929">I415</f>
        <v>-0.40546362143623332</v>
      </c>
      <c r="J420" s="32">
        <f t="shared" si="929"/>
        <v>-0.50125541620141723</v>
      </c>
      <c r="K420" s="32">
        <f t="shared" si="924"/>
        <v>-0.40546575412594588</v>
      </c>
      <c r="L420" s="32">
        <f>$CE$5-$CE$7*SUMPRODUCT($B$5:$CD$5,Q420:CS420)</f>
        <v>3.0192827250630216E-4</v>
      </c>
      <c r="M420" s="32">
        <f>SUMPRODUCT($B$7:$CD$7, LN(Q420:CS420))</f>
        <v>-3180.5978399983874</v>
      </c>
      <c r="O420" s="48">
        <f t="shared" si="925"/>
        <v>1.0000000000000007</v>
      </c>
      <c r="P420" s="39" t="s">
        <v>366</v>
      </c>
      <c r="Q420" s="32">
        <f t="shared" ref="Q420:AV420" si="930">Q419/$O419</f>
        <v>2.5874289601774885E-2</v>
      </c>
      <c r="R420" s="32">
        <f t="shared" si="930"/>
        <v>1.7959642268006327E-2</v>
      </c>
      <c r="S420" s="32">
        <f t="shared" si="930"/>
        <v>1.2465994443095114E-2</v>
      </c>
      <c r="T420" s="32">
        <f t="shared" si="930"/>
        <v>1.7249515257686081E-2</v>
      </c>
      <c r="U420" s="32">
        <f t="shared" si="930"/>
        <v>1.1973087110507881E-2</v>
      </c>
      <c r="V420" s="32">
        <f t="shared" si="930"/>
        <v>8.3106575932290934E-3</v>
      </c>
      <c r="W420" s="32">
        <f t="shared" si="930"/>
        <v>1.1499669409464069E-2</v>
      </c>
      <c r="X420" s="32">
        <f t="shared" si="930"/>
        <v>7.9820529171221368E-3</v>
      </c>
      <c r="Y420" s="32">
        <f t="shared" si="930"/>
        <v>5.5404348162654974E-3</v>
      </c>
      <c r="Z420" s="32">
        <f t="shared" si="930"/>
        <v>3.4280643425241383E-2</v>
      </c>
      <c r="AA420" s="32">
        <f t="shared" si="930"/>
        <v>2.3794589227763206E-2</v>
      </c>
      <c r="AB420" s="32">
        <f t="shared" si="930"/>
        <v>1.6516098297650262E-2</v>
      </c>
      <c r="AC420" s="32">
        <f t="shared" si="930"/>
        <v>2.2853747519562217E-2</v>
      </c>
      <c r="AD420" s="32">
        <f t="shared" si="930"/>
        <v>1.5863049237360288E-2</v>
      </c>
      <c r="AE420" s="32">
        <f t="shared" si="930"/>
        <v>1.1010725085307019E-2</v>
      </c>
      <c r="AF420" s="32">
        <f t="shared" si="930"/>
        <v>1.5235821837093143E-2</v>
      </c>
      <c r="AG420" s="32">
        <f t="shared" si="930"/>
        <v>1.0575359326367812E-2</v>
      </c>
      <c r="AH420" s="32">
        <f t="shared" si="930"/>
        <v>7.3404786481234162E-3</v>
      </c>
      <c r="AI420" s="32">
        <f t="shared" si="930"/>
        <v>4.9883433450080408E-2</v>
      </c>
      <c r="AJ420" s="32">
        <f t="shared" si="930"/>
        <v>3.4624665397649787E-2</v>
      </c>
      <c r="AK420" s="32">
        <f t="shared" si="930"/>
        <v>2.4033378839067747E-2</v>
      </c>
      <c r="AL420" s="32">
        <f t="shared" si="930"/>
        <v>3.3255600816337202E-2</v>
      </c>
      <c r="AM420" s="32">
        <f t="shared" si="930"/>
        <v>2.3083095353004991E-2</v>
      </c>
      <c r="AN420" s="32">
        <f t="shared" si="930"/>
        <v>1.6022242208721789E-2</v>
      </c>
      <c r="AO420" s="32">
        <f t="shared" si="930"/>
        <v>2.2170386221756454E-2</v>
      </c>
      <c r="AP420" s="32">
        <f t="shared" si="930"/>
        <v>1.5388720293946508E-2</v>
      </c>
      <c r="AQ420" s="32">
        <f t="shared" si="930"/>
        <v>1.0681487905381176E-2</v>
      </c>
      <c r="AR420" s="32">
        <f t="shared" si="930"/>
        <v>1.5739707670283508E-2</v>
      </c>
      <c r="AS420" s="32">
        <f t="shared" si="930"/>
        <v>1.0925112283735751E-2</v>
      </c>
      <c r="AT420" s="32">
        <f t="shared" si="930"/>
        <v>7.5832462020613816E-3</v>
      </c>
      <c r="AU420" s="32">
        <f t="shared" si="930"/>
        <v>1.0493131668103842E-2</v>
      </c>
      <c r="AV420" s="32">
        <f t="shared" si="930"/>
        <v>7.283403483947487E-3</v>
      </c>
      <c r="AW420" s="32">
        <f t="shared" ref="AW420:CB420" si="931">AW419/$O419</f>
        <v>5.0554942021007179E-3</v>
      </c>
      <c r="AX420" s="32">
        <f t="shared" si="931"/>
        <v>6.9954165929042595E-3</v>
      </c>
      <c r="AY420" s="32">
        <f t="shared" si="931"/>
        <v>4.8555991858272316E-3</v>
      </c>
      <c r="AZ420" s="32">
        <f t="shared" si="931"/>
        <v>3.3703272907750826E-3</v>
      </c>
      <c r="BA420" s="32">
        <f t="shared" si="931"/>
        <v>2.08534152847046E-2</v>
      </c>
      <c r="BB420" s="32">
        <f t="shared" si="931"/>
        <v>1.4474595606048217E-2</v>
      </c>
      <c r="BC420" s="32">
        <f t="shared" si="931"/>
        <v>1.004698343643993E-2</v>
      </c>
      <c r="BD420" s="32">
        <f t="shared" si="931"/>
        <v>1.390226787535458E-2</v>
      </c>
      <c r="BE420" s="32">
        <f t="shared" si="931"/>
        <v>9.6497241701367312E-3</v>
      </c>
      <c r="BF420" s="32">
        <f t="shared" si="931"/>
        <v>6.6979846306080507E-3</v>
      </c>
      <c r="BG420" s="32">
        <f t="shared" si="931"/>
        <v>9.2681725961634882E-3</v>
      </c>
      <c r="BH420" s="32">
        <f t="shared" si="931"/>
        <v>6.4331452908302292E-3</v>
      </c>
      <c r="BI420" s="32">
        <f t="shared" si="931"/>
        <v>4.4653202023948518E-3</v>
      </c>
      <c r="BJ420" s="32">
        <f t="shared" si="931"/>
        <v>3.0344819980698087E-2</v>
      </c>
      <c r="BK420" s="32">
        <f t="shared" si="931"/>
        <v>2.1062688867137219E-2</v>
      </c>
      <c r="BL420" s="32">
        <f t="shared" si="931"/>
        <v>1.4619854808696093E-2</v>
      </c>
      <c r="BM420" s="32">
        <f t="shared" si="931"/>
        <v>2.0229866918274088E-2</v>
      </c>
      <c r="BN420" s="32">
        <f t="shared" si="931"/>
        <v>1.4041783506846719E-2</v>
      </c>
      <c r="BO420" s="32">
        <f t="shared" si="931"/>
        <v>9.7465635760086503E-3</v>
      </c>
      <c r="BP420" s="32">
        <f t="shared" si="931"/>
        <v>1.348656923294971E-2</v>
      </c>
      <c r="BQ420" s="32">
        <f t="shared" si="931"/>
        <v>9.361182957071881E-3</v>
      </c>
      <c r="BR420" s="32">
        <f t="shared" si="931"/>
        <v>6.4977048530382034E-3</v>
      </c>
      <c r="BS420" s="32">
        <f t="shared" si="931"/>
        <v>9.5746936962855765E-3</v>
      </c>
      <c r="BT420" s="32">
        <f t="shared" si="931"/>
        <v>6.6459051149844288E-3</v>
      </c>
      <c r="BU420" s="32">
        <f t="shared" si="931"/>
        <v>4.6129992455540203E-3</v>
      </c>
      <c r="BV420" s="32">
        <f t="shared" si="931"/>
        <v>6.3831250072434627E-3</v>
      </c>
      <c r="BW420" s="32">
        <f t="shared" si="931"/>
        <v>4.4306005477419584E-3</v>
      </c>
      <c r="BX420" s="32">
        <f t="shared" si="931"/>
        <v>3.0753308436502961E-3</v>
      </c>
      <c r="BY420" s="32">
        <f t="shared" si="931"/>
        <v>4.2554139224216924E-3</v>
      </c>
      <c r="BZ420" s="32">
        <f t="shared" si="931"/>
        <v>2.9537317903307642E-3</v>
      </c>
      <c r="CA420" s="32">
        <f t="shared" si="931"/>
        <v>2.0502192379550197E-3</v>
      </c>
      <c r="CB420" s="32">
        <f t="shared" si="931"/>
        <v>1.2685436607533258E-2</v>
      </c>
      <c r="CC420" s="32">
        <f t="shared" ref="CC420:CS420" si="932">CC419/$O419</f>
        <v>8.8051075794228183E-3</v>
      </c>
      <c r="CD420" s="32">
        <f t="shared" si="932"/>
        <v>6.1117265320744223E-3</v>
      </c>
      <c r="CE420" s="32">
        <f t="shared" si="932"/>
        <v>8.4569522750121938E-3</v>
      </c>
      <c r="CF420" s="32">
        <f t="shared" si="932"/>
        <v>5.8700679274457275E-3</v>
      </c>
      <c r="CG420" s="32">
        <f t="shared" si="932"/>
        <v>4.0744817225277881E-3</v>
      </c>
      <c r="CH420" s="32">
        <f t="shared" si="932"/>
        <v>5.6379645411149407E-3</v>
      </c>
      <c r="CI420" s="32">
        <f t="shared" si="932"/>
        <v>3.9133760901857951E-3</v>
      </c>
      <c r="CJ420" s="32">
        <f t="shared" si="932"/>
        <v>2.7163193935606637E-3</v>
      </c>
      <c r="CK420" s="32">
        <f t="shared" si="932"/>
        <v>1.8459196490202494E-2</v>
      </c>
      <c r="CL420" s="32">
        <f t="shared" si="932"/>
        <v>1.2812740779408048E-2</v>
      </c>
      <c r="CM420" s="32">
        <f t="shared" si="932"/>
        <v>8.8934708706004516E-3</v>
      </c>
      <c r="CN420" s="32">
        <f t="shared" si="932"/>
        <v>1.2306123043491454E-2</v>
      </c>
      <c r="CO420" s="32">
        <f t="shared" si="932"/>
        <v>8.5418216681015652E-3</v>
      </c>
      <c r="CP420" s="32">
        <f t="shared" si="932"/>
        <v>5.9289767501746575E-3</v>
      </c>
      <c r="CQ420" s="32">
        <f t="shared" si="932"/>
        <v>8.2040767290131426E-3</v>
      </c>
      <c r="CR420" s="32">
        <f t="shared" si="932"/>
        <v>5.6945440999564426E-3</v>
      </c>
      <c r="CS420" s="32">
        <f t="shared" si="932"/>
        <v>3.952648613300992E-3</v>
      </c>
    </row>
    <row r="421" spans="2:97" ht="13.15" thickTop="1" x14ac:dyDescent="0.35">
      <c r="H421" s="34">
        <f t="shared" si="928"/>
        <v>4.2546965950407412E-6</v>
      </c>
      <c r="I421" s="34">
        <f t="shared" ref="I421:J421" si="933">I416</f>
        <v>-0.36512047414100368</v>
      </c>
      <c r="J421" s="34">
        <f t="shared" si="933"/>
        <v>-0.51182275585135051</v>
      </c>
      <c r="K421" s="34">
        <f t="shared" si="924"/>
        <v>-0.36512265179154024</v>
      </c>
      <c r="L421" s="34">
        <f>$CE$6-$CE$7*SUMPRODUCT($B$6:$CD$6,Q420:CS420)</f>
        <v>3.1364101482722617E-4</v>
      </c>
    </row>
    <row r="422" spans="2:97" ht="13.5" thickBot="1" x14ac:dyDescent="0.4">
      <c r="B422" s="39" t="s">
        <v>367</v>
      </c>
      <c r="D422" s="39" t="s">
        <v>368</v>
      </c>
      <c r="E422" s="39" t="s">
        <v>369</v>
      </c>
      <c r="F422" s="39" t="s">
        <v>370</v>
      </c>
      <c r="H422" s="39" t="s">
        <v>347</v>
      </c>
      <c r="I422" s="39" t="s">
        <v>371</v>
      </c>
      <c r="J422" s="39" t="s">
        <v>372</v>
      </c>
      <c r="K422" s="39" t="s">
        <v>349</v>
      </c>
      <c r="L422" s="39" t="s">
        <v>373</v>
      </c>
      <c r="M422" s="39" t="s">
        <v>374</v>
      </c>
      <c r="O422" s="45" t="s">
        <v>336</v>
      </c>
    </row>
    <row r="423" spans="2:97" ht="13.9" thickTop="1" thickBot="1" x14ac:dyDescent="0.4">
      <c r="B423" s="32">
        <f>1+B418</f>
        <v>8</v>
      </c>
      <c r="D423" s="32">
        <f>IF(F418,IF(M423&lt;0,D418,H423),E418)</f>
        <v>2.8364643966938274E-6</v>
      </c>
      <c r="E423" s="32">
        <f>IF(F418,IF(M423&lt;0,H423,E418),H423)</f>
        <v>3.5455804958672843E-6</v>
      </c>
      <c r="F423" s="32" t="b">
        <f>OR(F418,M423*M418&lt;=0)</f>
        <v>1</v>
      </c>
      <c r="H423" s="32">
        <f>IF(F418,(D418+E418)/2,2*H418)</f>
        <v>3.5455804958672843E-6</v>
      </c>
      <c r="I423" s="32">
        <f>I418</f>
        <v>-0.49705887110031155</v>
      </c>
      <c r="J423" s="32">
        <f>J418</f>
        <v>-1</v>
      </c>
      <c r="K423" s="32">
        <f>I423+J423*H423</f>
        <v>-0.49706241668080742</v>
      </c>
      <c r="L423" s="32">
        <f>$CE$3-$CE$7*SUMPRODUCT($B$3:$CD$3,Q425:CS425)</f>
        <v>2.6112190735716467E-4</v>
      </c>
      <c r="M423" s="32">
        <f>SUMPRODUCT(L423:L426,J423:J426)</f>
        <v>-4.1196119389248727E-4</v>
      </c>
      <c r="O423" s="46">
        <f>SUM(Q423:CS423)</f>
        <v>-1.2659903147549862</v>
      </c>
      <c r="P423" s="39" t="s">
        <v>363</v>
      </c>
      <c r="Q423" s="32">
        <f t="shared" ref="Q423:AV423" si="934">SUMPRODUCT(B$3:B$6,$K423:$K426)</f>
        <v>0.93943039297547715</v>
      </c>
      <c r="R423" s="32">
        <f t="shared" si="934"/>
        <v>0.574308104125693</v>
      </c>
      <c r="S423" s="32">
        <f t="shared" si="934"/>
        <v>0.20918581527590885</v>
      </c>
      <c r="T423" s="32">
        <f t="shared" si="934"/>
        <v>0.53396499429781663</v>
      </c>
      <c r="U423" s="32">
        <f t="shared" si="934"/>
        <v>0.16884270544803254</v>
      </c>
      <c r="V423" s="32">
        <f t="shared" si="934"/>
        <v>-0.19627958340175161</v>
      </c>
      <c r="W423" s="32">
        <f t="shared" si="934"/>
        <v>0.12849959562015623</v>
      </c>
      <c r="X423" s="32">
        <f t="shared" si="934"/>
        <v>-0.23662269322962792</v>
      </c>
      <c r="Y423" s="32">
        <f t="shared" si="934"/>
        <v>-0.60174498207941207</v>
      </c>
      <c r="Z423" s="32">
        <f t="shared" si="934"/>
        <v>1.2207615740321414</v>
      </c>
      <c r="AA423" s="32">
        <f t="shared" si="934"/>
        <v>0.8556392851823571</v>
      </c>
      <c r="AB423" s="32">
        <f t="shared" si="934"/>
        <v>0.49051699633257295</v>
      </c>
      <c r="AC423" s="32">
        <f t="shared" si="934"/>
        <v>0.81529617535448085</v>
      </c>
      <c r="AD423" s="32">
        <f t="shared" si="934"/>
        <v>0.4501738865046967</v>
      </c>
      <c r="AE423" s="32">
        <f t="shared" si="934"/>
        <v>8.5051597654912547E-2</v>
      </c>
      <c r="AF423" s="32">
        <f t="shared" si="934"/>
        <v>0.40983077667682039</v>
      </c>
      <c r="AG423" s="32">
        <f t="shared" si="934"/>
        <v>4.4708487827036236E-2</v>
      </c>
      <c r="AH423" s="32">
        <f t="shared" si="934"/>
        <v>-0.32041380102274791</v>
      </c>
      <c r="AI423" s="32">
        <f t="shared" si="934"/>
        <v>1.5958698154410267</v>
      </c>
      <c r="AJ423" s="32">
        <f t="shared" si="934"/>
        <v>1.2307475265912426</v>
      </c>
      <c r="AK423" s="32">
        <f t="shared" si="934"/>
        <v>0.8656252377414585</v>
      </c>
      <c r="AL423" s="32">
        <f t="shared" si="934"/>
        <v>1.1904044167633665</v>
      </c>
      <c r="AM423" s="32">
        <f t="shared" si="934"/>
        <v>0.82528212791358224</v>
      </c>
      <c r="AN423" s="32">
        <f t="shared" si="934"/>
        <v>0.46015983906379809</v>
      </c>
      <c r="AO423" s="32">
        <f t="shared" si="934"/>
        <v>0.78493901808570588</v>
      </c>
      <c r="AP423" s="32">
        <f t="shared" si="934"/>
        <v>0.41981672923592178</v>
      </c>
      <c r="AQ423" s="32">
        <f t="shared" si="934"/>
        <v>5.4694440386137633E-2</v>
      </c>
      <c r="AR423" s="32">
        <f t="shared" si="934"/>
        <v>0.44236797629466973</v>
      </c>
      <c r="AS423" s="32">
        <f t="shared" si="934"/>
        <v>7.724568744488558E-2</v>
      </c>
      <c r="AT423" s="32">
        <f t="shared" si="934"/>
        <v>-0.28787660140489857</v>
      </c>
      <c r="AU423" s="32">
        <f t="shared" si="934"/>
        <v>3.6902577617009269E-2</v>
      </c>
      <c r="AV423" s="32">
        <f t="shared" si="934"/>
        <v>-0.32821971123277488</v>
      </c>
      <c r="AW423" s="32">
        <f t="shared" ref="AW423:CB423" si="935">SUMPRODUCT(AH$3:AH$6,$K423:$K426)</f>
        <v>-0.69334200008255897</v>
      </c>
      <c r="AX423" s="32">
        <f t="shared" si="935"/>
        <v>-0.36856282106065119</v>
      </c>
      <c r="AY423" s="32">
        <f t="shared" si="935"/>
        <v>-0.73368510991043534</v>
      </c>
      <c r="AZ423" s="32">
        <f t="shared" si="935"/>
        <v>-1.0988073987602194</v>
      </c>
      <c r="BA423" s="32">
        <f t="shared" si="935"/>
        <v>0.72369915735133394</v>
      </c>
      <c r="BB423" s="32">
        <f t="shared" si="935"/>
        <v>0.35857686850154979</v>
      </c>
      <c r="BC423" s="32">
        <f t="shared" si="935"/>
        <v>-6.5454203482343543E-3</v>
      </c>
      <c r="BD423" s="32">
        <f t="shared" si="935"/>
        <v>0.31823375867367343</v>
      </c>
      <c r="BE423" s="32">
        <f t="shared" si="935"/>
        <v>-4.6888530176110693E-2</v>
      </c>
      <c r="BF423" s="32">
        <f t="shared" si="935"/>
        <v>-0.41201081902589487</v>
      </c>
      <c r="BG423" s="32">
        <f t="shared" si="935"/>
        <v>-8.7231640003986977E-2</v>
      </c>
      <c r="BH423" s="32">
        <f t="shared" si="935"/>
        <v>-0.45235392885377113</v>
      </c>
      <c r="BI423" s="32">
        <f t="shared" si="935"/>
        <v>-0.81747621770355527</v>
      </c>
      <c r="BJ423" s="32">
        <f t="shared" si="935"/>
        <v>1.0988073987602194</v>
      </c>
      <c r="BK423" s="32">
        <f t="shared" si="935"/>
        <v>0.73368510991043534</v>
      </c>
      <c r="BL423" s="32">
        <f t="shared" si="935"/>
        <v>0.36856282106065119</v>
      </c>
      <c r="BM423" s="32">
        <f t="shared" si="935"/>
        <v>0.69334200008255897</v>
      </c>
      <c r="BN423" s="32">
        <f t="shared" si="935"/>
        <v>0.32821971123277488</v>
      </c>
      <c r="BO423" s="32">
        <f t="shared" si="935"/>
        <v>-3.6902577617009269E-2</v>
      </c>
      <c r="BP423" s="32">
        <f t="shared" si="935"/>
        <v>0.28787660140489857</v>
      </c>
      <c r="BQ423" s="32">
        <f t="shared" si="935"/>
        <v>-7.724568744488558E-2</v>
      </c>
      <c r="BR423" s="32">
        <f t="shared" si="935"/>
        <v>-0.44236797629466973</v>
      </c>
      <c r="BS423" s="32">
        <f t="shared" si="935"/>
        <v>-5.4694440386137633E-2</v>
      </c>
      <c r="BT423" s="32">
        <f t="shared" si="935"/>
        <v>-0.41981672923592178</v>
      </c>
      <c r="BU423" s="32">
        <f t="shared" si="935"/>
        <v>-0.78493901808570588</v>
      </c>
      <c r="BV423" s="32">
        <f t="shared" si="935"/>
        <v>-0.46015983906379809</v>
      </c>
      <c r="BW423" s="32">
        <f t="shared" si="935"/>
        <v>-0.82528212791358224</v>
      </c>
      <c r="BX423" s="32">
        <f t="shared" si="935"/>
        <v>-1.1904044167633665</v>
      </c>
      <c r="BY423" s="32">
        <f t="shared" si="935"/>
        <v>-0.8656252377414585</v>
      </c>
      <c r="BZ423" s="32">
        <f t="shared" si="935"/>
        <v>-1.2307475265912426</v>
      </c>
      <c r="CA423" s="32">
        <f t="shared" si="935"/>
        <v>-1.5958698154410267</v>
      </c>
      <c r="CB423" s="32">
        <f t="shared" si="935"/>
        <v>0.22663674067052647</v>
      </c>
      <c r="CC423" s="32">
        <f t="shared" ref="CC423:CS423" si="936">SUMPRODUCT(BN$3:BN$6,$K423:$K426)</f>
        <v>-0.13848554817925768</v>
      </c>
      <c r="CD423" s="32">
        <f t="shared" si="936"/>
        <v>-0.50360783702904177</v>
      </c>
      <c r="CE423" s="32">
        <f t="shared" si="936"/>
        <v>-0.17882865800713399</v>
      </c>
      <c r="CF423" s="32">
        <f t="shared" si="936"/>
        <v>-0.54395094685691814</v>
      </c>
      <c r="CG423" s="32">
        <f t="shared" si="936"/>
        <v>-0.90907323570670229</v>
      </c>
      <c r="CH423" s="32">
        <f t="shared" si="936"/>
        <v>-0.58429405668479439</v>
      </c>
      <c r="CI423" s="32">
        <f t="shared" si="936"/>
        <v>-0.94941634553457854</v>
      </c>
      <c r="CJ423" s="32">
        <f t="shared" si="936"/>
        <v>-1.3145386343843626</v>
      </c>
      <c r="CK423" s="32">
        <f t="shared" si="936"/>
        <v>0.60174498207941207</v>
      </c>
      <c r="CL423" s="32">
        <f t="shared" si="936"/>
        <v>0.23662269322962792</v>
      </c>
      <c r="CM423" s="32">
        <f t="shared" si="936"/>
        <v>-0.12849959562015623</v>
      </c>
      <c r="CN423" s="32">
        <f t="shared" si="936"/>
        <v>0.19627958340175161</v>
      </c>
      <c r="CO423" s="32">
        <f t="shared" si="936"/>
        <v>-0.16884270544803254</v>
      </c>
      <c r="CP423" s="32">
        <f t="shared" si="936"/>
        <v>-0.53396499429781663</v>
      </c>
      <c r="CQ423" s="32">
        <f t="shared" si="936"/>
        <v>-0.20918581527590885</v>
      </c>
      <c r="CR423" s="32">
        <f t="shared" si="936"/>
        <v>-0.574308104125693</v>
      </c>
      <c r="CS423" s="32">
        <f t="shared" si="936"/>
        <v>-0.93943039297547715</v>
      </c>
    </row>
    <row r="424" spans="2:97" ht="13.9" thickTop="1" thickBot="1" x14ac:dyDescent="0.4">
      <c r="H424" s="33">
        <f>H423</f>
        <v>3.5455804958672843E-6</v>
      </c>
      <c r="I424" s="33">
        <f t="shared" ref="I424:J424" si="937">I419</f>
        <v>0.32822037629215206</v>
      </c>
      <c r="J424" s="33">
        <f t="shared" si="937"/>
        <v>-0.18757418649726451</v>
      </c>
      <c r="K424" s="33">
        <f t="shared" ref="K424:K426" si="938">I424+J424*H424</f>
        <v>0.32821971123277488</v>
      </c>
      <c r="L424" s="33">
        <f>$CE$4-$CE$7*SUMPRODUCT($B$4:$CD$4,Q425:CS425)</f>
        <v>5.530664105890537E-5</v>
      </c>
      <c r="M424" s="39" t="s">
        <v>375</v>
      </c>
      <c r="O424" s="47">
        <f t="shared" ref="O424:O425" si="939">SUM(Q424:CS424)</f>
        <v>98.882972366494982</v>
      </c>
      <c r="P424" s="39" t="s">
        <v>365</v>
      </c>
      <c r="Q424" s="33">
        <f>EXP(Q423)</f>
        <v>2.5585236501476558</v>
      </c>
      <c r="R424" s="33">
        <f>EXP(R423)</f>
        <v>1.7759013629101486</v>
      </c>
      <c r="S424" s="33">
        <f t="shared" ref="S424:CD424" si="940">EXP(S423)</f>
        <v>1.2326740269155265</v>
      </c>
      <c r="T424" s="33">
        <f t="shared" si="940"/>
        <v>1.7056819378125574</v>
      </c>
      <c r="U424" s="33">
        <f t="shared" si="940"/>
        <v>1.1839338979249729</v>
      </c>
      <c r="V424" s="33">
        <f t="shared" si="940"/>
        <v>0.82178244582540516</v>
      </c>
      <c r="W424" s="33">
        <f t="shared" si="940"/>
        <v>1.1371209614623257</v>
      </c>
      <c r="X424" s="33">
        <f t="shared" si="940"/>
        <v>0.78928903593996458</v>
      </c>
      <c r="Y424" s="33">
        <f t="shared" si="940"/>
        <v>0.54785480469368586</v>
      </c>
      <c r="Z424" s="33">
        <f t="shared" si="940"/>
        <v>3.3897683103666401</v>
      </c>
      <c r="AA424" s="33">
        <f t="shared" si="940"/>
        <v>2.3528780599633428</v>
      </c>
      <c r="AB424" s="33">
        <f t="shared" si="940"/>
        <v>1.633160339639284</v>
      </c>
      <c r="AC424" s="33">
        <f t="shared" si="940"/>
        <v>2.2598448836023421</v>
      </c>
      <c r="AD424" s="33">
        <f t="shared" si="940"/>
        <v>1.5685849175258999</v>
      </c>
      <c r="AE424" s="33">
        <f t="shared" si="940"/>
        <v>1.088773243395184</v>
      </c>
      <c r="AF424" s="33">
        <f t="shared" si="940"/>
        <v>1.5065628179736323</v>
      </c>
      <c r="AG424" s="33">
        <f t="shared" si="940"/>
        <v>1.045722974495358</v>
      </c>
      <c r="AH424" s="33">
        <f t="shared" si="940"/>
        <v>0.72584861802062484</v>
      </c>
      <c r="AI424" s="33">
        <f t="shared" si="940"/>
        <v>4.9326176737200722</v>
      </c>
      <c r="AJ424" s="33">
        <f t="shared" si="940"/>
        <v>3.4237879524657204</v>
      </c>
      <c r="AK424" s="33">
        <f t="shared" si="940"/>
        <v>2.3764914937363648</v>
      </c>
      <c r="AL424" s="33">
        <f t="shared" si="940"/>
        <v>3.2884108269680334</v>
      </c>
      <c r="AM424" s="33">
        <f t="shared" si="940"/>
        <v>2.2825246384116835</v>
      </c>
      <c r="AN424" s="33">
        <f t="shared" si="940"/>
        <v>1.5843272021336863</v>
      </c>
      <c r="AO424" s="33">
        <f t="shared" si="940"/>
        <v>2.1922732476375302</v>
      </c>
      <c r="AP424" s="33">
        <f t="shared" si="940"/>
        <v>1.5216826501198304</v>
      </c>
      <c r="AQ424" s="33">
        <f t="shared" si="940"/>
        <v>1.0562178278510643</v>
      </c>
      <c r="AR424" s="33">
        <f t="shared" si="940"/>
        <v>1.5563883490922064</v>
      </c>
      <c r="AS424" s="33">
        <f t="shared" si="940"/>
        <v>1.0803074617703108</v>
      </c>
      <c r="AT424" s="33">
        <f t="shared" si="940"/>
        <v>0.74985411747480923</v>
      </c>
      <c r="AU424" s="33">
        <f t="shared" si="940"/>
        <v>1.0375919312355291</v>
      </c>
      <c r="AV424" s="33">
        <f t="shared" si="940"/>
        <v>0.72020476524397448</v>
      </c>
      <c r="AW424" s="33">
        <f t="shared" si="940"/>
        <v>0.49990259972673862</v>
      </c>
      <c r="AX424" s="33">
        <f t="shared" si="940"/>
        <v>0.69172775316200552</v>
      </c>
      <c r="AY424" s="33">
        <f t="shared" si="940"/>
        <v>0.48013637064964609</v>
      </c>
      <c r="AZ424" s="33">
        <f t="shared" si="940"/>
        <v>0.33326830298020882</v>
      </c>
      <c r="BA424" s="33">
        <f t="shared" si="940"/>
        <v>2.0620469558966708</v>
      </c>
      <c r="BB424" s="33">
        <f t="shared" si="940"/>
        <v>1.4312910490978974</v>
      </c>
      <c r="BC424" s="33">
        <f t="shared" si="940"/>
        <v>0.99347595425485302</v>
      </c>
      <c r="BD424" s="33">
        <f t="shared" si="940"/>
        <v>1.3746975711525418</v>
      </c>
      <c r="BE424" s="33">
        <f t="shared" si="940"/>
        <v>0.95419375547229257</v>
      </c>
      <c r="BF424" s="33">
        <f t="shared" si="940"/>
        <v>0.66231711038739172</v>
      </c>
      <c r="BG424" s="33">
        <f t="shared" si="940"/>
        <v>0.91646478113827967</v>
      </c>
      <c r="BH424" s="33">
        <f t="shared" si="940"/>
        <v>0.63612898547515617</v>
      </c>
      <c r="BI424" s="33">
        <f t="shared" si="940"/>
        <v>0.44154461195884709</v>
      </c>
      <c r="BJ424" s="33">
        <f t="shared" si="940"/>
        <v>3.0005853873819652</v>
      </c>
      <c r="BK424" s="33">
        <f t="shared" si="940"/>
        <v>2.0827416149435942</v>
      </c>
      <c r="BL424" s="33">
        <f t="shared" si="940"/>
        <v>1.4456554553851995</v>
      </c>
      <c r="BM424" s="33">
        <f t="shared" si="940"/>
        <v>2.0003896770023388</v>
      </c>
      <c r="BN424" s="33">
        <f t="shared" si="940"/>
        <v>1.3884940065083338</v>
      </c>
      <c r="BO424" s="33">
        <f t="shared" si="940"/>
        <v>0.96377002354792218</v>
      </c>
      <c r="BP424" s="33">
        <f t="shared" si="940"/>
        <v>1.3335927305001352</v>
      </c>
      <c r="BQ424" s="33">
        <f t="shared" si="940"/>
        <v>0.92566240203625905</v>
      </c>
      <c r="BR424" s="33">
        <f t="shared" si="940"/>
        <v>0.64251316233719524</v>
      </c>
      <c r="BS424" s="33">
        <f t="shared" si="940"/>
        <v>0.94677439977940658</v>
      </c>
      <c r="BT424" s="33">
        <f t="shared" si="940"/>
        <v>0.65716724832293472</v>
      </c>
      <c r="BU424" s="33">
        <f t="shared" si="940"/>
        <v>0.45614751768632622</v>
      </c>
      <c r="BV424" s="33">
        <f t="shared" si="940"/>
        <v>0.63118274978379085</v>
      </c>
      <c r="BW424" s="33">
        <f t="shared" si="940"/>
        <v>0.43811137158013752</v>
      </c>
      <c r="BX424" s="33">
        <f t="shared" si="940"/>
        <v>0.30409825676252733</v>
      </c>
      <c r="BY424" s="33">
        <f t="shared" si="940"/>
        <v>0.42078837758757603</v>
      </c>
      <c r="BZ424" s="33">
        <f t="shared" si="940"/>
        <v>0.29207416285223703</v>
      </c>
      <c r="CA424" s="33">
        <f t="shared" si="940"/>
        <v>0.20273211226724203</v>
      </c>
      <c r="CB424" s="33">
        <f t="shared" si="940"/>
        <v>1.25437412206583</v>
      </c>
      <c r="CC424" s="33">
        <f t="shared" si="940"/>
        <v>0.87067583402927229</v>
      </c>
      <c r="CD424" s="33">
        <f t="shared" si="940"/>
        <v>0.60434633864583565</v>
      </c>
      <c r="CE424" s="33">
        <f t="shared" ref="CE424:CS424" si="941">EXP(CE423)</f>
        <v>0.83624917172201751</v>
      </c>
      <c r="CF424" s="33">
        <f t="shared" si="941"/>
        <v>0.58045038735831378</v>
      </c>
      <c r="CG424" s="33">
        <f t="shared" si="941"/>
        <v>0.40289744202750005</v>
      </c>
      <c r="CH424" s="33">
        <f t="shared" si="941"/>
        <v>0.5574992858223683</v>
      </c>
      <c r="CI424" s="33">
        <f t="shared" si="941"/>
        <v>0.38696681246477449</v>
      </c>
      <c r="CJ424" s="33">
        <f t="shared" si="941"/>
        <v>0.26859821663854028</v>
      </c>
      <c r="CK424" s="33">
        <f t="shared" si="941"/>
        <v>1.8253011407997337</v>
      </c>
      <c r="CL424" s="33">
        <f t="shared" si="941"/>
        <v>1.2669629938658653</v>
      </c>
      <c r="CM424" s="33">
        <f t="shared" si="941"/>
        <v>0.87941391803560676</v>
      </c>
      <c r="CN424" s="33">
        <f t="shared" si="941"/>
        <v>1.2168670736153187</v>
      </c>
      <c r="CO424" s="33">
        <f t="shared" si="941"/>
        <v>0.84464175048341339</v>
      </c>
      <c r="CP424" s="33">
        <f t="shared" si="941"/>
        <v>0.58627577500318995</v>
      </c>
      <c r="CQ424" s="33">
        <f t="shared" si="941"/>
        <v>0.81124448002061178</v>
      </c>
      <c r="CR424" s="33">
        <f t="shared" si="941"/>
        <v>0.56309433670421416</v>
      </c>
      <c r="CS424" s="33">
        <f t="shared" si="941"/>
        <v>0.39085040309957214</v>
      </c>
    </row>
    <row r="425" spans="2:97" ht="13.9" thickTop="1" thickBot="1" x14ac:dyDescent="0.4">
      <c r="H425" s="32">
        <f t="shared" ref="H425:H426" si="942">H424</f>
        <v>3.5455804958672843E-6</v>
      </c>
      <c r="I425" s="32">
        <f t="shared" ref="I425:J425" si="943">I420</f>
        <v>-0.40546362143623332</v>
      </c>
      <c r="J425" s="32">
        <f t="shared" si="943"/>
        <v>-0.50125541620141723</v>
      </c>
      <c r="K425" s="32">
        <f t="shared" si="938"/>
        <v>-0.40546539867766046</v>
      </c>
      <c r="L425" s="32">
        <f>$CE$5-$CE$7*SUMPRODUCT($B$5:$CD$5,Q425:CS425)</f>
        <v>1.3580299892623771E-4</v>
      </c>
      <c r="M425" s="32">
        <f>SUMPRODUCT($B$7:$CD$7, LN(Q425:CS425))</f>
        <v>-3180.5978399979163</v>
      </c>
      <c r="O425" s="48">
        <f t="shared" si="939"/>
        <v>1.0000000000000002</v>
      </c>
      <c r="P425" s="39" t="s">
        <v>366</v>
      </c>
      <c r="Q425" s="32">
        <f t="shared" ref="Q425:AV425" si="944">Q424/$O424</f>
        <v>2.5874259125877302E-2</v>
      </c>
      <c r="R425" s="32">
        <f t="shared" si="944"/>
        <v>1.7959627632632594E-2</v>
      </c>
      <c r="S425" s="32">
        <f t="shared" si="944"/>
        <v>1.2465988808940776E-2</v>
      </c>
      <c r="T425" s="32">
        <f t="shared" si="944"/>
        <v>1.724950107173864E-2</v>
      </c>
      <c r="U425" s="32">
        <f t="shared" si="944"/>
        <v>1.1973081609408935E-2</v>
      </c>
      <c r="V425" s="32">
        <f t="shared" si="944"/>
        <v>8.3106567911368119E-3</v>
      </c>
      <c r="W425" s="32">
        <f t="shared" si="944"/>
        <v>1.1499664039707024E-2</v>
      </c>
      <c r="X425" s="32">
        <f t="shared" si="944"/>
        <v>7.9820520869314342E-3</v>
      </c>
      <c r="Y425" s="32">
        <f t="shared" si="944"/>
        <v>5.5404362508758714E-3</v>
      </c>
      <c r="Z425" s="32">
        <f t="shared" si="944"/>
        <v>3.4280606956301529E-2</v>
      </c>
      <c r="AA425" s="32">
        <f t="shared" si="944"/>
        <v>2.3794572550294619E-2</v>
      </c>
      <c r="AB425" s="32">
        <f t="shared" si="944"/>
        <v>1.6516092716005935E-2</v>
      </c>
      <c r="AC425" s="32">
        <f t="shared" si="944"/>
        <v>2.2853731330269526E-2</v>
      </c>
      <c r="AD425" s="32">
        <f t="shared" si="944"/>
        <v>1.5863043757545776E-2</v>
      </c>
      <c r="AE425" s="32">
        <f t="shared" si="944"/>
        <v>1.101072527795593E-2</v>
      </c>
      <c r="AF425" s="32">
        <f t="shared" si="944"/>
        <v>1.5235816459782196E-2</v>
      </c>
      <c r="AG425" s="32">
        <f t="shared" si="944"/>
        <v>1.057535943215321E-2</v>
      </c>
      <c r="AH425" s="32">
        <f t="shared" si="944"/>
        <v>7.3404813857169994E-3</v>
      </c>
      <c r="AI425" s="32">
        <f t="shared" si="944"/>
        <v>4.9883387965301659E-2</v>
      </c>
      <c r="AJ425" s="32">
        <f t="shared" si="944"/>
        <v>3.4624646392868948E-2</v>
      </c>
      <c r="AK425" s="32">
        <f t="shared" si="944"/>
        <v>2.4033374370344106E-2</v>
      </c>
      <c r="AL425" s="32">
        <f t="shared" si="944"/>
        <v>3.3255582313808582E-2</v>
      </c>
      <c r="AM425" s="32">
        <f t="shared" si="944"/>
        <v>2.3083090888002908E-2</v>
      </c>
      <c r="AN425" s="32">
        <f t="shared" si="944"/>
        <v>1.6022244924653092E-2</v>
      </c>
      <c r="AO425" s="32">
        <f t="shared" si="944"/>
        <v>2.2170381767168127E-2</v>
      </c>
      <c r="AP425" s="32">
        <f t="shared" si="944"/>
        <v>1.5388722787174527E-2</v>
      </c>
      <c r="AQ425" s="32">
        <f t="shared" si="944"/>
        <v>1.0681493512718758E-2</v>
      </c>
      <c r="AR425" s="32">
        <f t="shared" si="944"/>
        <v>1.5739700292621516E-2</v>
      </c>
      <c r="AS425" s="32">
        <f t="shared" si="944"/>
        <v>1.0925111127993931E-2</v>
      </c>
      <c r="AT425" s="32">
        <f t="shared" si="944"/>
        <v>7.5832481521245828E-3</v>
      </c>
      <c r="AU425" s="32">
        <f t="shared" si="944"/>
        <v>1.0493130479430264E-2</v>
      </c>
      <c r="AV425" s="32">
        <f t="shared" si="944"/>
        <v>7.2834053023269063E-3</v>
      </c>
      <c r="AW425" s="32">
        <f t="shared" ref="AW425:CB425" si="945">AW424/$O424</f>
        <v>5.0554972991095392E-3</v>
      </c>
      <c r="AX425" s="32">
        <f t="shared" si="945"/>
        <v>6.9954182869647148E-3</v>
      </c>
      <c r="AY425" s="32">
        <f t="shared" si="945"/>
        <v>4.8556021239945365E-3</v>
      </c>
      <c r="AZ425" s="32">
        <f t="shared" si="945"/>
        <v>3.3703305534243003E-3</v>
      </c>
      <c r="BA425" s="32">
        <f t="shared" si="945"/>
        <v>2.08534078875987E-2</v>
      </c>
      <c r="BB425" s="32">
        <f t="shared" si="945"/>
        <v>1.4474595725066099E-2</v>
      </c>
      <c r="BC425" s="32">
        <f t="shared" si="945"/>
        <v>1.0046987165522115E-2</v>
      </c>
      <c r="BD425" s="32">
        <f t="shared" si="945"/>
        <v>1.3902267885490238E-2</v>
      </c>
      <c r="BE425" s="32">
        <f t="shared" si="945"/>
        <v>9.6497276794604812E-3</v>
      </c>
      <c r="BF425" s="32">
        <f t="shared" si="945"/>
        <v>6.697989497449694E-3</v>
      </c>
      <c r="BG425" s="32">
        <f t="shared" si="945"/>
        <v>9.2681758972772352E-3</v>
      </c>
      <c r="BH425" s="32">
        <f t="shared" si="945"/>
        <v>6.4331499170295877E-3</v>
      </c>
      <c r="BI425" s="32">
        <f t="shared" si="945"/>
        <v>4.4653250341456958E-3</v>
      </c>
      <c r="BJ425" s="32">
        <f t="shared" si="945"/>
        <v>3.0344813829632299E-2</v>
      </c>
      <c r="BK425" s="32">
        <f t="shared" si="945"/>
        <v>2.1062692242140774E-2</v>
      </c>
      <c r="BL425" s="32">
        <f t="shared" si="945"/>
        <v>1.4619862457482501E-2</v>
      </c>
      <c r="BM425" s="32">
        <f t="shared" si="945"/>
        <v>2.0229870008237547E-2</v>
      </c>
      <c r="BN425" s="32">
        <f t="shared" si="945"/>
        <v>1.4041790747977194E-2</v>
      </c>
      <c r="BO425" s="32">
        <f t="shared" si="945"/>
        <v>9.746572139598033E-3</v>
      </c>
      <c r="BP425" s="32">
        <f t="shared" si="945"/>
        <v>1.3486576086703509E-2</v>
      </c>
      <c r="BQ425" s="32">
        <f t="shared" si="945"/>
        <v>9.361191111907816E-3</v>
      </c>
      <c r="BR425" s="32">
        <f t="shared" si="945"/>
        <v>6.4977128716945933E-3</v>
      </c>
      <c r="BS425" s="32">
        <f t="shared" si="945"/>
        <v>9.5746959979148734E-3</v>
      </c>
      <c r="BT425" s="32">
        <f t="shared" si="945"/>
        <v>6.645909124649311E-3</v>
      </c>
      <c r="BU425" s="32">
        <f t="shared" si="945"/>
        <v>4.6130037029599343E-3</v>
      </c>
      <c r="BV425" s="32">
        <f t="shared" si="945"/>
        <v>6.3831288105337912E-3</v>
      </c>
      <c r="BW425" s="32">
        <f t="shared" si="945"/>
        <v>4.4306047957007513E-3</v>
      </c>
      <c r="BX425" s="32">
        <f t="shared" si="945"/>
        <v>3.0753349083746445E-3</v>
      </c>
      <c r="BY425" s="32">
        <f t="shared" si="945"/>
        <v>4.255417970527693E-3</v>
      </c>
      <c r="BZ425" s="32">
        <f t="shared" si="945"/>
        <v>2.9537356722015569E-3</v>
      </c>
      <c r="CA425" s="32">
        <f t="shared" si="945"/>
        <v>2.0502226765175069E-3</v>
      </c>
      <c r="CB425" s="32">
        <f t="shared" si="945"/>
        <v>1.2685441103213195E-2</v>
      </c>
      <c r="CC425" s="32">
        <f t="shared" ref="CC425:CS425" si="946">CC424/$O424</f>
        <v>8.8051138956689347E-3</v>
      </c>
      <c r="CD425" s="32">
        <f t="shared" si="946"/>
        <v>6.1117331344563161E-3</v>
      </c>
      <c r="CE425" s="32">
        <f t="shared" si="946"/>
        <v>8.4569582781410003E-3</v>
      </c>
      <c r="CF425" s="32">
        <f t="shared" si="946"/>
        <v>5.8700742247811992E-3</v>
      </c>
      <c r="CG425" s="32">
        <f t="shared" si="946"/>
        <v>4.0744875723822379E-3</v>
      </c>
      <c r="CH425" s="32">
        <f t="shared" si="946"/>
        <v>5.6379705472048352E-3</v>
      </c>
      <c r="CI425" s="32">
        <f t="shared" si="946"/>
        <v>3.9133816794112916E-3</v>
      </c>
      <c r="CJ425" s="32">
        <f t="shared" si="946"/>
        <v>2.71632425897374E-3</v>
      </c>
      <c r="CK425" s="32">
        <f t="shared" si="946"/>
        <v>1.8459205838134877E-2</v>
      </c>
      <c r="CL425" s="32">
        <f t="shared" si="946"/>
        <v>1.2812751918197363E-2</v>
      </c>
      <c r="CM425" s="32">
        <f t="shared" si="946"/>
        <v>8.8934818299776664E-3</v>
      </c>
      <c r="CN425" s="32">
        <f t="shared" si="946"/>
        <v>1.2306133649635677E-2</v>
      </c>
      <c r="CO425" s="32">
        <f t="shared" si="946"/>
        <v>8.5418321301353566E-3</v>
      </c>
      <c r="CP425" s="32">
        <f t="shared" si="946"/>
        <v>5.928986163869005E-3</v>
      </c>
      <c r="CQ425" s="32">
        <f t="shared" si="946"/>
        <v>8.2040867158994293E-3</v>
      </c>
      <c r="CR425" s="32">
        <f t="shared" si="946"/>
        <v>5.6945530987599063E-3</v>
      </c>
      <c r="CS425" s="32">
        <f t="shared" si="946"/>
        <v>3.9526562940578229E-3</v>
      </c>
    </row>
    <row r="426" spans="2:97" ht="13.15" thickTop="1" x14ac:dyDescent="0.35">
      <c r="H426" s="34">
        <f t="shared" si="942"/>
        <v>3.5455804958672843E-6</v>
      </c>
      <c r="I426" s="34">
        <f t="shared" ref="I426:J426" si="947">I421</f>
        <v>-0.36512047414100368</v>
      </c>
      <c r="J426" s="34">
        <f t="shared" si="947"/>
        <v>-0.51182275585135051</v>
      </c>
      <c r="K426" s="34">
        <f t="shared" si="938"/>
        <v>-0.36512228884978415</v>
      </c>
      <c r="L426" s="34">
        <f>$CE$6-$CE$7*SUMPRODUCT($B$6:$CD$6,Q425:CS425)</f>
        <v>1.4144193229981283E-4</v>
      </c>
    </row>
    <row r="427" spans="2:97" ht="13.5" thickBot="1" x14ac:dyDescent="0.4">
      <c r="B427" s="39" t="s">
        <v>367</v>
      </c>
      <c r="D427" s="39" t="s">
        <v>368</v>
      </c>
      <c r="E427" s="39" t="s">
        <v>369</v>
      </c>
      <c r="F427" s="39" t="s">
        <v>370</v>
      </c>
      <c r="H427" s="39" t="s">
        <v>347</v>
      </c>
      <c r="I427" s="39" t="s">
        <v>371</v>
      </c>
      <c r="J427" s="39" t="s">
        <v>372</v>
      </c>
      <c r="K427" s="39" t="s">
        <v>349</v>
      </c>
      <c r="L427" s="39" t="s">
        <v>373</v>
      </c>
      <c r="M427" s="39" t="s">
        <v>374</v>
      </c>
      <c r="O427" s="45" t="s">
        <v>336</v>
      </c>
    </row>
    <row r="428" spans="2:97" ht="13.9" thickTop="1" thickBot="1" x14ac:dyDescent="0.4">
      <c r="B428" s="32">
        <f>1+B423</f>
        <v>9</v>
      </c>
      <c r="D428" s="32">
        <f>IF(F423,IF(M428&lt;0,D423,H428),E423)</f>
        <v>2.8364643966938274E-6</v>
      </c>
      <c r="E428" s="32">
        <f>IF(F423,IF(M428&lt;0,H428,E423),H428)</f>
        <v>3.1910224462805559E-6</v>
      </c>
      <c r="F428" s="32" t="b">
        <f>OR(F423,M428*M423&lt;=0)</f>
        <v>1</v>
      </c>
      <c r="H428" s="32">
        <f>IF(F423,(D423+E423)/2,2*H423)</f>
        <v>3.1910224462805559E-6</v>
      </c>
      <c r="I428" s="32">
        <f>I423</f>
        <v>-0.49705887110031155</v>
      </c>
      <c r="J428" s="32">
        <f>J423</f>
        <v>-1</v>
      </c>
      <c r="K428" s="32">
        <f>I428+J428*H428</f>
        <v>-0.49706206212275783</v>
      </c>
      <c r="L428" s="32">
        <f>$CE$3-$CE$7*SUMPRODUCT($B$3:$CD$3,Q430:CS430)</f>
        <v>1.0183527777485324E-4</v>
      </c>
      <c r="M428" s="32">
        <f>SUMPRODUCT(L428:L431,J428:J431)</f>
        <v>-1.6066973359486837E-4</v>
      </c>
      <c r="O428" s="46">
        <f>SUM(Q428:CS428)</f>
        <v>-1.2659905712778918</v>
      </c>
      <c r="P428" s="39" t="s">
        <v>363</v>
      </c>
      <c r="Q428" s="32">
        <f t="shared" ref="Q428:AV428" si="948">SUMPRODUCT(B$3:B$6,$K428:$K431)</f>
        <v>0.93942961271646919</v>
      </c>
      <c r="R428" s="32">
        <f t="shared" si="948"/>
        <v>0.57430750533756303</v>
      </c>
      <c r="S428" s="32">
        <f t="shared" si="948"/>
        <v>0.20918539795865693</v>
      </c>
      <c r="T428" s="32">
        <f t="shared" si="948"/>
        <v>0.5339643917629513</v>
      </c>
      <c r="U428" s="32">
        <f t="shared" si="948"/>
        <v>0.16884228438404525</v>
      </c>
      <c r="V428" s="32">
        <f t="shared" si="948"/>
        <v>-0.19627982299486085</v>
      </c>
      <c r="W428" s="32">
        <f t="shared" si="948"/>
        <v>0.12849917080943363</v>
      </c>
      <c r="X428" s="32">
        <f t="shared" si="948"/>
        <v>-0.23662293656947248</v>
      </c>
      <c r="Y428" s="32">
        <f t="shared" si="948"/>
        <v>-0.60174504394837858</v>
      </c>
      <c r="Z428" s="32">
        <f t="shared" si="948"/>
        <v>1.2207608507782228</v>
      </c>
      <c r="AA428" s="32">
        <f t="shared" si="948"/>
        <v>0.85563874339931667</v>
      </c>
      <c r="AB428" s="32">
        <f t="shared" si="948"/>
        <v>0.49051663602041057</v>
      </c>
      <c r="AC428" s="32">
        <f t="shared" si="948"/>
        <v>0.81529562982470494</v>
      </c>
      <c r="AD428" s="32">
        <f t="shared" si="948"/>
        <v>0.45017352244579889</v>
      </c>
      <c r="AE428" s="32">
        <f t="shared" si="948"/>
        <v>8.5051415066892788E-2</v>
      </c>
      <c r="AF428" s="32">
        <f t="shared" si="948"/>
        <v>0.40983040887118727</v>
      </c>
      <c r="AG428" s="32">
        <f t="shared" si="948"/>
        <v>4.4708301492281166E-2</v>
      </c>
      <c r="AH428" s="32">
        <f t="shared" si="948"/>
        <v>-0.32041380588662494</v>
      </c>
      <c r="AI428" s="32">
        <f t="shared" si="948"/>
        <v>1.5958691681938943</v>
      </c>
      <c r="AJ428" s="32">
        <f t="shared" si="948"/>
        <v>1.2307470608149882</v>
      </c>
      <c r="AK428" s="32">
        <f t="shared" si="948"/>
        <v>0.86562495343608203</v>
      </c>
      <c r="AL428" s="32">
        <f t="shared" si="948"/>
        <v>1.1904039472403765</v>
      </c>
      <c r="AM428" s="32">
        <f t="shared" si="948"/>
        <v>0.82528183986147041</v>
      </c>
      <c r="AN428" s="32">
        <f t="shared" si="948"/>
        <v>0.46015973248256431</v>
      </c>
      <c r="AO428" s="32">
        <f t="shared" si="948"/>
        <v>0.78493872628685879</v>
      </c>
      <c r="AP428" s="32">
        <f t="shared" si="948"/>
        <v>0.41981661890795269</v>
      </c>
      <c r="AQ428" s="32">
        <f t="shared" si="948"/>
        <v>5.4694511529046586E-2</v>
      </c>
      <c r="AR428" s="32">
        <f t="shared" si="948"/>
        <v>0.44236755059371125</v>
      </c>
      <c r="AS428" s="32">
        <f t="shared" si="948"/>
        <v>7.7245443214805143E-2</v>
      </c>
      <c r="AT428" s="32">
        <f t="shared" si="948"/>
        <v>-0.28787666416410096</v>
      </c>
      <c r="AU428" s="32">
        <f t="shared" si="948"/>
        <v>3.6902329640193521E-2</v>
      </c>
      <c r="AV428" s="32">
        <f t="shared" si="948"/>
        <v>-0.32821977773871258</v>
      </c>
      <c r="AW428" s="32">
        <f t="shared" ref="AW428:CB428" si="949">SUMPRODUCT(AH$3:AH$6,$K428:$K431)</f>
        <v>-0.69334188511761874</v>
      </c>
      <c r="AX428" s="32">
        <f t="shared" si="949"/>
        <v>-0.36856289131332415</v>
      </c>
      <c r="AY428" s="32">
        <f t="shared" si="949"/>
        <v>-0.73368499869223025</v>
      </c>
      <c r="AZ428" s="32">
        <f t="shared" si="949"/>
        <v>-1.0988071060711364</v>
      </c>
      <c r="BA428" s="32">
        <f t="shared" si="949"/>
        <v>0.72369878865546489</v>
      </c>
      <c r="BB428" s="32">
        <f t="shared" si="949"/>
        <v>0.35857668127655878</v>
      </c>
      <c r="BC428" s="32">
        <f t="shared" si="949"/>
        <v>-6.5454261023473181E-3</v>
      </c>
      <c r="BD428" s="32">
        <f t="shared" si="949"/>
        <v>0.31823356770194716</v>
      </c>
      <c r="BE428" s="32">
        <f t="shared" si="949"/>
        <v>-4.688853967695894E-2</v>
      </c>
      <c r="BF428" s="32">
        <f t="shared" si="949"/>
        <v>-0.41201064705586504</v>
      </c>
      <c r="BG428" s="32">
        <f t="shared" si="949"/>
        <v>-8.7231653251570562E-2</v>
      </c>
      <c r="BH428" s="32">
        <f t="shared" si="949"/>
        <v>-0.45235376063047666</v>
      </c>
      <c r="BI428" s="32">
        <f t="shared" si="949"/>
        <v>-0.81747586800938277</v>
      </c>
      <c r="BJ428" s="32">
        <f t="shared" si="949"/>
        <v>1.0988071060711364</v>
      </c>
      <c r="BK428" s="32">
        <f t="shared" si="949"/>
        <v>0.73368499869223025</v>
      </c>
      <c r="BL428" s="32">
        <f t="shared" si="949"/>
        <v>0.36856289131332415</v>
      </c>
      <c r="BM428" s="32">
        <f t="shared" si="949"/>
        <v>0.69334188511761874</v>
      </c>
      <c r="BN428" s="32">
        <f t="shared" si="949"/>
        <v>0.32821977773871258</v>
      </c>
      <c r="BO428" s="32">
        <f t="shared" si="949"/>
        <v>-3.6902329640193521E-2</v>
      </c>
      <c r="BP428" s="32">
        <f t="shared" si="949"/>
        <v>0.28787666416410096</v>
      </c>
      <c r="BQ428" s="32">
        <f t="shared" si="949"/>
        <v>-7.7245443214805143E-2</v>
      </c>
      <c r="BR428" s="32">
        <f t="shared" si="949"/>
        <v>-0.44236755059371125</v>
      </c>
      <c r="BS428" s="32">
        <f t="shared" si="949"/>
        <v>-5.4694511529046586E-2</v>
      </c>
      <c r="BT428" s="32">
        <f t="shared" si="949"/>
        <v>-0.41981661890795269</v>
      </c>
      <c r="BU428" s="32">
        <f t="shared" si="949"/>
        <v>-0.78493872628685879</v>
      </c>
      <c r="BV428" s="32">
        <f t="shared" si="949"/>
        <v>-0.46015973248256431</v>
      </c>
      <c r="BW428" s="32">
        <f t="shared" si="949"/>
        <v>-0.82528183986147041</v>
      </c>
      <c r="BX428" s="32">
        <f t="shared" si="949"/>
        <v>-1.1904039472403765</v>
      </c>
      <c r="BY428" s="32">
        <f t="shared" si="949"/>
        <v>-0.86562495343608203</v>
      </c>
      <c r="BZ428" s="32">
        <f t="shared" si="949"/>
        <v>-1.2307470608149882</v>
      </c>
      <c r="CA428" s="32">
        <f t="shared" si="949"/>
        <v>-1.5958691681938943</v>
      </c>
      <c r="CB428" s="32">
        <f t="shared" si="949"/>
        <v>0.22663672653270706</v>
      </c>
      <c r="CC428" s="32">
        <f t="shared" ref="CC428:CS428" si="950">SUMPRODUCT(BN$3:BN$6,$K428:$K431)</f>
        <v>-0.13848538084619905</v>
      </c>
      <c r="CD428" s="32">
        <f t="shared" si="950"/>
        <v>-0.50360748822510515</v>
      </c>
      <c r="CE428" s="32">
        <f t="shared" si="950"/>
        <v>-0.17882849442081067</v>
      </c>
      <c r="CF428" s="32">
        <f t="shared" si="950"/>
        <v>-0.54395060179971677</v>
      </c>
      <c r="CG428" s="32">
        <f t="shared" si="950"/>
        <v>-0.90907270917862282</v>
      </c>
      <c r="CH428" s="32">
        <f t="shared" si="950"/>
        <v>-0.58429371537432839</v>
      </c>
      <c r="CI428" s="32">
        <f t="shared" si="950"/>
        <v>-0.94941582275323455</v>
      </c>
      <c r="CJ428" s="32">
        <f t="shared" si="950"/>
        <v>-1.3145379301321407</v>
      </c>
      <c r="CK428" s="32">
        <f t="shared" si="950"/>
        <v>0.60174504394837858</v>
      </c>
      <c r="CL428" s="32">
        <f t="shared" si="950"/>
        <v>0.23662293656947248</v>
      </c>
      <c r="CM428" s="32">
        <f t="shared" si="950"/>
        <v>-0.12849917080943363</v>
      </c>
      <c r="CN428" s="32">
        <f t="shared" si="950"/>
        <v>0.19627982299486085</v>
      </c>
      <c r="CO428" s="32">
        <f t="shared" si="950"/>
        <v>-0.16884228438404525</v>
      </c>
      <c r="CP428" s="32">
        <f t="shared" si="950"/>
        <v>-0.5339643917629513</v>
      </c>
      <c r="CQ428" s="32">
        <f t="shared" si="950"/>
        <v>-0.20918539795865693</v>
      </c>
      <c r="CR428" s="32">
        <f t="shared" si="950"/>
        <v>-0.57430750533756303</v>
      </c>
      <c r="CS428" s="32">
        <f t="shared" si="950"/>
        <v>-0.93942961271646919</v>
      </c>
    </row>
    <row r="429" spans="2:97" ht="13.9" thickTop="1" thickBot="1" x14ac:dyDescent="0.4">
      <c r="H429" s="33">
        <f>H428</f>
        <v>3.1910224462805559E-6</v>
      </c>
      <c r="I429" s="33">
        <f t="shared" ref="I429:J429" si="951">I424</f>
        <v>0.32822037629215206</v>
      </c>
      <c r="J429" s="33">
        <f t="shared" si="951"/>
        <v>-0.18757418649726451</v>
      </c>
      <c r="K429" s="33">
        <f t="shared" ref="K429:K431" si="952">I429+J429*H429</f>
        <v>0.32821977773871258</v>
      </c>
      <c r="L429" s="33">
        <f>$CE$4-$CE$7*SUMPRODUCT($B$4:$CD$4,Q430:CS430)</f>
        <v>2.1711821290182343E-5</v>
      </c>
      <c r="M429" s="39" t="s">
        <v>375</v>
      </c>
      <c r="O429" s="47">
        <f t="shared" ref="O429:O430" si="953">SUM(Q429:CS429)</f>
        <v>98.882953446616241</v>
      </c>
      <c r="P429" s="39" t="s">
        <v>365</v>
      </c>
      <c r="Q429" s="33">
        <f>EXP(Q428)</f>
        <v>2.5585216538373099</v>
      </c>
      <c r="R429" s="33">
        <f>EXP(R428)</f>
        <v>1.7759002995218107</v>
      </c>
      <c r="S429" s="33">
        <f t="shared" ref="S429:CD429" si="954">EXP(S428)</f>
        <v>1.2326735124994965</v>
      </c>
      <c r="T429" s="33">
        <f t="shared" si="954"/>
        <v>1.7056809100800303</v>
      </c>
      <c r="U429" s="33">
        <f t="shared" si="954"/>
        <v>1.1839333994131502</v>
      </c>
      <c r="V429" s="33">
        <f t="shared" si="954"/>
        <v>0.82178224893201746</v>
      </c>
      <c r="W429" s="33">
        <f t="shared" si="954"/>
        <v>1.137120478401251</v>
      </c>
      <c r="X429" s="33">
        <f t="shared" si="954"/>
        <v>0.78928884387451659</v>
      </c>
      <c r="Y429" s="33">
        <f t="shared" si="954"/>
        <v>0.54785477079847633</v>
      </c>
      <c r="Z429" s="33">
        <f t="shared" si="954"/>
        <v>3.3897658587043136</v>
      </c>
      <c r="AA429" s="33">
        <f t="shared" si="954"/>
        <v>2.3528767852142587</v>
      </c>
      <c r="AB429" s="33">
        <f t="shared" si="954"/>
        <v>1.6331597511918565</v>
      </c>
      <c r="AC429" s="33">
        <f t="shared" si="954"/>
        <v>2.2598436507900055</v>
      </c>
      <c r="AD429" s="33">
        <f t="shared" si="954"/>
        <v>1.5685843464687077</v>
      </c>
      <c r="AE429" s="33">
        <f t="shared" si="954"/>
        <v>1.0887730445982517</v>
      </c>
      <c r="AF429" s="33">
        <f t="shared" si="954"/>
        <v>1.5065622638514431</v>
      </c>
      <c r="AG429" s="33">
        <f t="shared" si="954"/>
        <v>1.0457227796408419</v>
      </c>
      <c r="AH429" s="33">
        <f t="shared" si="954"/>
        <v>0.72584861449018645</v>
      </c>
      <c r="AI429" s="33">
        <f t="shared" si="954"/>
        <v>4.9326144810984616</v>
      </c>
      <c r="AJ429" s="33">
        <f t="shared" si="954"/>
        <v>3.4237863577469634</v>
      </c>
      <c r="AK429" s="33">
        <f t="shared" si="954"/>
        <v>2.3764908180871522</v>
      </c>
      <c r="AL429" s="33">
        <f t="shared" si="954"/>
        <v>3.288409282983912</v>
      </c>
      <c r="AM429" s="33">
        <f t="shared" si="954"/>
        <v>2.2825239809257356</v>
      </c>
      <c r="AN429" s="33">
        <f t="shared" si="954"/>
        <v>1.5843270332741475</v>
      </c>
      <c r="AO429" s="33">
        <f t="shared" si="954"/>
        <v>2.1922726079348172</v>
      </c>
      <c r="AP429" s="33">
        <f t="shared" si="954"/>
        <v>1.5216824822356834</v>
      </c>
      <c r="AQ429" s="33">
        <f t="shared" si="954"/>
        <v>1.0562179029934757</v>
      </c>
      <c r="AR429" s="33">
        <f t="shared" si="954"/>
        <v>1.5563876865363353</v>
      </c>
      <c r="AS429" s="33">
        <f t="shared" si="954"/>
        <v>1.0803071979267649</v>
      </c>
      <c r="AT429" s="33">
        <f t="shared" si="954"/>
        <v>0.74985407041456442</v>
      </c>
      <c r="AU429" s="33">
        <f t="shared" si="954"/>
        <v>1.0375916739368178</v>
      </c>
      <c r="AV429" s="33">
        <f t="shared" si="954"/>
        <v>0.72020471734608282</v>
      </c>
      <c r="AW429" s="33">
        <f t="shared" si="954"/>
        <v>0.49990265719801441</v>
      </c>
      <c r="AX429" s="33">
        <f t="shared" si="954"/>
        <v>0.69172770456628363</v>
      </c>
      <c r="AY429" s="33">
        <f t="shared" si="954"/>
        <v>0.48013642404955442</v>
      </c>
      <c r="AZ429" s="33">
        <f t="shared" si="954"/>
        <v>0.33326840052421708</v>
      </c>
      <c r="BA429" s="33">
        <f t="shared" si="954"/>
        <v>2.0620461956286165</v>
      </c>
      <c r="BB429" s="33">
        <f t="shared" si="954"/>
        <v>1.4312907811244686</v>
      </c>
      <c r="BC429" s="33">
        <f t="shared" si="954"/>
        <v>0.99347594853828014</v>
      </c>
      <c r="BD429" s="33">
        <f t="shared" si="954"/>
        <v>1.3746973086241987</v>
      </c>
      <c r="BE429" s="33">
        <f t="shared" si="954"/>
        <v>0.95419374640664256</v>
      </c>
      <c r="BF429" s="33">
        <f t="shared" si="954"/>
        <v>0.66231722428609474</v>
      </c>
      <c r="BG429" s="33">
        <f t="shared" si="954"/>
        <v>0.91646476899733587</v>
      </c>
      <c r="BH429" s="33">
        <f t="shared" si="954"/>
        <v>0.63612909248687877</v>
      </c>
      <c r="BI429" s="33">
        <f t="shared" si="954"/>
        <v>0.44154476636445184</v>
      </c>
      <c r="BJ429" s="33">
        <f t="shared" si="954"/>
        <v>3.0005845091435082</v>
      </c>
      <c r="BK429" s="33">
        <f t="shared" si="954"/>
        <v>2.0827413833048229</v>
      </c>
      <c r="BL429" s="33">
        <f t="shared" si="954"/>
        <v>1.4456555569463629</v>
      </c>
      <c r="BM429" s="33">
        <f t="shared" si="954"/>
        <v>2.000389447027672</v>
      </c>
      <c r="BN429" s="33">
        <f t="shared" si="954"/>
        <v>1.3884940988514327</v>
      </c>
      <c r="BO429" s="33">
        <f t="shared" si="954"/>
        <v>0.96377026254057341</v>
      </c>
      <c r="BP429" s="33">
        <f t="shared" si="954"/>
        <v>1.3335928141953539</v>
      </c>
      <c r="BQ429" s="33">
        <f t="shared" si="954"/>
        <v>0.92566262811088951</v>
      </c>
      <c r="BR429" s="33">
        <f t="shared" si="954"/>
        <v>0.64251343585572251</v>
      </c>
      <c r="BS429" s="33">
        <f t="shared" si="954"/>
        <v>0.94677433242312403</v>
      </c>
      <c r="BT429" s="33">
        <f t="shared" si="954"/>
        <v>0.65716732082686657</v>
      </c>
      <c r="BU429" s="33">
        <f t="shared" si="954"/>
        <v>0.4561476507896654</v>
      </c>
      <c r="BV429" s="33">
        <f t="shared" si="954"/>
        <v>0.63118281705603063</v>
      </c>
      <c r="BW429" s="33">
        <f t="shared" si="954"/>
        <v>0.4381114977790615</v>
      </c>
      <c r="BX429" s="33">
        <f t="shared" si="954"/>
        <v>0.30409839954368367</v>
      </c>
      <c r="BY429" s="33">
        <f t="shared" si="954"/>
        <v>0.42078849721999112</v>
      </c>
      <c r="BZ429" s="33">
        <f t="shared" si="954"/>
        <v>0.2920742988934783</v>
      </c>
      <c r="CA429" s="33">
        <f t="shared" si="954"/>
        <v>0.2027322434850628</v>
      </c>
      <c r="CB429" s="33">
        <f t="shared" si="954"/>
        <v>1.2543741043317151</v>
      </c>
      <c r="CC429" s="33">
        <f t="shared" si="954"/>
        <v>0.87067597972213484</v>
      </c>
      <c r="CD429" s="33">
        <f t="shared" si="954"/>
        <v>0.60434654944425448</v>
      </c>
      <c r="CE429" s="33">
        <f t="shared" ref="CE429:CS429" si="955">EXP(CE428)</f>
        <v>0.83624930852095614</v>
      </c>
      <c r="CF429" s="33">
        <f t="shared" si="955"/>
        <v>0.58045058764693447</v>
      </c>
      <c r="CG429" s="33">
        <f t="shared" si="955"/>
        <v>0.40289765416437229</v>
      </c>
      <c r="CH429" s="33">
        <f t="shared" si="955"/>
        <v>0.55749947610274186</v>
      </c>
      <c r="CI429" s="33">
        <f t="shared" si="955"/>
        <v>0.3869670147638577</v>
      </c>
      <c r="CJ429" s="33">
        <f t="shared" si="955"/>
        <v>0.26859840579949773</v>
      </c>
      <c r="CK429" s="33">
        <f t="shared" si="955"/>
        <v>1.8253012537292324</v>
      </c>
      <c r="CL429" s="33">
        <f t="shared" si="955"/>
        <v>1.2669633021684807</v>
      </c>
      <c r="CM429" s="33">
        <f t="shared" si="955"/>
        <v>0.87941429162014817</v>
      </c>
      <c r="CN429" s="33">
        <f t="shared" si="955"/>
        <v>1.2168673651683193</v>
      </c>
      <c r="CO429" s="33">
        <f t="shared" si="955"/>
        <v>0.84464210613171153</v>
      </c>
      <c r="CP429" s="33">
        <f t="shared" si="955"/>
        <v>0.5862761282548915</v>
      </c>
      <c r="CQ429" s="33">
        <f t="shared" si="955"/>
        <v>0.81124481856699948</v>
      </c>
      <c r="CR429" s="33">
        <f t="shared" si="955"/>
        <v>0.56309467387851997</v>
      </c>
      <c r="CS429" s="33">
        <f t="shared" si="955"/>
        <v>0.39085070806423888</v>
      </c>
    </row>
    <row r="430" spans="2:97" ht="13.9" thickTop="1" thickBot="1" x14ac:dyDescent="0.4">
      <c r="H430" s="32">
        <f t="shared" ref="H430:H431" si="956">H429</f>
        <v>3.1910224462805559E-6</v>
      </c>
      <c r="I430" s="32">
        <f t="shared" ref="I430:J430" si="957">I425</f>
        <v>-0.40546362143623332</v>
      </c>
      <c r="J430" s="32">
        <f t="shared" si="957"/>
        <v>-0.50125541620141723</v>
      </c>
      <c r="K430" s="32">
        <f t="shared" si="952"/>
        <v>-0.40546522095351772</v>
      </c>
      <c r="L430" s="32">
        <f>$CE$5-$CE$7*SUMPRODUCT($B$5:$CD$5,Q430:CS430)</f>
        <v>5.2740353368108117E-5</v>
      </c>
      <c r="M430" s="32">
        <f>SUMPRODUCT($B$7:$CD$7, LN(Q430:CS430))</f>
        <v>-3180.5978399978153</v>
      </c>
      <c r="O430" s="48">
        <f t="shared" si="953"/>
        <v>0.99999999999999944</v>
      </c>
      <c r="P430" s="39" t="s">
        <v>366</v>
      </c>
      <c r="Q430" s="32">
        <f t="shared" ref="Q430:AV430" si="958">Q429/$O429</f>
        <v>2.5874243887937413E-2</v>
      </c>
      <c r="R430" s="32">
        <f t="shared" si="958"/>
        <v>1.7959620314947033E-2</v>
      </c>
      <c r="S430" s="32">
        <f t="shared" si="958"/>
        <v>1.2465985991862365E-2</v>
      </c>
      <c r="T430" s="32">
        <f t="shared" si="958"/>
        <v>1.724949397876625E-2</v>
      </c>
      <c r="U430" s="32">
        <f t="shared" si="958"/>
        <v>1.1973078858858299E-2</v>
      </c>
      <c r="V430" s="32">
        <f t="shared" si="958"/>
        <v>8.3106563900892331E-3</v>
      </c>
      <c r="W430" s="32">
        <f t="shared" si="958"/>
        <v>1.1499661354827414E-2</v>
      </c>
      <c r="X430" s="32">
        <f t="shared" si="958"/>
        <v>7.9820516718347063E-3</v>
      </c>
      <c r="Y430" s="32">
        <f t="shared" si="958"/>
        <v>5.5404369681802202E-3</v>
      </c>
      <c r="Z430" s="32">
        <f t="shared" si="958"/>
        <v>3.4280588721840109E-2</v>
      </c>
      <c r="AA430" s="32">
        <f t="shared" si="958"/>
        <v>2.3794564211560509E-2</v>
      </c>
      <c r="AB430" s="32">
        <f t="shared" si="958"/>
        <v>1.6516089925181568E-2</v>
      </c>
      <c r="AC430" s="32">
        <f t="shared" si="958"/>
        <v>2.2853723235623451E-2</v>
      </c>
      <c r="AD430" s="32">
        <f t="shared" si="958"/>
        <v>1.5863041017636435E-2</v>
      </c>
      <c r="AE430" s="32">
        <f t="shared" si="958"/>
        <v>1.1010725374278446E-2</v>
      </c>
      <c r="AF430" s="32">
        <f t="shared" si="958"/>
        <v>1.5235813771124748E-2</v>
      </c>
      <c r="AG430" s="32">
        <f t="shared" si="958"/>
        <v>1.0575359485044046E-2</v>
      </c>
      <c r="AH430" s="32">
        <f t="shared" si="958"/>
        <v>7.3404827545128799E-3</v>
      </c>
      <c r="AI430" s="32">
        <f t="shared" si="958"/>
        <v>4.9883365222919064E-2</v>
      </c>
      <c r="AJ430" s="32">
        <f t="shared" si="958"/>
        <v>3.4624636890476339E-2</v>
      </c>
      <c r="AK430" s="32">
        <f t="shared" si="958"/>
        <v>2.4033372135978361E-2</v>
      </c>
      <c r="AL430" s="32">
        <f t="shared" si="958"/>
        <v>3.3255573062542267E-2</v>
      </c>
      <c r="AM430" s="32">
        <f t="shared" si="958"/>
        <v>2.3083088655498116E-2</v>
      </c>
      <c r="AN430" s="32">
        <f t="shared" si="958"/>
        <v>1.6022246282616094E-2</v>
      </c>
      <c r="AO430" s="32">
        <f t="shared" si="958"/>
        <v>2.2170379539870392E-2</v>
      </c>
      <c r="AP430" s="32">
        <f t="shared" si="958"/>
        <v>1.5388724033785979E-2</v>
      </c>
      <c r="AQ430" s="32">
        <f t="shared" si="958"/>
        <v>1.068149631638677E-2</v>
      </c>
      <c r="AR430" s="32">
        <f t="shared" si="958"/>
        <v>1.5739696603789041E-2</v>
      </c>
      <c r="AS430" s="32">
        <f t="shared" si="958"/>
        <v>1.0925110550121143E-2</v>
      </c>
      <c r="AT430" s="32">
        <f t="shared" si="958"/>
        <v>7.5832491271550333E-3</v>
      </c>
      <c r="AU430" s="32">
        <f t="shared" si="958"/>
        <v>1.0493129885091676E-2</v>
      </c>
      <c r="AV430" s="32">
        <f t="shared" si="958"/>
        <v>7.2834062115155005E-3</v>
      </c>
      <c r="AW430" s="32">
        <f t="shared" ref="AW430:CB430" si="959">AW429/$O429</f>
        <v>5.0554988476137694E-3</v>
      </c>
      <c r="AX430" s="32">
        <f t="shared" si="959"/>
        <v>6.995419133993863E-3</v>
      </c>
      <c r="AY430" s="32">
        <f t="shared" si="959"/>
        <v>4.8556035930779999E-3</v>
      </c>
      <c r="AZ430" s="32">
        <f t="shared" si="959"/>
        <v>3.3703321847494984E-3</v>
      </c>
      <c r="BA430" s="32">
        <f t="shared" si="959"/>
        <v>2.0853404189043055E-2</v>
      </c>
      <c r="BB430" s="32">
        <f t="shared" si="959"/>
        <v>1.4474595784572483E-2</v>
      </c>
      <c r="BC430" s="32">
        <f t="shared" si="959"/>
        <v>1.0046989030061952E-2</v>
      </c>
      <c r="BD430" s="32">
        <f t="shared" si="959"/>
        <v>1.3902267890555615E-2</v>
      </c>
      <c r="BE430" s="32">
        <f t="shared" si="959"/>
        <v>9.6497294341211341E-3</v>
      </c>
      <c r="BF430" s="32">
        <f t="shared" si="959"/>
        <v>6.6979919308706604E-3</v>
      </c>
      <c r="BG430" s="32">
        <f t="shared" si="959"/>
        <v>9.2681775478329134E-3</v>
      </c>
      <c r="BH430" s="32">
        <f t="shared" si="959"/>
        <v>6.4331522301293784E-3</v>
      </c>
      <c r="BI430" s="32">
        <f t="shared" si="959"/>
        <v>4.465327450022291E-3</v>
      </c>
      <c r="BJ430" s="32">
        <f t="shared" si="959"/>
        <v>3.0344810754094519E-2</v>
      </c>
      <c r="BK430" s="32">
        <f t="shared" si="959"/>
        <v>2.1062693929639033E-2</v>
      </c>
      <c r="BL430" s="32">
        <f t="shared" si="959"/>
        <v>1.4619866281874625E-2</v>
      </c>
      <c r="BM430" s="32">
        <f t="shared" si="959"/>
        <v>2.0229871553215879E-2</v>
      </c>
      <c r="BN430" s="32">
        <f t="shared" si="959"/>
        <v>1.4041794368541353E-2</v>
      </c>
      <c r="BO430" s="32">
        <f t="shared" si="959"/>
        <v>9.7465764213938277E-3</v>
      </c>
      <c r="BP430" s="32">
        <f t="shared" si="959"/>
        <v>1.3486579513579337E-2</v>
      </c>
      <c r="BQ430" s="32">
        <f t="shared" si="959"/>
        <v>9.3611951893267965E-3</v>
      </c>
      <c r="BR430" s="32">
        <f t="shared" si="959"/>
        <v>6.4977168810253531E-3</v>
      </c>
      <c r="BS430" s="32">
        <f t="shared" si="959"/>
        <v>9.5746971487280404E-3</v>
      </c>
      <c r="BT430" s="32">
        <f t="shared" si="959"/>
        <v>6.6459111294814863E-3</v>
      </c>
      <c r="BU430" s="32">
        <f t="shared" si="959"/>
        <v>4.6130059316636914E-3</v>
      </c>
      <c r="BV430" s="32">
        <f t="shared" si="959"/>
        <v>6.3831307121786788E-3</v>
      </c>
      <c r="BW430" s="32">
        <f t="shared" si="959"/>
        <v>4.4306069196808923E-3</v>
      </c>
      <c r="BX430" s="32">
        <f t="shared" si="959"/>
        <v>3.0753369407382912E-3</v>
      </c>
      <c r="BY430" s="32">
        <f t="shared" si="959"/>
        <v>4.2554199945813859E-3</v>
      </c>
      <c r="BZ430" s="32">
        <f t="shared" si="959"/>
        <v>2.9537376131383445E-3</v>
      </c>
      <c r="CA430" s="32">
        <f t="shared" si="959"/>
        <v>2.050224395800551E-3</v>
      </c>
      <c r="CB430" s="32">
        <f t="shared" si="959"/>
        <v>1.2685443351051522E-2</v>
      </c>
      <c r="CC430" s="32">
        <f t="shared" ref="CC430:CS430" si="960">CC429/$O429</f>
        <v>8.8051170537921386E-3</v>
      </c>
      <c r="CD430" s="32">
        <f t="shared" si="960"/>
        <v>6.1117364356488594E-3</v>
      </c>
      <c r="CE430" s="32">
        <f t="shared" si="960"/>
        <v>8.4569612797055112E-3</v>
      </c>
      <c r="CF430" s="32">
        <f t="shared" si="960"/>
        <v>5.8700773734504325E-3</v>
      </c>
      <c r="CG430" s="32">
        <f t="shared" si="960"/>
        <v>4.074490497311894E-3</v>
      </c>
      <c r="CH430" s="32">
        <f t="shared" si="960"/>
        <v>5.6379735502511876E-3</v>
      </c>
      <c r="CI430" s="32">
        <f t="shared" si="960"/>
        <v>3.9133844740263431E-3</v>
      </c>
      <c r="CJ430" s="32">
        <f t="shared" si="960"/>
        <v>2.7163266916830661E-3</v>
      </c>
      <c r="CK430" s="32">
        <f t="shared" si="960"/>
        <v>1.8459210512099585E-2</v>
      </c>
      <c r="CL430" s="32">
        <f t="shared" si="960"/>
        <v>1.2812757487593389E-2</v>
      </c>
      <c r="CM430" s="32">
        <f t="shared" si="960"/>
        <v>8.8934873096697693E-3</v>
      </c>
      <c r="CN430" s="32">
        <f t="shared" si="960"/>
        <v>1.2306138952709045E-2</v>
      </c>
      <c r="CO430" s="32">
        <f t="shared" si="960"/>
        <v>8.54183736115555E-3</v>
      </c>
      <c r="CP430" s="32">
        <f t="shared" si="960"/>
        <v>5.9289908707207389E-3</v>
      </c>
      <c r="CQ430" s="32">
        <f t="shared" si="960"/>
        <v>8.204091709345683E-3</v>
      </c>
      <c r="CR430" s="32">
        <f t="shared" si="960"/>
        <v>5.6945575981659658E-3</v>
      </c>
      <c r="CS430" s="32">
        <f t="shared" si="960"/>
        <v>3.9526601344411372E-3</v>
      </c>
    </row>
    <row r="431" spans="2:97" ht="13.15" thickTop="1" x14ac:dyDescent="0.35">
      <c r="H431" s="34">
        <f t="shared" si="956"/>
        <v>3.1910224462805559E-6</v>
      </c>
      <c r="I431" s="34">
        <f t="shared" ref="I431:J431" si="961">I426</f>
        <v>-0.36512047414100368</v>
      </c>
      <c r="J431" s="34">
        <f t="shared" si="961"/>
        <v>-0.51182275585135051</v>
      </c>
      <c r="K431" s="34">
        <f t="shared" si="952"/>
        <v>-0.3651221073789061</v>
      </c>
      <c r="L431" s="34">
        <f>$CE$6-$CE$7*SUMPRODUCT($B$6:$CD$6,Q430:CS430)</f>
        <v>5.5342382694334447E-5</v>
      </c>
    </row>
    <row r="432" spans="2:97" ht="13.5" thickBot="1" x14ac:dyDescent="0.4">
      <c r="B432" s="39" t="s">
        <v>367</v>
      </c>
      <c r="D432" s="39" t="s">
        <v>368</v>
      </c>
      <c r="E432" s="39" t="s">
        <v>369</v>
      </c>
      <c r="F432" s="39" t="s">
        <v>370</v>
      </c>
      <c r="H432" s="39" t="s">
        <v>347</v>
      </c>
      <c r="I432" s="39" t="s">
        <v>371</v>
      </c>
      <c r="J432" s="39" t="s">
        <v>372</v>
      </c>
      <c r="K432" s="39" t="s">
        <v>349</v>
      </c>
      <c r="L432" s="39" t="s">
        <v>373</v>
      </c>
      <c r="M432" s="39" t="s">
        <v>374</v>
      </c>
      <c r="O432" s="45" t="s">
        <v>336</v>
      </c>
    </row>
    <row r="433" spans="1:111" ht="13.9" thickTop="1" thickBot="1" x14ac:dyDescent="0.4">
      <c r="B433" s="32">
        <f>1+B428</f>
        <v>10</v>
      </c>
      <c r="D433" s="32">
        <f>IF(F428,IF(M433&lt;0,D428,H433),E428)</f>
        <v>2.8364643966938274E-6</v>
      </c>
      <c r="E433" s="32">
        <f>IF(F428,IF(M433&lt;0,H433,E428),H433)</f>
        <v>3.0137434214871917E-6</v>
      </c>
      <c r="F433" s="32" t="b">
        <f>OR(F428,M433*M428&lt;=0)</f>
        <v>1</v>
      </c>
      <c r="H433" s="32">
        <f>IF(F428,(D428+E428)/2,2*H428)</f>
        <v>3.0137434214871917E-6</v>
      </c>
      <c r="I433" s="32">
        <f>I428</f>
        <v>-0.49705887110031155</v>
      </c>
      <c r="J433" s="32">
        <f>J428</f>
        <v>-1</v>
      </c>
      <c r="K433" s="32">
        <f>I433+J433*H433</f>
        <v>-0.49706188484373304</v>
      </c>
      <c r="L433" s="32">
        <f>$CE$3-$CE$7*SUMPRODUCT($B$3:$CD$3,Q435:CS435)</f>
        <v>2.2191953149786059E-5</v>
      </c>
      <c r="M433" s="32">
        <f>SUMPRODUCT(L433:L436,J433:J436)</f>
        <v>-3.5023991642614391E-5</v>
      </c>
      <c r="O433" s="46">
        <f>SUM(Q433:CS433)</f>
        <v>-1.2659906995393437</v>
      </c>
      <c r="P433" s="39" t="s">
        <v>363</v>
      </c>
      <c r="Q433" s="32">
        <f t="shared" ref="Q433:AV433" si="962">SUMPRODUCT(B$3:B$6,$K433:$K436)</f>
        <v>0.93942922258696504</v>
      </c>
      <c r="R433" s="32">
        <f t="shared" si="962"/>
        <v>0.57430720594349793</v>
      </c>
      <c r="S433" s="32">
        <f t="shared" si="962"/>
        <v>0.20918518930003083</v>
      </c>
      <c r="T433" s="32">
        <f t="shared" si="962"/>
        <v>0.53396409049551874</v>
      </c>
      <c r="U433" s="32">
        <f t="shared" si="962"/>
        <v>0.16884207385205158</v>
      </c>
      <c r="V433" s="32">
        <f t="shared" si="962"/>
        <v>-0.19627994279141553</v>
      </c>
      <c r="W433" s="32">
        <f t="shared" si="962"/>
        <v>0.12849895840407227</v>
      </c>
      <c r="X433" s="32">
        <f t="shared" si="962"/>
        <v>-0.23662305823939483</v>
      </c>
      <c r="Y433" s="32">
        <f t="shared" si="962"/>
        <v>-0.60174507488286189</v>
      </c>
      <c r="Z433" s="32">
        <f t="shared" si="962"/>
        <v>1.2207604891512633</v>
      </c>
      <c r="AA433" s="32">
        <f t="shared" si="962"/>
        <v>0.85563847250779634</v>
      </c>
      <c r="AB433" s="32">
        <f t="shared" si="962"/>
        <v>0.49051645586432924</v>
      </c>
      <c r="AC433" s="32">
        <f t="shared" si="962"/>
        <v>0.81529535705981715</v>
      </c>
      <c r="AD433" s="32">
        <f t="shared" si="962"/>
        <v>0.45017334041634999</v>
      </c>
      <c r="AE433" s="32">
        <f t="shared" si="962"/>
        <v>8.5051323772882881E-2</v>
      </c>
      <c r="AF433" s="32">
        <f t="shared" si="962"/>
        <v>0.40983022496837068</v>
      </c>
      <c r="AG433" s="32">
        <f t="shared" si="962"/>
        <v>4.4708208324903576E-2</v>
      </c>
      <c r="AH433" s="32">
        <f t="shared" si="962"/>
        <v>-0.32041380831856353</v>
      </c>
      <c r="AI433" s="32">
        <f t="shared" si="962"/>
        <v>1.5958688445703282</v>
      </c>
      <c r="AJ433" s="32">
        <f t="shared" si="962"/>
        <v>1.230746827926861</v>
      </c>
      <c r="AK433" s="32">
        <f t="shared" si="962"/>
        <v>0.86562481128339386</v>
      </c>
      <c r="AL433" s="32">
        <f t="shared" si="962"/>
        <v>1.1904037124788815</v>
      </c>
      <c r="AM433" s="32">
        <f t="shared" si="962"/>
        <v>0.82528169583541455</v>
      </c>
      <c r="AN433" s="32">
        <f t="shared" si="962"/>
        <v>0.46015967919194745</v>
      </c>
      <c r="AO433" s="32">
        <f t="shared" si="962"/>
        <v>0.78493858038743525</v>
      </c>
      <c r="AP433" s="32">
        <f t="shared" si="962"/>
        <v>0.41981656374396814</v>
      </c>
      <c r="AQ433" s="32">
        <f t="shared" si="962"/>
        <v>5.4694547100501034E-2</v>
      </c>
      <c r="AR433" s="32">
        <f t="shared" si="962"/>
        <v>0.44236733774323206</v>
      </c>
      <c r="AS433" s="32">
        <f t="shared" si="962"/>
        <v>7.7245321099764952E-2</v>
      </c>
      <c r="AT433" s="32">
        <f t="shared" si="962"/>
        <v>-0.28787669554370215</v>
      </c>
      <c r="AU433" s="32">
        <f t="shared" si="962"/>
        <v>3.6902205651785647E-2</v>
      </c>
      <c r="AV433" s="32">
        <f t="shared" si="962"/>
        <v>-0.32821981099168146</v>
      </c>
      <c r="AW433" s="32">
        <f t="shared" ref="AW433:CB433" si="963">SUMPRODUCT(AH$3:AH$6,$K433:$K436)</f>
        <v>-0.69334182763514862</v>
      </c>
      <c r="AX433" s="32">
        <f t="shared" si="963"/>
        <v>-0.36856292643966071</v>
      </c>
      <c r="AY433" s="32">
        <f t="shared" si="963"/>
        <v>-0.73368494308312782</v>
      </c>
      <c r="AZ433" s="32">
        <f t="shared" si="963"/>
        <v>-1.0988069597265948</v>
      </c>
      <c r="BA433" s="32">
        <f t="shared" si="963"/>
        <v>0.72369860430753041</v>
      </c>
      <c r="BB433" s="32">
        <f t="shared" si="963"/>
        <v>0.35857658766406336</v>
      </c>
      <c r="BC433" s="32">
        <f t="shared" si="963"/>
        <v>-6.5454289794037446E-3</v>
      </c>
      <c r="BD433" s="32">
        <f t="shared" si="963"/>
        <v>0.31823347221608406</v>
      </c>
      <c r="BE433" s="32">
        <f t="shared" si="963"/>
        <v>-4.6888544427383064E-2</v>
      </c>
      <c r="BF433" s="32">
        <f t="shared" si="963"/>
        <v>-0.41201056107085016</v>
      </c>
      <c r="BG433" s="32">
        <f t="shared" si="963"/>
        <v>-8.7231659875362355E-2</v>
      </c>
      <c r="BH433" s="32">
        <f t="shared" si="963"/>
        <v>-0.45235367651882946</v>
      </c>
      <c r="BI433" s="32">
        <f t="shared" si="963"/>
        <v>-0.81747569316229662</v>
      </c>
      <c r="BJ433" s="32">
        <f t="shared" si="963"/>
        <v>1.0988069597265948</v>
      </c>
      <c r="BK433" s="32">
        <f t="shared" si="963"/>
        <v>0.73368494308312782</v>
      </c>
      <c r="BL433" s="32">
        <f t="shared" si="963"/>
        <v>0.36856292643966071</v>
      </c>
      <c r="BM433" s="32">
        <f t="shared" si="963"/>
        <v>0.69334182763514862</v>
      </c>
      <c r="BN433" s="32">
        <f t="shared" si="963"/>
        <v>0.32821981099168146</v>
      </c>
      <c r="BO433" s="32">
        <f t="shared" si="963"/>
        <v>-3.6902205651785647E-2</v>
      </c>
      <c r="BP433" s="32">
        <f t="shared" si="963"/>
        <v>0.28787669554370215</v>
      </c>
      <c r="BQ433" s="32">
        <f t="shared" si="963"/>
        <v>-7.7245321099764952E-2</v>
      </c>
      <c r="BR433" s="32">
        <f t="shared" si="963"/>
        <v>-0.44236733774323206</v>
      </c>
      <c r="BS433" s="32">
        <f t="shared" si="963"/>
        <v>-5.4694547100501034E-2</v>
      </c>
      <c r="BT433" s="32">
        <f t="shared" si="963"/>
        <v>-0.41981656374396814</v>
      </c>
      <c r="BU433" s="32">
        <f t="shared" si="963"/>
        <v>-0.78493858038743525</v>
      </c>
      <c r="BV433" s="32">
        <f t="shared" si="963"/>
        <v>-0.46015967919194745</v>
      </c>
      <c r="BW433" s="32">
        <f t="shared" si="963"/>
        <v>-0.82528169583541455</v>
      </c>
      <c r="BX433" s="32">
        <f t="shared" si="963"/>
        <v>-1.1904037124788815</v>
      </c>
      <c r="BY433" s="32">
        <f t="shared" si="963"/>
        <v>-0.86562481128339386</v>
      </c>
      <c r="BZ433" s="32">
        <f t="shared" si="963"/>
        <v>-1.230746827926861</v>
      </c>
      <c r="CA433" s="32">
        <f t="shared" si="963"/>
        <v>-1.5958688445703282</v>
      </c>
      <c r="CB433" s="32">
        <f t="shared" si="963"/>
        <v>0.22663671946379738</v>
      </c>
      <c r="CC433" s="32">
        <f t="shared" ref="CC433:CS433" si="964">SUMPRODUCT(BN$3:BN$6,$K433:$K436)</f>
        <v>-0.13848529717966973</v>
      </c>
      <c r="CD433" s="32">
        <f t="shared" si="964"/>
        <v>-0.50360731382313684</v>
      </c>
      <c r="CE433" s="32">
        <f t="shared" si="964"/>
        <v>-0.17882841262764904</v>
      </c>
      <c r="CF433" s="32">
        <f t="shared" si="964"/>
        <v>-0.54395042927111614</v>
      </c>
      <c r="CG433" s="32">
        <f t="shared" si="964"/>
        <v>-0.90907244591458325</v>
      </c>
      <c r="CH433" s="32">
        <f t="shared" si="964"/>
        <v>-0.58429354471909545</v>
      </c>
      <c r="CI433" s="32">
        <f t="shared" si="964"/>
        <v>-0.94941556136256255</v>
      </c>
      <c r="CJ433" s="32">
        <f t="shared" si="964"/>
        <v>-1.3145375780060298</v>
      </c>
      <c r="CK433" s="32">
        <f t="shared" si="964"/>
        <v>0.60174507488286189</v>
      </c>
      <c r="CL433" s="32">
        <f t="shared" si="964"/>
        <v>0.23662305823939483</v>
      </c>
      <c r="CM433" s="32">
        <f t="shared" si="964"/>
        <v>-0.12849895840407227</v>
      </c>
      <c r="CN433" s="32">
        <f t="shared" si="964"/>
        <v>0.19627994279141553</v>
      </c>
      <c r="CO433" s="32">
        <f t="shared" si="964"/>
        <v>-0.16884207385205158</v>
      </c>
      <c r="CP433" s="32">
        <f t="shared" si="964"/>
        <v>-0.53396409049551874</v>
      </c>
      <c r="CQ433" s="32">
        <f t="shared" si="964"/>
        <v>-0.20918518930003083</v>
      </c>
      <c r="CR433" s="32">
        <f t="shared" si="964"/>
        <v>-0.57430720594349793</v>
      </c>
      <c r="CS433" s="32">
        <f t="shared" si="964"/>
        <v>-0.93942922258696504</v>
      </c>
    </row>
    <row r="434" spans="1:111" ht="13.9" thickTop="1" thickBot="1" x14ac:dyDescent="0.4">
      <c r="H434" s="33">
        <f>H433</f>
        <v>3.0137434214871917E-6</v>
      </c>
      <c r="I434" s="33">
        <f t="shared" ref="I434:J434" si="965">I429</f>
        <v>0.32822037629215206</v>
      </c>
      <c r="J434" s="33">
        <f t="shared" si="965"/>
        <v>-0.18757418649726451</v>
      </c>
      <c r="K434" s="33">
        <f t="shared" ref="K434:K436" si="966">I434+J434*H434</f>
        <v>0.32821981099168146</v>
      </c>
      <c r="L434" s="33">
        <f>$CE$4-$CE$7*SUMPRODUCT($B$4:$CD$4,Q435:CS435)</f>
        <v>4.9144114200316835E-6</v>
      </c>
      <c r="M434" s="39" t="s">
        <v>375</v>
      </c>
      <c r="O434" s="47">
        <f t="shared" ref="O434:O435" si="967">SUM(Q434:CS434)</f>
        <v>98.882943986682477</v>
      </c>
      <c r="P434" s="39" t="s">
        <v>365</v>
      </c>
      <c r="Q434" s="33">
        <f>EXP(Q433)</f>
        <v>2.5585206556827202</v>
      </c>
      <c r="R434" s="33">
        <f>EXP(R433)</f>
        <v>1.7758997678278805</v>
      </c>
      <c r="S434" s="33">
        <f t="shared" ref="S434:CD434" si="968">EXP(S433)</f>
        <v>1.2326732552915618</v>
      </c>
      <c r="T434" s="33">
        <f t="shared" si="968"/>
        <v>1.7056803962139993</v>
      </c>
      <c r="U434" s="33">
        <f t="shared" si="968"/>
        <v>1.1839331501573174</v>
      </c>
      <c r="V434" s="33">
        <f t="shared" si="968"/>
        <v>0.8217821504853412</v>
      </c>
      <c r="W434" s="33">
        <f t="shared" si="968"/>
        <v>1.1371202368707904</v>
      </c>
      <c r="X434" s="33">
        <f t="shared" si="968"/>
        <v>0.78928874784181002</v>
      </c>
      <c r="Y434" s="33">
        <f t="shared" si="968"/>
        <v>0.54785475385087234</v>
      </c>
      <c r="Z434" s="33">
        <f t="shared" si="968"/>
        <v>3.3897646328738142</v>
      </c>
      <c r="AA434" s="33">
        <f t="shared" si="968"/>
        <v>2.3528761478399756</v>
      </c>
      <c r="AB434" s="33">
        <f t="shared" si="968"/>
        <v>1.633159456968222</v>
      </c>
      <c r="AC434" s="33">
        <f t="shared" si="968"/>
        <v>2.2598430343840898</v>
      </c>
      <c r="AD434" s="33">
        <f t="shared" si="968"/>
        <v>1.5685840609401895</v>
      </c>
      <c r="AE434" s="33">
        <f t="shared" si="968"/>
        <v>1.0887729451997992</v>
      </c>
      <c r="AF434" s="33">
        <f t="shared" si="968"/>
        <v>1.506561986790425</v>
      </c>
      <c r="AG434" s="33">
        <f t="shared" si="968"/>
        <v>1.0457226822135974</v>
      </c>
      <c r="AH434" s="33">
        <f t="shared" si="968"/>
        <v>0.72584861272496726</v>
      </c>
      <c r="AI434" s="33">
        <f t="shared" si="968"/>
        <v>4.9326128847884307</v>
      </c>
      <c r="AJ434" s="33">
        <f t="shared" si="968"/>
        <v>3.4237855603878633</v>
      </c>
      <c r="AK434" s="33">
        <f t="shared" si="968"/>
        <v>2.3764904802626177</v>
      </c>
      <c r="AL434" s="33">
        <f t="shared" si="968"/>
        <v>3.2884085109921237</v>
      </c>
      <c r="AM434" s="33">
        <f t="shared" si="968"/>
        <v>2.2825236521828329</v>
      </c>
      <c r="AN434" s="33">
        <f t="shared" si="968"/>
        <v>1.5843269488443847</v>
      </c>
      <c r="AO434" s="33">
        <f t="shared" si="968"/>
        <v>2.1922722880835308</v>
      </c>
      <c r="AP434" s="33">
        <f t="shared" si="968"/>
        <v>1.5216823982936167</v>
      </c>
      <c r="AQ434" s="33">
        <f t="shared" si="968"/>
        <v>1.0562179405646834</v>
      </c>
      <c r="AR434" s="33">
        <f t="shared" si="968"/>
        <v>1.5563873552585057</v>
      </c>
      <c r="AS434" s="33">
        <f t="shared" si="968"/>
        <v>1.080307066005016</v>
      </c>
      <c r="AT434" s="33">
        <f t="shared" si="968"/>
        <v>0.74985404688444313</v>
      </c>
      <c r="AU434" s="33">
        <f t="shared" si="968"/>
        <v>1.0375915452874862</v>
      </c>
      <c r="AV434" s="33">
        <f t="shared" si="968"/>
        <v>0.72020469339713811</v>
      </c>
      <c r="AW434" s="33">
        <f t="shared" si="968"/>
        <v>0.49990268593365478</v>
      </c>
      <c r="AX434" s="33">
        <f t="shared" si="968"/>
        <v>0.69172768026842391</v>
      </c>
      <c r="AY434" s="33">
        <f t="shared" si="968"/>
        <v>0.48013645074951072</v>
      </c>
      <c r="AZ434" s="33">
        <f t="shared" si="968"/>
        <v>0.33326844929623195</v>
      </c>
      <c r="BA434" s="33">
        <f t="shared" si="968"/>
        <v>2.0620458154946943</v>
      </c>
      <c r="BB434" s="33">
        <f t="shared" si="968"/>
        <v>1.4312906471377733</v>
      </c>
      <c r="BC434" s="33">
        <f t="shared" si="968"/>
        <v>0.99347594567999375</v>
      </c>
      <c r="BD434" s="33">
        <f t="shared" si="968"/>
        <v>1.3746971773600458</v>
      </c>
      <c r="BE434" s="33">
        <f t="shared" si="968"/>
        <v>0.95419374187381756</v>
      </c>
      <c r="BF434" s="33">
        <f t="shared" si="968"/>
        <v>0.66231728123545353</v>
      </c>
      <c r="BG434" s="33">
        <f t="shared" si="968"/>
        <v>0.91646476292686407</v>
      </c>
      <c r="BH434" s="33">
        <f t="shared" si="968"/>
        <v>0.63612914599274684</v>
      </c>
      <c r="BI434" s="33">
        <f t="shared" si="968"/>
        <v>0.44154484356727436</v>
      </c>
      <c r="BJ434" s="33">
        <f t="shared" si="968"/>
        <v>3.0005840700243755</v>
      </c>
      <c r="BK434" s="33">
        <f t="shared" si="968"/>
        <v>2.0827412674854471</v>
      </c>
      <c r="BL434" s="33">
        <f t="shared" si="968"/>
        <v>1.4456556077269476</v>
      </c>
      <c r="BM434" s="33">
        <f t="shared" si="968"/>
        <v>2.0003893320403487</v>
      </c>
      <c r="BN434" s="33">
        <f t="shared" si="968"/>
        <v>1.3884941450229844</v>
      </c>
      <c r="BO434" s="33">
        <f t="shared" si="968"/>
        <v>0.96377038203692122</v>
      </c>
      <c r="BP434" s="33">
        <f t="shared" si="968"/>
        <v>1.3335928560429653</v>
      </c>
      <c r="BQ434" s="33">
        <f t="shared" si="968"/>
        <v>0.92566274114822544</v>
      </c>
      <c r="BR434" s="33">
        <f t="shared" si="968"/>
        <v>0.64251357261502973</v>
      </c>
      <c r="BS434" s="33">
        <f t="shared" si="968"/>
        <v>0.94677429874498464</v>
      </c>
      <c r="BT434" s="33">
        <f t="shared" si="968"/>
        <v>0.65716735707883545</v>
      </c>
      <c r="BU434" s="33">
        <f t="shared" si="968"/>
        <v>0.45614771734134957</v>
      </c>
      <c r="BV434" s="33">
        <f t="shared" si="968"/>
        <v>0.63118285069215319</v>
      </c>
      <c r="BW434" s="33">
        <f t="shared" si="968"/>
        <v>0.43811156087853709</v>
      </c>
      <c r="BX434" s="33">
        <f t="shared" si="968"/>
        <v>0.30409847093428694</v>
      </c>
      <c r="BY434" s="33">
        <f t="shared" si="968"/>
        <v>0.42078855703621137</v>
      </c>
      <c r="BZ434" s="33">
        <f t="shared" si="968"/>
        <v>0.2920743669141227</v>
      </c>
      <c r="CA434" s="33">
        <f t="shared" si="968"/>
        <v>0.20273230909400503</v>
      </c>
      <c r="CB434" s="33">
        <f t="shared" si="968"/>
        <v>1.2543740954646581</v>
      </c>
      <c r="CC434" s="33">
        <f t="shared" si="968"/>
        <v>0.87067605256857528</v>
      </c>
      <c r="CD434" s="33">
        <f t="shared" si="968"/>
        <v>0.60434665484349137</v>
      </c>
      <c r="CE434" s="33">
        <f t="shared" ref="CE434:CS434" si="969">EXP(CE433)</f>
        <v>0.83624937692043377</v>
      </c>
      <c r="CF434" s="33">
        <f t="shared" si="969"/>
        <v>0.58045068779127074</v>
      </c>
      <c r="CG434" s="33">
        <f t="shared" si="969"/>
        <v>0.40289776023285018</v>
      </c>
      <c r="CH434" s="33">
        <f t="shared" si="969"/>
        <v>0.55749957124295291</v>
      </c>
      <c r="CI434" s="33">
        <f t="shared" si="969"/>
        <v>0.38696711591343891</v>
      </c>
      <c r="CJ434" s="33">
        <f t="shared" si="969"/>
        <v>0.26859850038002642</v>
      </c>
      <c r="CK434" s="33">
        <f t="shared" si="969"/>
        <v>1.8253013101939843</v>
      </c>
      <c r="CL434" s="33">
        <f t="shared" si="969"/>
        <v>1.2669634563198167</v>
      </c>
      <c r="CM434" s="33">
        <f t="shared" si="969"/>
        <v>0.87941447841247833</v>
      </c>
      <c r="CN434" s="33">
        <f t="shared" si="969"/>
        <v>1.2168675109448459</v>
      </c>
      <c r="CO434" s="33">
        <f t="shared" si="969"/>
        <v>0.84464228395591678</v>
      </c>
      <c r="CP434" s="33">
        <f t="shared" si="969"/>
        <v>0.58627630488082205</v>
      </c>
      <c r="CQ434" s="33">
        <f t="shared" si="969"/>
        <v>0.81124498784024646</v>
      </c>
      <c r="CR434" s="33">
        <f t="shared" si="969"/>
        <v>0.5630948424657487</v>
      </c>
      <c r="CS434" s="33">
        <f t="shared" si="969"/>
        <v>0.39085086054666157</v>
      </c>
    </row>
    <row r="435" spans="1:111" ht="13.9" thickTop="1" thickBot="1" x14ac:dyDescent="0.4">
      <c r="H435" s="32">
        <f t="shared" ref="H435:H436" si="970">H434</f>
        <v>3.0137434214871917E-6</v>
      </c>
      <c r="I435" s="32">
        <f t="shared" ref="I435:J435" si="971">I430</f>
        <v>-0.40546362143623332</v>
      </c>
      <c r="J435" s="32">
        <f t="shared" si="971"/>
        <v>-0.50125541620141723</v>
      </c>
      <c r="K435" s="32">
        <f t="shared" si="966"/>
        <v>-0.40546513209144641</v>
      </c>
      <c r="L435" s="32">
        <f>$CE$5-$CE$7*SUMPRODUCT($B$5:$CD$5,Q435:CS435)</f>
        <v>1.1209028627945372E-5</v>
      </c>
      <c r="M435" s="32">
        <f>SUMPRODUCT($B$7:$CD$7, LN(Q435:CS435))</f>
        <v>-3180.5978399977976</v>
      </c>
      <c r="O435" s="48">
        <f t="shared" si="967"/>
        <v>0.99999999999999967</v>
      </c>
      <c r="P435" s="39" t="s">
        <v>366</v>
      </c>
      <c r="Q435" s="32">
        <f t="shared" ref="Q435:AV435" si="972">Q434/$O434</f>
        <v>2.5874236268969713E-2</v>
      </c>
      <c r="R435" s="32">
        <f t="shared" si="972"/>
        <v>1.7959616656104595E-2</v>
      </c>
      <c r="S435" s="32">
        <f t="shared" si="972"/>
        <v>1.2465984583322862E-2</v>
      </c>
      <c r="T435" s="32">
        <f t="shared" si="972"/>
        <v>1.7249490432280412E-2</v>
      </c>
      <c r="U435" s="32">
        <f t="shared" si="972"/>
        <v>1.19730774835827E-2</v>
      </c>
      <c r="V435" s="32">
        <f t="shared" si="972"/>
        <v>8.3106561895650941E-3</v>
      </c>
      <c r="W435" s="32">
        <f t="shared" si="972"/>
        <v>1.1499660012387348E-2</v>
      </c>
      <c r="X435" s="32">
        <f t="shared" si="972"/>
        <v>7.9820514642860059E-3</v>
      </c>
      <c r="Y435" s="32">
        <f t="shared" si="972"/>
        <v>5.5404373268321911E-3</v>
      </c>
      <c r="Z435" s="32">
        <f t="shared" si="972"/>
        <v>3.4280579604611554E-2</v>
      </c>
      <c r="AA435" s="32">
        <f t="shared" si="972"/>
        <v>2.3794560042193526E-2</v>
      </c>
      <c r="AB435" s="32">
        <f t="shared" si="972"/>
        <v>1.6516088529768849E-2</v>
      </c>
      <c r="AC435" s="32">
        <f t="shared" si="972"/>
        <v>2.2853719188300509E-2</v>
      </c>
      <c r="AD435" s="32">
        <f t="shared" si="972"/>
        <v>1.5863039647681262E-2</v>
      </c>
      <c r="AE435" s="32">
        <f t="shared" si="972"/>
        <v>1.101072542243923E-2</v>
      </c>
      <c r="AF435" s="32">
        <f t="shared" si="972"/>
        <v>1.5235812426795548E-2</v>
      </c>
      <c r="AG435" s="32">
        <f t="shared" si="972"/>
        <v>1.0575359511489009E-2</v>
      </c>
      <c r="AH435" s="32">
        <f t="shared" si="972"/>
        <v>7.3404834389106006E-3</v>
      </c>
      <c r="AI435" s="32">
        <f t="shared" si="972"/>
        <v>4.9883353851729512E-2</v>
      </c>
      <c r="AJ435" s="32">
        <f t="shared" si="972"/>
        <v>3.4624632139279528E-2</v>
      </c>
      <c r="AK435" s="32">
        <f t="shared" si="972"/>
        <v>2.4033371018794533E-2</v>
      </c>
      <c r="AL435" s="32">
        <f t="shared" si="972"/>
        <v>3.3255568436908647E-2</v>
      </c>
      <c r="AM435" s="32">
        <f t="shared" si="972"/>
        <v>2.3083087539244811E-2</v>
      </c>
      <c r="AN435" s="32">
        <f t="shared" si="972"/>
        <v>1.6022246961596952E-2</v>
      </c>
      <c r="AO435" s="32">
        <f t="shared" si="972"/>
        <v>2.2170378426220657E-2</v>
      </c>
      <c r="AP435" s="32">
        <f t="shared" si="972"/>
        <v>1.5388724657091079E-2</v>
      </c>
      <c r="AQ435" s="32">
        <f t="shared" si="972"/>
        <v>1.0681497718220592E-2</v>
      </c>
      <c r="AR435" s="32">
        <f t="shared" si="972"/>
        <v>1.5739694759372449E-2</v>
      </c>
      <c r="AS435" s="32">
        <f t="shared" si="972"/>
        <v>1.092511026118429E-2</v>
      </c>
      <c r="AT435" s="32">
        <f t="shared" si="972"/>
        <v>7.5832496146699801E-3</v>
      </c>
      <c r="AU435" s="32">
        <f t="shared" si="972"/>
        <v>1.0493129587921944E-2</v>
      </c>
      <c r="AV435" s="32">
        <f t="shared" si="972"/>
        <v>7.283406666109527E-3</v>
      </c>
      <c r="AW435" s="32">
        <f t="shared" ref="AW435:CB435" si="973">AW434/$O434</f>
        <v>5.055499621865845E-3</v>
      </c>
      <c r="AX435" s="32">
        <f t="shared" si="973"/>
        <v>6.9954195575081743E-3</v>
      </c>
      <c r="AY435" s="32">
        <f t="shared" si="973"/>
        <v>4.8556043276196887E-3</v>
      </c>
      <c r="AZ435" s="32">
        <f t="shared" si="973"/>
        <v>3.3703330004122493E-3</v>
      </c>
      <c r="BA435" s="32">
        <f t="shared" si="973"/>
        <v>2.0853402339764581E-2</v>
      </c>
      <c r="BB435" s="32">
        <f t="shared" si="973"/>
        <v>1.4474595814325059E-2</v>
      </c>
      <c r="BC435" s="32">
        <f t="shared" si="973"/>
        <v>1.004698996233157E-2</v>
      </c>
      <c r="BD435" s="32">
        <f t="shared" si="973"/>
        <v>1.3902267893087706E-2</v>
      </c>
      <c r="BE435" s="32">
        <f t="shared" si="973"/>
        <v>9.6497303114511639E-3</v>
      </c>
      <c r="BF435" s="32">
        <f t="shared" si="973"/>
        <v>6.6979931475811862E-3</v>
      </c>
      <c r="BG435" s="32">
        <f t="shared" si="973"/>
        <v>9.2681783731104646E-3</v>
      </c>
      <c r="BH435" s="32">
        <f t="shared" si="973"/>
        <v>6.4331533866793097E-3</v>
      </c>
      <c r="BI435" s="32">
        <f t="shared" si="973"/>
        <v>4.4653286579608865E-3</v>
      </c>
      <c r="BJ435" s="32">
        <f t="shared" si="973"/>
        <v>3.0344809216324438E-2</v>
      </c>
      <c r="BK435" s="32">
        <f t="shared" si="973"/>
        <v>2.1062694773387309E-2</v>
      </c>
      <c r="BL435" s="32">
        <f t="shared" si="973"/>
        <v>1.4619868194070436E-2</v>
      </c>
      <c r="BM435" s="32">
        <f t="shared" si="973"/>
        <v>2.0229872325704223E-2</v>
      </c>
      <c r="BN435" s="32">
        <f t="shared" si="973"/>
        <v>1.4041796178823179E-2</v>
      </c>
      <c r="BO435" s="32">
        <f t="shared" si="973"/>
        <v>9.7465785622920121E-3</v>
      </c>
      <c r="BP435" s="32">
        <f t="shared" si="973"/>
        <v>1.3486581227016998E-2</v>
      </c>
      <c r="BQ435" s="32">
        <f t="shared" si="973"/>
        <v>9.3611972280365496E-3</v>
      </c>
      <c r="BR435" s="32">
        <f t="shared" si="973"/>
        <v>6.4977188856913809E-3</v>
      </c>
      <c r="BS435" s="32">
        <f t="shared" si="973"/>
        <v>9.5746977241342648E-3</v>
      </c>
      <c r="BT435" s="32">
        <f t="shared" si="973"/>
        <v>6.6459121318975141E-3</v>
      </c>
      <c r="BU435" s="32">
        <f t="shared" si="973"/>
        <v>4.613007046015776E-3</v>
      </c>
      <c r="BV435" s="32">
        <f t="shared" si="973"/>
        <v>6.3831316630010597E-3</v>
      </c>
      <c r="BW435" s="32">
        <f t="shared" si="973"/>
        <v>4.4306079816711546E-3</v>
      </c>
      <c r="BX435" s="32">
        <f t="shared" si="973"/>
        <v>3.075337956920486E-3</v>
      </c>
      <c r="BY435" s="32">
        <f t="shared" si="973"/>
        <v>4.2554210066084097E-3</v>
      </c>
      <c r="BZ435" s="32">
        <f t="shared" si="973"/>
        <v>2.9537385836070898E-3</v>
      </c>
      <c r="CA435" s="32">
        <f t="shared" si="973"/>
        <v>2.0502252554425253E-3</v>
      </c>
      <c r="CB435" s="32">
        <f t="shared" si="973"/>
        <v>1.2685444474970291E-2</v>
      </c>
      <c r="CC435" s="32">
        <f t="shared" ref="CC435:CS435" si="974">CC434/$O434</f>
        <v>8.8051186328537874E-3</v>
      </c>
      <c r="CD435" s="32">
        <f t="shared" si="974"/>
        <v>6.111738086245537E-3</v>
      </c>
      <c r="CE435" s="32">
        <f t="shared" si="974"/>
        <v>8.4569627804878013E-3</v>
      </c>
      <c r="CF435" s="32">
        <f t="shared" si="974"/>
        <v>5.8700789477854308E-3</v>
      </c>
      <c r="CG435" s="32">
        <f t="shared" si="974"/>
        <v>4.0744919597773335E-3</v>
      </c>
      <c r="CH435" s="32">
        <f t="shared" si="974"/>
        <v>5.6379750517747207E-3</v>
      </c>
      <c r="CI435" s="32">
        <f t="shared" si="974"/>
        <v>3.9133858713344492E-3</v>
      </c>
      <c r="CJ435" s="32">
        <f t="shared" si="974"/>
        <v>2.7163279080384293E-3</v>
      </c>
      <c r="CK435" s="32">
        <f t="shared" si="974"/>
        <v>1.8459212849081589E-2</v>
      </c>
      <c r="CL435" s="32">
        <f t="shared" si="974"/>
        <v>1.281276027229176E-2</v>
      </c>
      <c r="CM435" s="32">
        <f t="shared" si="974"/>
        <v>8.8934900495167054E-3</v>
      </c>
      <c r="CN435" s="32">
        <f t="shared" si="974"/>
        <v>1.2306141604246059E-2</v>
      </c>
      <c r="CO435" s="32">
        <f t="shared" si="974"/>
        <v>8.5418399766664811E-3</v>
      </c>
      <c r="CP435" s="32">
        <f t="shared" si="974"/>
        <v>5.9289932241477512E-3</v>
      </c>
      <c r="CQ435" s="32">
        <f t="shared" si="974"/>
        <v>8.2040942060695992E-3</v>
      </c>
      <c r="CR435" s="32">
        <f t="shared" si="974"/>
        <v>5.694559847870085E-3</v>
      </c>
      <c r="CS435" s="32">
        <f t="shared" si="974"/>
        <v>3.9526620546340248E-3</v>
      </c>
    </row>
    <row r="436" spans="1:111" ht="13.15" thickTop="1" x14ac:dyDescent="0.35">
      <c r="H436" s="34">
        <f t="shared" si="970"/>
        <v>3.0137434214871917E-6</v>
      </c>
      <c r="I436" s="34">
        <f t="shared" ref="I436:J436" si="975">I431</f>
        <v>-0.36512047414100368</v>
      </c>
      <c r="J436" s="34">
        <f t="shared" si="975"/>
        <v>-0.51182275585135051</v>
      </c>
      <c r="K436" s="34">
        <f t="shared" si="966"/>
        <v>-0.36512201664346711</v>
      </c>
      <c r="L436" s="34">
        <f>$CE$6-$CE$7*SUMPRODUCT($B$6:$CD$6,Q435:CS435)</f>
        <v>1.2292605958919012E-5</v>
      </c>
    </row>
    <row r="438" spans="1:111" ht="27.75" customHeight="1" x14ac:dyDescent="0.35">
      <c r="A438" s="40" t="s">
        <v>354</v>
      </c>
      <c r="B438" s="40"/>
      <c r="C438" s="40">
        <f>1+C380</f>
        <v>8</v>
      </c>
      <c r="D438" s="40"/>
    </row>
    <row r="439" spans="1:111" ht="13.15" x14ac:dyDescent="0.35">
      <c r="B439" s="37" t="s">
        <v>349</v>
      </c>
      <c r="D439" s="37" t="s">
        <v>350</v>
      </c>
      <c r="F439" s="37" t="s">
        <v>348</v>
      </c>
      <c r="H439" s="37" t="s">
        <v>355</v>
      </c>
      <c r="I439" s="37"/>
      <c r="J439" s="37"/>
      <c r="K439" s="37"/>
      <c r="M439" s="37" t="s">
        <v>356</v>
      </c>
      <c r="N439" s="37" t="s">
        <v>357</v>
      </c>
      <c r="P439" s="37" t="s">
        <v>358</v>
      </c>
      <c r="R439" s="37" t="s">
        <v>359</v>
      </c>
      <c r="T439" s="37" t="s">
        <v>360</v>
      </c>
      <c r="V439" s="37" t="s">
        <v>361</v>
      </c>
      <c r="X439" s="37" t="s">
        <v>362</v>
      </c>
      <c r="Y439" s="37"/>
      <c r="Z439" s="37"/>
      <c r="AA439" s="37"/>
      <c r="AC439" s="37" t="s">
        <v>336</v>
      </c>
    </row>
    <row r="440" spans="1:111" ht="13.15" x14ac:dyDescent="0.35">
      <c r="B440" s="36">
        <f>K433</f>
        <v>-0.49706188484373304</v>
      </c>
      <c r="D440" s="36">
        <f>$CE$3-$CE$7*SUMPRODUCT($B$3:$CD$3,AE442:DG442)</f>
        <v>2.2191953149786059E-5</v>
      </c>
      <c r="F440" s="36">
        <f>SUMPRODUCT(D440:D443,D440:D443)</f>
        <v>7.9338470825098729E-10</v>
      </c>
      <c r="H440" s="36">
        <f t="shared" ref="H440:K443" si="976">X382</f>
        <v>-2.2258252146218258E-3</v>
      </c>
      <c r="I440" s="36">
        <f t="shared" si="976"/>
        <v>-1.7985122258341348E-8</v>
      </c>
      <c r="J440" s="36">
        <f t="shared" si="976"/>
        <v>-2.9505149685233809E-8</v>
      </c>
      <c r="K440" s="36">
        <f t="shared" si="976"/>
        <v>-1.2180452157680745E-7</v>
      </c>
      <c r="M440" s="36">
        <f t="array" ref="M440:M443">MMULT(H440:K443,D440:D443)</f>
        <v>-4.9397325287845529E-8</v>
      </c>
      <c r="N440" s="36">
        <f>IFERROR(M440/(MAX(ABS(M440),ABS(M441),ABS(M442),ABS(M443))),0)</f>
        <v>-1</v>
      </c>
      <c r="P440" s="36">
        <f>L491</f>
        <v>-4.252120930914316E-6</v>
      </c>
      <c r="R440" s="36">
        <f>H491*J491</f>
        <v>5.8862176200921712E-8</v>
      </c>
      <c r="T440" s="36">
        <f>P440-D440</f>
        <v>-2.6444074080700375E-5</v>
      </c>
      <c r="V440" s="36">
        <f t="array" ref="V440:V443">MMULT(H440:K443,T440:T443)</f>
        <v>5.8862170393178403E-8</v>
      </c>
      <c r="X440" s="36">
        <f t="array" ref="X440:AA443">H440:K443+MMULT(R440:R443,TRANSPOSE(R440:R443))*((SUMPRODUCT(R440:R443,T440:T443)+SUMPRODUCT(V440:V443,T440:T443))/SUMPRODUCT(R440:R443,T440:T443)^2)-(MMULT(V440:V443,TRANSPOSE(R440:R443))+MMULT(R440:R443,TRANSPOSE(V440:V443)))/SUMPRODUCT(R440:R443,T440:T443)</f>
        <v>-2.2258237293777822E-3</v>
      </c>
      <c r="Y440" s="36">
        <v>-4.554811710015972E-8</v>
      </c>
      <c r="Z440" s="36">
        <v>1.9747111657236055E-8</v>
      </c>
      <c r="AA440" s="36">
        <v>-1.587799670220609E-7</v>
      </c>
      <c r="AC440" s="43">
        <f>SUM(AE440:DG440)</f>
        <v>-1.2659906995393437</v>
      </c>
      <c r="AD440" s="37" t="s">
        <v>363</v>
      </c>
      <c r="AE440" s="36">
        <f t="shared" ref="AE440:BJ440" si="977">SUMPRODUCT(B$3:B$6,$B440:$B443)</f>
        <v>0.93942922258696504</v>
      </c>
      <c r="AF440" s="36">
        <f t="shared" si="977"/>
        <v>0.57430720594349793</v>
      </c>
      <c r="AG440" s="36">
        <f t="shared" si="977"/>
        <v>0.20918518930003083</v>
      </c>
      <c r="AH440" s="36">
        <f t="shared" si="977"/>
        <v>0.53396409049551874</v>
      </c>
      <c r="AI440" s="36">
        <f t="shared" si="977"/>
        <v>0.16884207385205158</v>
      </c>
      <c r="AJ440" s="36">
        <f t="shared" si="977"/>
        <v>-0.19627994279141553</v>
      </c>
      <c r="AK440" s="36">
        <f t="shared" si="977"/>
        <v>0.12849895840407227</v>
      </c>
      <c r="AL440" s="36">
        <f t="shared" si="977"/>
        <v>-0.23662305823939483</v>
      </c>
      <c r="AM440" s="36">
        <f t="shared" si="977"/>
        <v>-0.60174507488286189</v>
      </c>
      <c r="AN440" s="36">
        <f t="shared" si="977"/>
        <v>1.2207604891512633</v>
      </c>
      <c r="AO440" s="36">
        <f t="shared" si="977"/>
        <v>0.85563847250779634</v>
      </c>
      <c r="AP440" s="36">
        <f t="shared" si="977"/>
        <v>0.49051645586432924</v>
      </c>
      <c r="AQ440" s="36">
        <f t="shared" si="977"/>
        <v>0.81529535705981715</v>
      </c>
      <c r="AR440" s="36">
        <f t="shared" si="977"/>
        <v>0.45017334041634999</v>
      </c>
      <c r="AS440" s="36">
        <f t="shared" si="977"/>
        <v>8.5051323772882881E-2</v>
      </c>
      <c r="AT440" s="36">
        <f t="shared" si="977"/>
        <v>0.40983022496837068</v>
      </c>
      <c r="AU440" s="36">
        <f t="shared" si="977"/>
        <v>4.4708208324903576E-2</v>
      </c>
      <c r="AV440" s="36">
        <f t="shared" si="977"/>
        <v>-0.32041380831856353</v>
      </c>
      <c r="AW440" s="36">
        <f t="shared" si="977"/>
        <v>1.5958688445703282</v>
      </c>
      <c r="AX440" s="36">
        <f t="shared" si="977"/>
        <v>1.230746827926861</v>
      </c>
      <c r="AY440" s="36">
        <f t="shared" si="977"/>
        <v>0.86562481128339386</v>
      </c>
      <c r="AZ440" s="36">
        <f t="shared" si="977"/>
        <v>1.1904037124788815</v>
      </c>
      <c r="BA440" s="36">
        <f t="shared" si="977"/>
        <v>0.82528169583541455</v>
      </c>
      <c r="BB440" s="36">
        <f t="shared" si="977"/>
        <v>0.46015967919194745</v>
      </c>
      <c r="BC440" s="36">
        <f t="shared" si="977"/>
        <v>0.78493858038743525</v>
      </c>
      <c r="BD440" s="36">
        <f t="shared" si="977"/>
        <v>0.41981656374396814</v>
      </c>
      <c r="BE440" s="36">
        <f t="shared" si="977"/>
        <v>5.4694547100501034E-2</v>
      </c>
      <c r="BF440" s="36">
        <f t="shared" si="977"/>
        <v>0.44236733774323206</v>
      </c>
      <c r="BG440" s="36">
        <f t="shared" si="977"/>
        <v>7.7245321099764952E-2</v>
      </c>
      <c r="BH440" s="36">
        <f t="shared" si="977"/>
        <v>-0.28787669554370215</v>
      </c>
      <c r="BI440" s="36">
        <f t="shared" si="977"/>
        <v>3.6902205651785647E-2</v>
      </c>
      <c r="BJ440" s="36">
        <f t="shared" si="977"/>
        <v>-0.32821981099168146</v>
      </c>
      <c r="BK440" s="36">
        <f t="shared" ref="BK440:CP440" si="978">SUMPRODUCT(AH$3:AH$6,$B440:$B443)</f>
        <v>-0.69334182763514862</v>
      </c>
      <c r="BL440" s="36">
        <f t="shared" si="978"/>
        <v>-0.36856292643966071</v>
      </c>
      <c r="BM440" s="36">
        <f t="shared" si="978"/>
        <v>-0.73368494308312782</v>
      </c>
      <c r="BN440" s="36">
        <f t="shared" si="978"/>
        <v>-1.0988069597265948</v>
      </c>
      <c r="BO440" s="36">
        <f t="shared" si="978"/>
        <v>0.72369860430753041</v>
      </c>
      <c r="BP440" s="36">
        <f t="shared" si="978"/>
        <v>0.35857658766406336</v>
      </c>
      <c r="BQ440" s="36">
        <f t="shared" si="978"/>
        <v>-6.5454289794037446E-3</v>
      </c>
      <c r="BR440" s="36">
        <f t="shared" si="978"/>
        <v>0.31823347221608406</v>
      </c>
      <c r="BS440" s="36">
        <f t="shared" si="978"/>
        <v>-4.6888544427383064E-2</v>
      </c>
      <c r="BT440" s="36">
        <f t="shared" si="978"/>
        <v>-0.41201056107085016</v>
      </c>
      <c r="BU440" s="36">
        <f t="shared" si="978"/>
        <v>-8.7231659875362355E-2</v>
      </c>
      <c r="BV440" s="36">
        <f t="shared" si="978"/>
        <v>-0.45235367651882946</v>
      </c>
      <c r="BW440" s="36">
        <f t="shared" si="978"/>
        <v>-0.81747569316229662</v>
      </c>
      <c r="BX440" s="36">
        <f t="shared" si="978"/>
        <v>1.0988069597265948</v>
      </c>
      <c r="BY440" s="36">
        <f t="shared" si="978"/>
        <v>0.73368494308312782</v>
      </c>
      <c r="BZ440" s="36">
        <f t="shared" si="978"/>
        <v>0.36856292643966071</v>
      </c>
      <c r="CA440" s="36">
        <f t="shared" si="978"/>
        <v>0.69334182763514862</v>
      </c>
      <c r="CB440" s="36">
        <f t="shared" si="978"/>
        <v>0.32821981099168146</v>
      </c>
      <c r="CC440" s="36">
        <f t="shared" si="978"/>
        <v>-3.6902205651785647E-2</v>
      </c>
      <c r="CD440" s="36">
        <f t="shared" si="978"/>
        <v>0.28787669554370215</v>
      </c>
      <c r="CE440" s="36">
        <f t="shared" si="978"/>
        <v>-7.7245321099764952E-2</v>
      </c>
      <c r="CF440" s="36">
        <f t="shared" si="978"/>
        <v>-0.44236733774323206</v>
      </c>
      <c r="CG440" s="36">
        <f t="shared" si="978"/>
        <v>-5.4694547100501034E-2</v>
      </c>
      <c r="CH440" s="36">
        <f t="shared" si="978"/>
        <v>-0.41981656374396814</v>
      </c>
      <c r="CI440" s="36">
        <f t="shared" si="978"/>
        <v>-0.78493858038743525</v>
      </c>
      <c r="CJ440" s="36">
        <f t="shared" si="978"/>
        <v>-0.46015967919194745</v>
      </c>
      <c r="CK440" s="36">
        <f t="shared" si="978"/>
        <v>-0.82528169583541455</v>
      </c>
      <c r="CL440" s="36">
        <f t="shared" si="978"/>
        <v>-1.1904037124788815</v>
      </c>
      <c r="CM440" s="36">
        <f t="shared" si="978"/>
        <v>-0.86562481128339386</v>
      </c>
      <c r="CN440" s="36">
        <f t="shared" si="978"/>
        <v>-1.230746827926861</v>
      </c>
      <c r="CO440" s="36">
        <f t="shared" si="978"/>
        <v>-1.5958688445703282</v>
      </c>
      <c r="CP440" s="36">
        <f t="shared" si="978"/>
        <v>0.22663671946379738</v>
      </c>
      <c r="CQ440" s="36">
        <f t="shared" ref="CQ440:DG440" si="979">SUMPRODUCT(BN$3:BN$6,$B440:$B443)</f>
        <v>-0.13848529717966973</v>
      </c>
      <c r="CR440" s="36">
        <f t="shared" si="979"/>
        <v>-0.50360731382313684</v>
      </c>
      <c r="CS440" s="36">
        <f t="shared" si="979"/>
        <v>-0.17882841262764904</v>
      </c>
      <c r="CT440" s="36">
        <f t="shared" si="979"/>
        <v>-0.54395042927111614</v>
      </c>
      <c r="CU440" s="36">
        <f t="shared" si="979"/>
        <v>-0.90907244591458325</v>
      </c>
      <c r="CV440" s="36">
        <f t="shared" si="979"/>
        <v>-0.58429354471909545</v>
      </c>
      <c r="CW440" s="36">
        <f t="shared" si="979"/>
        <v>-0.94941556136256255</v>
      </c>
      <c r="CX440" s="36">
        <f t="shared" si="979"/>
        <v>-1.3145375780060298</v>
      </c>
      <c r="CY440" s="36">
        <f t="shared" si="979"/>
        <v>0.60174507488286189</v>
      </c>
      <c r="CZ440" s="36">
        <f t="shared" si="979"/>
        <v>0.23662305823939483</v>
      </c>
      <c r="DA440" s="36">
        <f t="shared" si="979"/>
        <v>-0.12849895840407227</v>
      </c>
      <c r="DB440" s="36">
        <f t="shared" si="979"/>
        <v>0.19627994279141553</v>
      </c>
      <c r="DC440" s="36">
        <f t="shared" si="979"/>
        <v>-0.16884207385205158</v>
      </c>
      <c r="DD440" s="36">
        <f t="shared" si="979"/>
        <v>-0.53396409049551874</v>
      </c>
      <c r="DE440" s="36">
        <f t="shared" si="979"/>
        <v>-0.20918518930003083</v>
      </c>
      <c r="DF440" s="36">
        <f t="shared" si="979"/>
        <v>-0.57430720594349793</v>
      </c>
      <c r="DG440" s="36">
        <f t="shared" si="979"/>
        <v>-0.93942922258696504</v>
      </c>
    </row>
    <row r="441" spans="1:111" ht="13.15" x14ac:dyDescent="0.35">
      <c r="B441" s="35">
        <f t="shared" ref="B441:B443" si="980">K434</f>
        <v>0.32821981099168146</v>
      </c>
      <c r="D441" s="35">
        <f>$CE$4-$CE$7*SUMPRODUCT($B$4:$CD$4,AE442:DG442)</f>
        <v>4.9144114200316835E-6</v>
      </c>
      <c r="F441" s="37" t="s">
        <v>364</v>
      </c>
      <c r="H441" s="35">
        <f t="shared" si="976"/>
        <v>-1.7985122258341348E-8</v>
      </c>
      <c r="I441" s="35">
        <f t="shared" si="976"/>
        <v>-1.978682192650297E-3</v>
      </c>
      <c r="J441" s="35">
        <f t="shared" si="976"/>
        <v>-1.3169944694445767E-6</v>
      </c>
      <c r="K441" s="35">
        <f t="shared" si="976"/>
        <v>9.2668605468820874E-7</v>
      </c>
      <c r="M441" s="35">
        <v>-9.7278283313574436E-9</v>
      </c>
      <c r="N441" s="35">
        <f>IFERROR(M441/(MAX(ABS(M440),ABS(M441),ABS(M442),ABS(M443))),0)</f>
        <v>-0.19693026443581607</v>
      </c>
      <c r="P441" s="35">
        <f>L492</f>
        <v>-9.4104387926563504E-7</v>
      </c>
      <c r="R441" s="35">
        <f>H492*J492</f>
        <v>1.1591743924515112E-8</v>
      </c>
      <c r="T441" s="35">
        <f>P441-D441</f>
        <v>-5.8554552992973186E-6</v>
      </c>
      <c r="V441" s="35">
        <v>1.1590579392791808E-8</v>
      </c>
      <c r="X441" s="35">
        <v>-4.554811710015972E-8</v>
      </c>
      <c r="Y441" s="35">
        <v>-1.978693106226058E-3</v>
      </c>
      <c r="Z441" s="35">
        <v>-1.320820502854808E-6</v>
      </c>
      <c r="AA441" s="35">
        <v>9.0479498225253018E-7</v>
      </c>
      <c r="AC441" s="43">
        <f t="shared" ref="AC441:AC442" si="981">SUM(AE441:DG441)</f>
        <v>98.882943986682477</v>
      </c>
      <c r="AD441" s="37" t="s">
        <v>365</v>
      </c>
      <c r="AE441" s="35">
        <f>EXP(AE440)</f>
        <v>2.5585206556827202</v>
      </c>
      <c r="AF441" s="35">
        <f t="shared" ref="AF441:CQ441" si="982">EXP(AF440)</f>
        <v>1.7758997678278805</v>
      </c>
      <c r="AG441" s="35">
        <f t="shared" si="982"/>
        <v>1.2326732552915618</v>
      </c>
      <c r="AH441" s="35">
        <f t="shared" si="982"/>
        <v>1.7056803962139993</v>
      </c>
      <c r="AI441" s="35">
        <f t="shared" si="982"/>
        <v>1.1839331501573174</v>
      </c>
      <c r="AJ441" s="35">
        <f t="shared" si="982"/>
        <v>0.8217821504853412</v>
      </c>
      <c r="AK441" s="35">
        <f t="shared" si="982"/>
        <v>1.1371202368707904</v>
      </c>
      <c r="AL441" s="35">
        <f t="shared" si="982"/>
        <v>0.78928874784181002</v>
      </c>
      <c r="AM441" s="35">
        <f t="shared" si="982"/>
        <v>0.54785475385087234</v>
      </c>
      <c r="AN441" s="35">
        <f t="shared" si="982"/>
        <v>3.3897646328738142</v>
      </c>
      <c r="AO441" s="35">
        <f t="shared" si="982"/>
        <v>2.3528761478399756</v>
      </c>
      <c r="AP441" s="35">
        <f t="shared" si="982"/>
        <v>1.633159456968222</v>
      </c>
      <c r="AQ441" s="35">
        <f t="shared" si="982"/>
        <v>2.2598430343840898</v>
      </c>
      <c r="AR441" s="35">
        <f t="shared" si="982"/>
        <v>1.5685840609401895</v>
      </c>
      <c r="AS441" s="35">
        <f t="shared" si="982"/>
        <v>1.0887729451997992</v>
      </c>
      <c r="AT441" s="35">
        <f t="shared" si="982"/>
        <v>1.506561986790425</v>
      </c>
      <c r="AU441" s="35">
        <f t="shared" si="982"/>
        <v>1.0457226822135974</v>
      </c>
      <c r="AV441" s="35">
        <f t="shared" si="982"/>
        <v>0.72584861272496726</v>
      </c>
      <c r="AW441" s="35">
        <f t="shared" si="982"/>
        <v>4.9326128847884307</v>
      </c>
      <c r="AX441" s="35">
        <f t="shared" si="982"/>
        <v>3.4237855603878633</v>
      </c>
      <c r="AY441" s="35">
        <f t="shared" si="982"/>
        <v>2.3764904802626177</v>
      </c>
      <c r="AZ441" s="35">
        <f t="shared" si="982"/>
        <v>3.2884085109921237</v>
      </c>
      <c r="BA441" s="35">
        <f t="shared" si="982"/>
        <v>2.2825236521828329</v>
      </c>
      <c r="BB441" s="35">
        <f t="shared" si="982"/>
        <v>1.5843269488443847</v>
      </c>
      <c r="BC441" s="35">
        <f t="shared" si="982"/>
        <v>2.1922722880835308</v>
      </c>
      <c r="BD441" s="35">
        <f t="shared" si="982"/>
        <v>1.5216823982936167</v>
      </c>
      <c r="BE441" s="35">
        <f t="shared" si="982"/>
        <v>1.0562179405646834</v>
      </c>
      <c r="BF441" s="35">
        <f t="shared" si="982"/>
        <v>1.5563873552585057</v>
      </c>
      <c r="BG441" s="35">
        <f t="shared" si="982"/>
        <v>1.080307066005016</v>
      </c>
      <c r="BH441" s="35">
        <f t="shared" si="982"/>
        <v>0.74985404688444313</v>
      </c>
      <c r="BI441" s="35">
        <f t="shared" si="982"/>
        <v>1.0375915452874862</v>
      </c>
      <c r="BJ441" s="35">
        <f t="shared" si="982"/>
        <v>0.72020469339713811</v>
      </c>
      <c r="BK441" s="35">
        <f t="shared" si="982"/>
        <v>0.49990268593365478</v>
      </c>
      <c r="BL441" s="35">
        <f t="shared" si="982"/>
        <v>0.69172768026842391</v>
      </c>
      <c r="BM441" s="35">
        <f t="shared" si="982"/>
        <v>0.48013645074951072</v>
      </c>
      <c r="BN441" s="35">
        <f t="shared" si="982"/>
        <v>0.33326844929623195</v>
      </c>
      <c r="BO441" s="35">
        <f t="shared" si="982"/>
        <v>2.0620458154946943</v>
      </c>
      <c r="BP441" s="35">
        <f t="shared" si="982"/>
        <v>1.4312906471377733</v>
      </c>
      <c r="BQ441" s="35">
        <f t="shared" si="982"/>
        <v>0.99347594567999375</v>
      </c>
      <c r="BR441" s="35">
        <f t="shared" si="982"/>
        <v>1.3746971773600458</v>
      </c>
      <c r="BS441" s="35">
        <f t="shared" si="982"/>
        <v>0.95419374187381756</v>
      </c>
      <c r="BT441" s="35">
        <f t="shared" si="982"/>
        <v>0.66231728123545353</v>
      </c>
      <c r="BU441" s="35">
        <f t="shared" si="982"/>
        <v>0.91646476292686407</v>
      </c>
      <c r="BV441" s="35">
        <f t="shared" si="982"/>
        <v>0.63612914599274684</v>
      </c>
      <c r="BW441" s="35">
        <f t="shared" si="982"/>
        <v>0.44154484356727436</v>
      </c>
      <c r="BX441" s="35">
        <f t="shared" si="982"/>
        <v>3.0005840700243755</v>
      </c>
      <c r="BY441" s="35">
        <f t="shared" si="982"/>
        <v>2.0827412674854471</v>
      </c>
      <c r="BZ441" s="35">
        <f t="shared" si="982"/>
        <v>1.4456556077269476</v>
      </c>
      <c r="CA441" s="35">
        <f t="shared" si="982"/>
        <v>2.0003893320403487</v>
      </c>
      <c r="CB441" s="35">
        <f t="shared" si="982"/>
        <v>1.3884941450229844</v>
      </c>
      <c r="CC441" s="35">
        <f t="shared" si="982"/>
        <v>0.96377038203692122</v>
      </c>
      <c r="CD441" s="35">
        <f t="shared" si="982"/>
        <v>1.3335928560429653</v>
      </c>
      <c r="CE441" s="35">
        <f t="shared" si="982"/>
        <v>0.92566274114822544</v>
      </c>
      <c r="CF441" s="35">
        <f t="shared" si="982"/>
        <v>0.64251357261502973</v>
      </c>
      <c r="CG441" s="35">
        <f t="shared" si="982"/>
        <v>0.94677429874498464</v>
      </c>
      <c r="CH441" s="35">
        <f t="shared" si="982"/>
        <v>0.65716735707883545</v>
      </c>
      <c r="CI441" s="35">
        <f t="shared" si="982"/>
        <v>0.45614771734134957</v>
      </c>
      <c r="CJ441" s="35">
        <f t="shared" si="982"/>
        <v>0.63118285069215319</v>
      </c>
      <c r="CK441" s="35">
        <f t="shared" si="982"/>
        <v>0.43811156087853709</v>
      </c>
      <c r="CL441" s="35">
        <f t="shared" si="982"/>
        <v>0.30409847093428694</v>
      </c>
      <c r="CM441" s="35">
        <f t="shared" si="982"/>
        <v>0.42078855703621137</v>
      </c>
      <c r="CN441" s="35">
        <f t="shared" si="982"/>
        <v>0.2920743669141227</v>
      </c>
      <c r="CO441" s="35">
        <f t="shared" si="982"/>
        <v>0.20273230909400503</v>
      </c>
      <c r="CP441" s="35">
        <f t="shared" si="982"/>
        <v>1.2543740954646581</v>
      </c>
      <c r="CQ441" s="35">
        <f t="shared" si="982"/>
        <v>0.87067605256857528</v>
      </c>
      <c r="CR441" s="35">
        <f t="shared" ref="CR441:DG441" si="983">EXP(CR440)</f>
        <v>0.60434665484349137</v>
      </c>
      <c r="CS441" s="35">
        <f t="shared" si="983"/>
        <v>0.83624937692043377</v>
      </c>
      <c r="CT441" s="35">
        <f t="shared" si="983"/>
        <v>0.58045068779127074</v>
      </c>
      <c r="CU441" s="35">
        <f t="shared" si="983"/>
        <v>0.40289776023285018</v>
      </c>
      <c r="CV441" s="35">
        <f t="shared" si="983"/>
        <v>0.55749957124295291</v>
      </c>
      <c r="CW441" s="35">
        <f t="shared" si="983"/>
        <v>0.38696711591343891</v>
      </c>
      <c r="CX441" s="35">
        <f t="shared" si="983"/>
        <v>0.26859850038002642</v>
      </c>
      <c r="CY441" s="35">
        <f t="shared" si="983"/>
        <v>1.8253013101939843</v>
      </c>
      <c r="CZ441" s="35">
        <f t="shared" si="983"/>
        <v>1.2669634563198167</v>
      </c>
      <c r="DA441" s="35">
        <f t="shared" si="983"/>
        <v>0.87941447841247833</v>
      </c>
      <c r="DB441" s="35">
        <f t="shared" si="983"/>
        <v>1.2168675109448459</v>
      </c>
      <c r="DC441" s="35">
        <f t="shared" si="983"/>
        <v>0.84464228395591678</v>
      </c>
      <c r="DD441" s="35">
        <f t="shared" si="983"/>
        <v>0.58627630488082205</v>
      </c>
      <c r="DE441" s="35">
        <f t="shared" si="983"/>
        <v>0.81124498784024646</v>
      </c>
      <c r="DF441" s="35">
        <f t="shared" si="983"/>
        <v>0.5630948424657487</v>
      </c>
      <c r="DG441" s="35">
        <f t="shared" si="983"/>
        <v>0.39085086054666157</v>
      </c>
    </row>
    <row r="442" spans="1:111" ht="13.15" x14ac:dyDescent="0.35">
      <c r="B442" s="36">
        <f t="shared" si="980"/>
        <v>-0.40546513209144641</v>
      </c>
      <c r="D442" s="36">
        <f>$CE$5-$CE$7*SUMPRODUCT($B$5:$CD$5,AE442:DG442)</f>
        <v>1.1209028627945372E-5</v>
      </c>
      <c r="F442" s="36">
        <f>SUMPRODUCT($B$7:$CD$7, LN(AE442:DG442))</f>
        <v>-3180.5978399977976</v>
      </c>
      <c r="H442" s="36">
        <f t="shared" si="976"/>
        <v>-2.9505149685233809E-8</v>
      </c>
      <c r="I442" s="36">
        <f t="shared" si="976"/>
        <v>-1.3169944694445767E-6</v>
      </c>
      <c r="J442" s="36">
        <f t="shared" si="976"/>
        <v>-2.1372233365674303E-3</v>
      </c>
      <c r="K442" s="36">
        <f t="shared" si="976"/>
        <v>-1.7620271346294918E-6</v>
      </c>
      <c r="M442" s="36">
        <v>-2.3984984498712427E-8</v>
      </c>
      <c r="N442" s="36">
        <f>IFERROR(M442/(MAX(ABS(M440),ABS(M441),ABS(M442),ABS(M443))),0)</f>
        <v>-0.48555229172730247</v>
      </c>
      <c r="P442" s="36">
        <f>L493</f>
        <v>-2.1486713137619518E-6</v>
      </c>
      <c r="R442" s="36">
        <f>H493*J493</f>
        <v>2.858066455041382E-8</v>
      </c>
      <c r="T442" s="36">
        <f>P442-D442</f>
        <v>-1.3357699941707324E-5</v>
      </c>
      <c r="V442" s="36">
        <v>2.8582688638190898E-8</v>
      </c>
      <c r="X442" s="36">
        <v>1.9747111657236055E-8</v>
      </c>
      <c r="Y442" s="36">
        <v>-1.320820502854808E-6</v>
      </c>
      <c r="Z442" s="36">
        <v>-2.1371758576333578E-3</v>
      </c>
      <c r="AA442" s="36">
        <v>-1.7545273289970619E-6</v>
      </c>
      <c r="AC442" s="44">
        <f t="shared" si="981"/>
        <v>0.99999999999999967</v>
      </c>
      <c r="AD442" s="37" t="s">
        <v>366</v>
      </c>
      <c r="AE442" s="36">
        <f t="shared" ref="AE442:BJ442" si="984">AE441/$AC441</f>
        <v>2.5874236268969713E-2</v>
      </c>
      <c r="AF442" s="36">
        <f t="shared" si="984"/>
        <v>1.7959616656104595E-2</v>
      </c>
      <c r="AG442" s="36">
        <f t="shared" si="984"/>
        <v>1.2465984583322862E-2</v>
      </c>
      <c r="AH442" s="36">
        <f t="shared" si="984"/>
        <v>1.7249490432280412E-2</v>
      </c>
      <c r="AI442" s="36">
        <f t="shared" si="984"/>
        <v>1.19730774835827E-2</v>
      </c>
      <c r="AJ442" s="36">
        <f t="shared" si="984"/>
        <v>8.3106561895650941E-3</v>
      </c>
      <c r="AK442" s="36">
        <f t="shared" si="984"/>
        <v>1.1499660012387348E-2</v>
      </c>
      <c r="AL442" s="36">
        <f t="shared" si="984"/>
        <v>7.9820514642860059E-3</v>
      </c>
      <c r="AM442" s="36">
        <f t="shared" si="984"/>
        <v>5.5404373268321911E-3</v>
      </c>
      <c r="AN442" s="36">
        <f t="shared" si="984"/>
        <v>3.4280579604611554E-2</v>
      </c>
      <c r="AO442" s="36">
        <f t="shared" si="984"/>
        <v>2.3794560042193526E-2</v>
      </c>
      <c r="AP442" s="36">
        <f t="shared" si="984"/>
        <v>1.6516088529768849E-2</v>
      </c>
      <c r="AQ442" s="36">
        <f t="shared" si="984"/>
        <v>2.2853719188300509E-2</v>
      </c>
      <c r="AR442" s="36">
        <f t="shared" si="984"/>
        <v>1.5863039647681262E-2</v>
      </c>
      <c r="AS442" s="36">
        <f t="shared" si="984"/>
        <v>1.101072542243923E-2</v>
      </c>
      <c r="AT442" s="36">
        <f t="shared" si="984"/>
        <v>1.5235812426795548E-2</v>
      </c>
      <c r="AU442" s="36">
        <f t="shared" si="984"/>
        <v>1.0575359511489009E-2</v>
      </c>
      <c r="AV442" s="36">
        <f t="shared" si="984"/>
        <v>7.3404834389106006E-3</v>
      </c>
      <c r="AW442" s="36">
        <f t="shared" si="984"/>
        <v>4.9883353851729512E-2</v>
      </c>
      <c r="AX442" s="36">
        <f t="shared" si="984"/>
        <v>3.4624632139279528E-2</v>
      </c>
      <c r="AY442" s="36">
        <f t="shared" si="984"/>
        <v>2.4033371018794533E-2</v>
      </c>
      <c r="AZ442" s="36">
        <f t="shared" si="984"/>
        <v>3.3255568436908647E-2</v>
      </c>
      <c r="BA442" s="36">
        <f t="shared" si="984"/>
        <v>2.3083087539244811E-2</v>
      </c>
      <c r="BB442" s="36">
        <f t="shared" si="984"/>
        <v>1.6022246961596952E-2</v>
      </c>
      <c r="BC442" s="36">
        <f t="shared" si="984"/>
        <v>2.2170378426220657E-2</v>
      </c>
      <c r="BD442" s="36">
        <f t="shared" si="984"/>
        <v>1.5388724657091079E-2</v>
      </c>
      <c r="BE442" s="36">
        <f t="shared" si="984"/>
        <v>1.0681497718220592E-2</v>
      </c>
      <c r="BF442" s="36">
        <f t="shared" si="984"/>
        <v>1.5739694759372449E-2</v>
      </c>
      <c r="BG442" s="36">
        <f t="shared" si="984"/>
        <v>1.092511026118429E-2</v>
      </c>
      <c r="BH442" s="36">
        <f t="shared" si="984"/>
        <v>7.5832496146699801E-3</v>
      </c>
      <c r="BI442" s="36">
        <f t="shared" si="984"/>
        <v>1.0493129587921944E-2</v>
      </c>
      <c r="BJ442" s="36">
        <f t="shared" si="984"/>
        <v>7.283406666109527E-3</v>
      </c>
      <c r="BK442" s="36">
        <f t="shared" ref="BK442:CP442" si="985">BK441/$AC441</f>
        <v>5.055499621865845E-3</v>
      </c>
      <c r="BL442" s="36">
        <f t="shared" si="985"/>
        <v>6.9954195575081743E-3</v>
      </c>
      <c r="BM442" s="36">
        <f t="shared" si="985"/>
        <v>4.8556043276196887E-3</v>
      </c>
      <c r="BN442" s="36">
        <f t="shared" si="985"/>
        <v>3.3703330004122493E-3</v>
      </c>
      <c r="BO442" s="36">
        <f t="shared" si="985"/>
        <v>2.0853402339764581E-2</v>
      </c>
      <c r="BP442" s="36">
        <f t="shared" si="985"/>
        <v>1.4474595814325059E-2</v>
      </c>
      <c r="BQ442" s="36">
        <f t="shared" si="985"/>
        <v>1.004698996233157E-2</v>
      </c>
      <c r="BR442" s="36">
        <f t="shared" si="985"/>
        <v>1.3902267893087706E-2</v>
      </c>
      <c r="BS442" s="36">
        <f t="shared" si="985"/>
        <v>9.6497303114511639E-3</v>
      </c>
      <c r="BT442" s="36">
        <f t="shared" si="985"/>
        <v>6.6979931475811862E-3</v>
      </c>
      <c r="BU442" s="36">
        <f t="shared" si="985"/>
        <v>9.2681783731104646E-3</v>
      </c>
      <c r="BV442" s="36">
        <f t="shared" si="985"/>
        <v>6.4331533866793097E-3</v>
      </c>
      <c r="BW442" s="36">
        <f t="shared" si="985"/>
        <v>4.4653286579608865E-3</v>
      </c>
      <c r="BX442" s="36">
        <f t="shared" si="985"/>
        <v>3.0344809216324438E-2</v>
      </c>
      <c r="BY442" s="36">
        <f t="shared" si="985"/>
        <v>2.1062694773387309E-2</v>
      </c>
      <c r="BZ442" s="36">
        <f t="shared" si="985"/>
        <v>1.4619868194070436E-2</v>
      </c>
      <c r="CA442" s="36">
        <f t="shared" si="985"/>
        <v>2.0229872325704223E-2</v>
      </c>
      <c r="CB442" s="36">
        <f t="shared" si="985"/>
        <v>1.4041796178823179E-2</v>
      </c>
      <c r="CC442" s="36">
        <f t="shared" si="985"/>
        <v>9.7465785622920121E-3</v>
      </c>
      <c r="CD442" s="36">
        <f t="shared" si="985"/>
        <v>1.3486581227016998E-2</v>
      </c>
      <c r="CE442" s="36">
        <f t="shared" si="985"/>
        <v>9.3611972280365496E-3</v>
      </c>
      <c r="CF442" s="36">
        <f t="shared" si="985"/>
        <v>6.4977188856913809E-3</v>
      </c>
      <c r="CG442" s="36">
        <f t="shared" si="985"/>
        <v>9.5746977241342648E-3</v>
      </c>
      <c r="CH442" s="36">
        <f t="shared" si="985"/>
        <v>6.6459121318975141E-3</v>
      </c>
      <c r="CI442" s="36">
        <f t="shared" si="985"/>
        <v>4.613007046015776E-3</v>
      </c>
      <c r="CJ442" s="36">
        <f t="shared" si="985"/>
        <v>6.3831316630010597E-3</v>
      </c>
      <c r="CK442" s="36">
        <f t="shared" si="985"/>
        <v>4.4306079816711546E-3</v>
      </c>
      <c r="CL442" s="36">
        <f t="shared" si="985"/>
        <v>3.075337956920486E-3</v>
      </c>
      <c r="CM442" s="36">
        <f t="shared" si="985"/>
        <v>4.2554210066084097E-3</v>
      </c>
      <c r="CN442" s="36">
        <f t="shared" si="985"/>
        <v>2.9537385836070898E-3</v>
      </c>
      <c r="CO442" s="36">
        <f t="shared" si="985"/>
        <v>2.0502252554425253E-3</v>
      </c>
      <c r="CP442" s="36">
        <f t="shared" si="985"/>
        <v>1.2685444474970291E-2</v>
      </c>
      <c r="CQ442" s="36">
        <f t="shared" ref="CQ442:DG442" si="986">CQ441/$AC441</f>
        <v>8.8051186328537874E-3</v>
      </c>
      <c r="CR442" s="36">
        <f t="shared" si="986"/>
        <v>6.111738086245537E-3</v>
      </c>
      <c r="CS442" s="36">
        <f t="shared" si="986"/>
        <v>8.4569627804878013E-3</v>
      </c>
      <c r="CT442" s="36">
        <f t="shared" si="986"/>
        <v>5.8700789477854308E-3</v>
      </c>
      <c r="CU442" s="36">
        <f t="shared" si="986"/>
        <v>4.0744919597773335E-3</v>
      </c>
      <c r="CV442" s="36">
        <f t="shared" si="986"/>
        <v>5.6379750517747207E-3</v>
      </c>
      <c r="CW442" s="36">
        <f t="shared" si="986"/>
        <v>3.9133858713344492E-3</v>
      </c>
      <c r="CX442" s="36">
        <f t="shared" si="986"/>
        <v>2.7163279080384293E-3</v>
      </c>
      <c r="CY442" s="36">
        <f t="shared" si="986"/>
        <v>1.8459212849081589E-2</v>
      </c>
      <c r="CZ442" s="36">
        <f t="shared" si="986"/>
        <v>1.281276027229176E-2</v>
      </c>
      <c r="DA442" s="36">
        <f t="shared" si="986"/>
        <v>8.8934900495167054E-3</v>
      </c>
      <c r="DB442" s="36">
        <f t="shared" si="986"/>
        <v>1.2306141604246059E-2</v>
      </c>
      <c r="DC442" s="36">
        <f t="shared" si="986"/>
        <v>8.5418399766664811E-3</v>
      </c>
      <c r="DD442" s="36">
        <f t="shared" si="986"/>
        <v>5.9289932241477512E-3</v>
      </c>
      <c r="DE442" s="36">
        <f t="shared" si="986"/>
        <v>8.2040942060695992E-3</v>
      </c>
      <c r="DF442" s="36">
        <f t="shared" si="986"/>
        <v>5.694559847870085E-3</v>
      </c>
      <c r="DG442" s="36">
        <f t="shared" si="986"/>
        <v>3.9526620546340248E-3</v>
      </c>
    </row>
    <row r="443" spans="1:111" x14ac:dyDescent="0.35">
      <c r="B443" s="35">
        <f t="shared" si="980"/>
        <v>-0.36512201664346711</v>
      </c>
      <c r="D443" s="35">
        <f>$CE$6-$CE$7*SUMPRODUCT($B$6:$CD$6,AE442:DG442)</f>
        <v>1.2292605958919012E-5</v>
      </c>
      <c r="H443" s="35">
        <f t="shared" si="976"/>
        <v>-1.2180452157680745E-7</v>
      </c>
      <c r="I443" s="35">
        <f t="shared" si="976"/>
        <v>9.2668605468820874E-7</v>
      </c>
      <c r="J443" s="35">
        <f t="shared" si="976"/>
        <v>-1.7620271346294918E-6</v>
      </c>
      <c r="K443" s="35">
        <f t="shared" si="976"/>
        <v>-2.1061223800791923E-3</v>
      </c>
      <c r="M443" s="35">
        <v>-2.590763209587577E-8</v>
      </c>
      <c r="N443" s="35">
        <f>IFERROR(M443/(MAX(ABS(M440),ABS(M441),ABS(M442),ABS(M443))),0)</f>
        <v>-0.52447439096971671</v>
      </c>
      <c r="P443" s="35">
        <f>L494</f>
        <v>-2.3545925955659186E-6</v>
      </c>
      <c r="R443" s="35">
        <f>H494*J494</f>
        <v>3.0871704014130566E-8</v>
      </c>
      <c r="T443" s="35">
        <f>P443-D443</f>
        <v>-1.464719855448493E-5</v>
      </c>
      <c r="V443" s="35">
        <v>3.0870124149840066E-8</v>
      </c>
      <c r="X443" s="35">
        <v>-1.587799670220609E-7</v>
      </c>
      <c r="Y443" s="35">
        <v>9.0479498225253018E-7</v>
      </c>
      <c r="Z443" s="35">
        <v>-1.7545273289970619E-6</v>
      </c>
      <c r="AA443" s="35">
        <v>-2.1061615739787626E-3</v>
      </c>
    </row>
    <row r="444" spans="1:111" x14ac:dyDescent="0.35">
      <c r="B444" s="3"/>
    </row>
    <row r="445" spans="1:111" ht="13.5" thickBot="1" x14ac:dyDescent="0.4">
      <c r="B445" s="39" t="s">
        <v>367</v>
      </c>
      <c r="D445" s="39" t="s">
        <v>368</v>
      </c>
      <c r="E445" s="39" t="s">
        <v>369</v>
      </c>
      <c r="F445" s="39" t="s">
        <v>370</v>
      </c>
      <c r="H445" s="39" t="s">
        <v>347</v>
      </c>
      <c r="I445" s="39" t="s">
        <v>371</v>
      </c>
      <c r="J445" s="39" t="s">
        <v>372</v>
      </c>
      <c r="K445" s="39" t="s">
        <v>349</v>
      </c>
      <c r="L445" s="39" t="s">
        <v>373</v>
      </c>
      <c r="M445" s="39" t="s">
        <v>374</v>
      </c>
    </row>
    <row r="446" spans="1:111" ht="13.15" thickTop="1" x14ac:dyDescent="0.35">
      <c r="B446" s="32">
        <v>1</v>
      </c>
      <c r="D446" s="32">
        <v>0</v>
      </c>
      <c r="E446" s="32"/>
      <c r="F446" s="32" t="b">
        <v>0</v>
      </c>
      <c r="H446" s="32">
        <v>0</v>
      </c>
      <c r="I446" s="32">
        <f>B440</f>
        <v>-0.49706188484373304</v>
      </c>
      <c r="J446" s="32">
        <f>IF(SUMPRODUCT(L446:L449,N440:N443)&gt;0,N440,-N440)</f>
        <v>1</v>
      </c>
      <c r="K446" s="32">
        <f>I446+J446*H446</f>
        <v>-0.49706188484373304</v>
      </c>
      <c r="L446" s="32">
        <f>D440</f>
        <v>2.2191953149786059E-5</v>
      </c>
      <c r="M446" s="32">
        <f>SUMPRODUCT(L446:L449,J446:J449)</f>
        <v>3.5049476052349873E-5</v>
      </c>
    </row>
    <row r="447" spans="1:111" ht="13.5" thickBot="1" x14ac:dyDescent="0.4">
      <c r="H447" s="33">
        <f>H446</f>
        <v>0</v>
      </c>
      <c r="I447" s="33">
        <f>B441</f>
        <v>0.32821981099168146</v>
      </c>
      <c r="J447" s="32">
        <f>IF(SUMPRODUCT(L446:L449,N440:N443)&gt;0,N441,-N441)</f>
        <v>0.19693026443581607</v>
      </c>
      <c r="K447" s="33">
        <f t="shared" ref="K447:K449" si="987">I447+J447*H447</f>
        <v>0.32821981099168146</v>
      </c>
      <c r="L447" s="32">
        <f>D441</f>
        <v>4.9144114200316835E-6</v>
      </c>
      <c r="M447" s="39" t="s">
        <v>375</v>
      </c>
    </row>
    <row r="448" spans="1:111" ht="13.15" thickTop="1" x14ac:dyDescent="0.35">
      <c r="H448" s="33">
        <f t="shared" ref="H448:H449" si="988">H447</f>
        <v>0</v>
      </c>
      <c r="I448" s="32">
        <f>B442</f>
        <v>-0.40546513209144641</v>
      </c>
      <c r="J448" s="32">
        <f>IF(SUMPRODUCT(L446:L449,N440:N443)&gt;0,N442,-N442)</f>
        <v>0.48555229172730247</v>
      </c>
      <c r="K448" s="32">
        <f t="shared" si="987"/>
        <v>-0.40546513209144641</v>
      </c>
      <c r="L448" s="32">
        <f>D442</f>
        <v>1.1209028627945372E-5</v>
      </c>
      <c r="M448" s="32">
        <f>F442</f>
        <v>-3180.5978399977976</v>
      </c>
    </row>
    <row r="449" spans="2:97" x14ac:dyDescent="0.35">
      <c r="H449" s="33">
        <f t="shared" si="988"/>
        <v>0</v>
      </c>
      <c r="I449" s="34">
        <f>B443</f>
        <v>-0.36512201664346711</v>
      </c>
      <c r="J449" s="32">
        <f>IF(SUMPRODUCT(L446:L449,N440:N443)&gt;0,N443,-N443)</f>
        <v>0.52447439096971671</v>
      </c>
      <c r="K449" s="34">
        <f t="shared" si="987"/>
        <v>-0.36512201664346711</v>
      </c>
      <c r="L449" s="32">
        <f>D443</f>
        <v>1.2292605958919012E-5</v>
      </c>
    </row>
    <row r="450" spans="2:97" ht="13.5" thickBot="1" x14ac:dyDescent="0.4">
      <c r="B450" s="39" t="s">
        <v>367</v>
      </c>
      <c r="D450" s="39" t="s">
        <v>368</v>
      </c>
      <c r="E450" s="39" t="s">
        <v>369</v>
      </c>
      <c r="F450" s="39" t="s">
        <v>370</v>
      </c>
      <c r="H450" s="39" t="s">
        <v>347</v>
      </c>
      <c r="I450" s="39" t="s">
        <v>371</v>
      </c>
      <c r="J450" s="39" t="s">
        <v>372</v>
      </c>
      <c r="K450" s="39" t="s">
        <v>349</v>
      </c>
      <c r="L450" s="39" t="s">
        <v>373</v>
      </c>
      <c r="M450" s="39" t="s">
        <v>374</v>
      </c>
      <c r="O450" s="45" t="s">
        <v>336</v>
      </c>
    </row>
    <row r="451" spans="2:97" ht="13.9" thickTop="1" thickBot="1" x14ac:dyDescent="0.4">
      <c r="B451" s="32">
        <f>1+B446</f>
        <v>2</v>
      </c>
      <c r="D451" s="32">
        <v>0</v>
      </c>
      <c r="E451" s="32">
        <f>H451</f>
        <v>3.0137434214871917E-6</v>
      </c>
      <c r="F451" s="32" t="b">
        <f>OR(F446,M451*M446&lt;=0)</f>
        <v>1</v>
      </c>
      <c r="H451" s="32">
        <f>ABS(H433)</f>
        <v>3.0137434214871917E-6</v>
      </c>
      <c r="I451" s="32">
        <f>I446</f>
        <v>-0.49706188484373304</v>
      </c>
      <c r="J451" s="32">
        <f>J446</f>
        <v>1</v>
      </c>
      <c r="K451" s="32">
        <f>I451+J451*H451</f>
        <v>-0.49705887110031155</v>
      </c>
      <c r="L451" s="32">
        <f>$CE$3-$CE$7*SUMPRODUCT($B$3:$CD$3,Q453:CS453)</f>
        <v>-1.3317455854178206E-3</v>
      </c>
      <c r="M451" s="32">
        <f>SUMPRODUCT(L451:L454,J451:J454)</f>
        <v>-2.1033264698593333E-3</v>
      </c>
      <c r="O451" s="46">
        <f>SUM(Q451:CS451)</f>
        <v>-1.2659929887431711</v>
      </c>
      <c r="P451" s="39" t="s">
        <v>363</v>
      </c>
      <c r="Q451" s="32">
        <f t="shared" ref="Q451:AV451" si="989">SUMPRODUCT(B$3:B$6,$K451:$K454)</f>
        <v>0.9394225713849842</v>
      </c>
      <c r="R451" s="32">
        <f t="shared" si="989"/>
        <v>0.57430213537276265</v>
      </c>
      <c r="S451" s="32">
        <f t="shared" si="989"/>
        <v>0.20918169936054104</v>
      </c>
      <c r="T451" s="32">
        <f t="shared" si="989"/>
        <v>0.53395890262356271</v>
      </c>
      <c r="U451" s="32">
        <f t="shared" si="989"/>
        <v>0.16883846661134116</v>
      </c>
      <c r="V451" s="32">
        <f t="shared" si="989"/>
        <v>-0.19628196940088044</v>
      </c>
      <c r="W451" s="32">
        <f t="shared" si="989"/>
        <v>0.12849523386214134</v>
      </c>
      <c r="X451" s="32">
        <f t="shared" si="989"/>
        <v>-0.23662520215008026</v>
      </c>
      <c r="Y451" s="32">
        <f t="shared" si="989"/>
        <v>-0.60174563816230187</v>
      </c>
      <c r="Z451" s="32">
        <f t="shared" si="989"/>
        <v>1.2207543466612445</v>
      </c>
      <c r="AA451" s="32">
        <f t="shared" si="989"/>
        <v>0.85563391064902294</v>
      </c>
      <c r="AB451" s="32">
        <f t="shared" si="989"/>
        <v>0.49051347463680134</v>
      </c>
      <c r="AC451" s="32">
        <f t="shared" si="989"/>
        <v>0.81529067789982312</v>
      </c>
      <c r="AD451" s="32">
        <f t="shared" si="989"/>
        <v>0.45017024188760152</v>
      </c>
      <c r="AE451" s="32">
        <f t="shared" si="989"/>
        <v>8.5049805875379914E-2</v>
      </c>
      <c r="AF451" s="32">
        <f t="shared" si="989"/>
        <v>0.4098270091384017</v>
      </c>
      <c r="AG451" s="32">
        <f t="shared" si="989"/>
        <v>4.4706573126180094E-2</v>
      </c>
      <c r="AH451" s="32">
        <f t="shared" si="989"/>
        <v>-0.32041386288604151</v>
      </c>
      <c r="AI451" s="32">
        <f t="shared" si="989"/>
        <v>1.595863380362925</v>
      </c>
      <c r="AJ451" s="32">
        <f t="shared" si="989"/>
        <v>1.2307429443507034</v>
      </c>
      <c r="AK451" s="32">
        <f t="shared" si="989"/>
        <v>0.86562250833848187</v>
      </c>
      <c r="AL451" s="32">
        <f t="shared" si="989"/>
        <v>1.1903997116015035</v>
      </c>
      <c r="AM451" s="32">
        <f t="shared" si="989"/>
        <v>0.82527927558928194</v>
      </c>
      <c r="AN451" s="32">
        <f t="shared" si="989"/>
        <v>0.46015883957706033</v>
      </c>
      <c r="AO451" s="32">
        <f t="shared" si="989"/>
        <v>0.78493604284008212</v>
      </c>
      <c r="AP451" s="32">
        <f t="shared" si="989"/>
        <v>0.41981560682786051</v>
      </c>
      <c r="AQ451" s="32">
        <f t="shared" si="989"/>
        <v>5.4695170815638905E-2</v>
      </c>
      <c r="AR451" s="32">
        <f t="shared" si="989"/>
        <v>0.44236370028467265</v>
      </c>
      <c r="AS451" s="32">
        <f t="shared" si="989"/>
        <v>7.724326427245104E-2</v>
      </c>
      <c r="AT451" s="32">
        <f t="shared" si="989"/>
        <v>-0.28787717173977057</v>
      </c>
      <c r="AU451" s="32">
        <f t="shared" si="989"/>
        <v>3.690003152325122E-2</v>
      </c>
      <c r="AV451" s="32">
        <f t="shared" si="989"/>
        <v>-0.32822040448897039</v>
      </c>
      <c r="AW451" s="32">
        <f t="shared" ref="AW451:CB451" si="990">SUMPRODUCT(AH$3:AH$6,$K451:$K454)</f>
        <v>-0.69334084050119205</v>
      </c>
      <c r="AX451" s="32">
        <f t="shared" si="990"/>
        <v>-0.36856363723817015</v>
      </c>
      <c r="AY451" s="32">
        <f t="shared" si="990"/>
        <v>-0.73368407325039176</v>
      </c>
      <c r="AZ451" s="32">
        <f t="shared" si="990"/>
        <v>-1.0988045092626133</v>
      </c>
      <c r="BA451" s="32">
        <f t="shared" si="990"/>
        <v>0.72369547556093305</v>
      </c>
      <c r="BB451" s="32">
        <f t="shared" si="990"/>
        <v>0.35857503954871139</v>
      </c>
      <c r="BC451" s="32">
        <f t="shared" si="990"/>
        <v>-6.5453964635102113E-3</v>
      </c>
      <c r="BD451" s="32">
        <f t="shared" si="990"/>
        <v>0.31823180679951157</v>
      </c>
      <c r="BE451" s="32">
        <f t="shared" si="990"/>
        <v>-4.6888629212710052E-2</v>
      </c>
      <c r="BF451" s="32">
        <f t="shared" si="990"/>
        <v>-0.41200906522493164</v>
      </c>
      <c r="BG451" s="32">
        <f t="shared" si="990"/>
        <v>-8.7231861961909851E-2</v>
      </c>
      <c r="BH451" s="32">
        <f t="shared" si="990"/>
        <v>-0.45235229797413146</v>
      </c>
      <c r="BI451" s="32">
        <f t="shared" si="990"/>
        <v>-0.81747273398635301</v>
      </c>
      <c r="BJ451" s="32">
        <f t="shared" si="990"/>
        <v>1.0988045092626133</v>
      </c>
      <c r="BK451" s="32">
        <f t="shared" si="990"/>
        <v>0.73368407325039176</v>
      </c>
      <c r="BL451" s="32">
        <f t="shared" si="990"/>
        <v>0.36856363723817015</v>
      </c>
      <c r="BM451" s="32">
        <f t="shared" si="990"/>
        <v>0.69334084050119205</v>
      </c>
      <c r="BN451" s="32">
        <f t="shared" si="990"/>
        <v>0.32822040448897039</v>
      </c>
      <c r="BO451" s="32">
        <f t="shared" si="990"/>
        <v>-3.690003152325122E-2</v>
      </c>
      <c r="BP451" s="32">
        <f t="shared" si="990"/>
        <v>0.28787717173977057</v>
      </c>
      <c r="BQ451" s="32">
        <f t="shared" si="990"/>
        <v>-7.724326427245104E-2</v>
      </c>
      <c r="BR451" s="32">
        <f t="shared" si="990"/>
        <v>-0.44236370028467265</v>
      </c>
      <c r="BS451" s="32">
        <f t="shared" si="990"/>
        <v>-5.4695170815638905E-2</v>
      </c>
      <c r="BT451" s="32">
        <f t="shared" si="990"/>
        <v>-0.41981560682786051</v>
      </c>
      <c r="BU451" s="32">
        <f t="shared" si="990"/>
        <v>-0.78493604284008212</v>
      </c>
      <c r="BV451" s="32">
        <f t="shared" si="990"/>
        <v>-0.46015883957706033</v>
      </c>
      <c r="BW451" s="32">
        <f t="shared" si="990"/>
        <v>-0.82527927558928194</v>
      </c>
      <c r="BX451" s="32">
        <f t="shared" si="990"/>
        <v>-1.1903997116015035</v>
      </c>
      <c r="BY451" s="32">
        <f t="shared" si="990"/>
        <v>-0.86562250833848187</v>
      </c>
      <c r="BZ451" s="32">
        <f t="shared" si="990"/>
        <v>-1.2307429443507034</v>
      </c>
      <c r="CA451" s="32">
        <f t="shared" si="990"/>
        <v>-1.595863380362925</v>
      </c>
      <c r="CB451" s="32">
        <f t="shared" si="990"/>
        <v>0.22663660446062139</v>
      </c>
      <c r="CC451" s="32">
        <f t="shared" ref="CC451:CS451" si="991">SUMPRODUCT(BN$3:BN$6,$K451:$K454)</f>
        <v>-0.13848383155160021</v>
      </c>
      <c r="CD451" s="32">
        <f t="shared" si="991"/>
        <v>-0.50360426756382182</v>
      </c>
      <c r="CE451" s="32">
        <f t="shared" si="991"/>
        <v>-0.17882706430080003</v>
      </c>
      <c r="CF451" s="32">
        <f t="shared" si="991"/>
        <v>-0.54394750031302164</v>
      </c>
      <c r="CG451" s="32">
        <f t="shared" si="991"/>
        <v>-0.90906793632524319</v>
      </c>
      <c r="CH451" s="32">
        <f t="shared" si="991"/>
        <v>-0.58429073306222157</v>
      </c>
      <c r="CI451" s="32">
        <f t="shared" si="991"/>
        <v>-0.94941116907444312</v>
      </c>
      <c r="CJ451" s="32">
        <f t="shared" si="991"/>
        <v>-1.3145316050866647</v>
      </c>
      <c r="CK451" s="32">
        <f t="shared" si="991"/>
        <v>0.60174563816230187</v>
      </c>
      <c r="CL451" s="32">
        <f t="shared" si="991"/>
        <v>0.23662520215008026</v>
      </c>
      <c r="CM451" s="32">
        <f t="shared" si="991"/>
        <v>-0.12849523386214134</v>
      </c>
      <c r="CN451" s="32">
        <f t="shared" si="991"/>
        <v>0.19628196940088044</v>
      </c>
      <c r="CO451" s="32">
        <f t="shared" si="991"/>
        <v>-0.16883846661134116</v>
      </c>
      <c r="CP451" s="32">
        <f t="shared" si="991"/>
        <v>-0.53395890262356271</v>
      </c>
      <c r="CQ451" s="32">
        <f t="shared" si="991"/>
        <v>-0.20918169936054104</v>
      </c>
      <c r="CR451" s="32">
        <f t="shared" si="991"/>
        <v>-0.57430213537276265</v>
      </c>
      <c r="CS451" s="32">
        <f t="shared" si="991"/>
        <v>-0.9394225713849842</v>
      </c>
    </row>
    <row r="452" spans="2:97" ht="13.9" thickTop="1" thickBot="1" x14ac:dyDescent="0.4">
      <c r="H452" s="33">
        <f>H451</f>
        <v>3.0137434214871917E-6</v>
      </c>
      <c r="I452" s="33">
        <f t="shared" ref="I452:J452" si="992">I447</f>
        <v>0.32821981099168146</v>
      </c>
      <c r="J452" s="33">
        <f t="shared" si="992"/>
        <v>0.19693026443581607</v>
      </c>
      <c r="K452" s="33">
        <f t="shared" ref="K452:K454" si="993">I452+J452*H452</f>
        <v>0.32822040448897039</v>
      </c>
      <c r="L452" s="33">
        <f>$CE$4-$CE$7*SUMPRODUCT($B$4:$CD$4,Q453:CS453)</f>
        <v>-2.9488488056017559E-4</v>
      </c>
      <c r="M452" s="39" t="s">
        <v>375</v>
      </c>
      <c r="O452" s="47">
        <f t="shared" ref="O452:O453" si="994">SUM(Q452:CS452)</f>
        <v>98.882783986218598</v>
      </c>
      <c r="P452" s="39" t="s">
        <v>365</v>
      </c>
      <c r="Q452" s="33">
        <f>EXP(Q451)</f>
        <v>2.5585036385016595</v>
      </c>
      <c r="R452" s="33">
        <f>EXP(R451)</f>
        <v>1.7758907630253187</v>
      </c>
      <c r="S452" s="33">
        <f t="shared" ref="S452:CD452" si="995">EXP(S451)</f>
        <v>1.232668953343997</v>
      </c>
      <c r="T452" s="33">
        <f t="shared" si="995"/>
        <v>1.7056715473854591</v>
      </c>
      <c r="U452" s="33">
        <f t="shared" si="995"/>
        <v>1.1839288794331626</v>
      </c>
      <c r="V452" s="33">
        <f t="shared" si="995"/>
        <v>0.82178048505554457</v>
      </c>
      <c r="W452" s="33">
        <f t="shared" si="995"/>
        <v>1.1371160016266748</v>
      </c>
      <c r="X452" s="33">
        <f t="shared" si="995"/>
        <v>0.78928705567904356</v>
      </c>
      <c r="Y452" s="33">
        <f t="shared" si="995"/>
        <v>0.54785444525564031</v>
      </c>
      <c r="Z452" s="33">
        <f t="shared" si="995"/>
        <v>3.3897438113423384</v>
      </c>
      <c r="AA452" s="33">
        <f t="shared" si="995"/>
        <v>2.3528654143757604</v>
      </c>
      <c r="AB452" s="33">
        <f t="shared" si="995"/>
        <v>1.6331545881555489</v>
      </c>
      <c r="AC452" s="33">
        <f t="shared" si="995"/>
        <v>2.2598324602417095</v>
      </c>
      <c r="AD452" s="33">
        <f t="shared" si="995"/>
        <v>1.5685792006449122</v>
      </c>
      <c r="AE452" s="33">
        <f t="shared" si="995"/>
        <v>1.0887712925553186</v>
      </c>
      <c r="AF452" s="33">
        <f t="shared" si="995"/>
        <v>1.5065571419510277</v>
      </c>
      <c r="AG452" s="33">
        <f t="shared" si="995"/>
        <v>1.0457209722506005</v>
      </c>
      <c r="AH452" s="33">
        <f t="shared" si="995"/>
        <v>0.72584857311724016</v>
      </c>
      <c r="AI452" s="33">
        <f t="shared" si="995"/>
        <v>4.9325859320422261</v>
      </c>
      <c r="AJ452" s="33">
        <f t="shared" si="995"/>
        <v>3.4237722638817112</v>
      </c>
      <c r="AK452" s="33">
        <f t="shared" si="995"/>
        <v>2.3764850073422599</v>
      </c>
      <c r="AL452" s="33">
        <f t="shared" si="995"/>
        <v>3.288395354499221</v>
      </c>
      <c r="AM452" s="33">
        <f t="shared" si="995"/>
        <v>2.282518127920476</v>
      </c>
      <c r="AN452" s="33">
        <f t="shared" si="995"/>
        <v>1.5843256186204508</v>
      </c>
      <c r="AO452" s="33">
        <f t="shared" si="995"/>
        <v>2.192266725095847</v>
      </c>
      <c r="AP452" s="33">
        <f t="shared" si="995"/>
        <v>1.5216809421719157</v>
      </c>
      <c r="AQ452" s="33">
        <f t="shared" si="995"/>
        <v>1.0562185993440074</v>
      </c>
      <c r="AR452" s="33">
        <f t="shared" si="995"/>
        <v>1.5563816939742949</v>
      </c>
      <c r="AS452" s="33">
        <f t="shared" si="995"/>
        <v>1.0803048440022203</v>
      </c>
      <c r="AT452" s="33">
        <f t="shared" si="995"/>
        <v>0.74985368980697908</v>
      </c>
      <c r="AU452" s="33">
        <f t="shared" si="995"/>
        <v>1.0375892894325527</v>
      </c>
      <c r="AV452" s="33">
        <f t="shared" si="995"/>
        <v>0.72020426595773201</v>
      </c>
      <c r="AW452" s="33">
        <f t="shared" si="995"/>
        <v>0.4999031794048146</v>
      </c>
      <c r="AX452" s="33">
        <f t="shared" si="995"/>
        <v>0.69172718858959459</v>
      </c>
      <c r="AY452" s="33">
        <f t="shared" si="995"/>
        <v>0.480136868388095</v>
      </c>
      <c r="AZ452" s="33">
        <f t="shared" si="995"/>
        <v>0.33326926595956374</v>
      </c>
      <c r="BA452" s="33">
        <f t="shared" si="995"/>
        <v>2.0620393638859582</v>
      </c>
      <c r="BB452" s="33">
        <f t="shared" si="995"/>
        <v>1.4312884313364644</v>
      </c>
      <c r="BC452" s="33">
        <f t="shared" si="995"/>
        <v>0.99347597798375242</v>
      </c>
      <c r="BD452" s="33">
        <f t="shared" si="995"/>
        <v>1.374694887918491</v>
      </c>
      <c r="BE452" s="33">
        <f t="shared" si="995"/>
        <v>0.9541936609721926</v>
      </c>
      <c r="BF452" s="33">
        <f t="shared" si="995"/>
        <v>0.6623182719607964</v>
      </c>
      <c r="BG452" s="33">
        <f t="shared" si="995"/>
        <v>0.91646457772168299</v>
      </c>
      <c r="BH452" s="33">
        <f t="shared" si="995"/>
        <v>0.63613002292581278</v>
      </c>
      <c r="BI452" s="33">
        <f t="shared" si="995"/>
        <v>0.44154615017808674</v>
      </c>
      <c r="BJ452" s="33">
        <f t="shared" si="995"/>
        <v>3.0005767172101976</v>
      </c>
      <c r="BK452" s="33">
        <f t="shared" si="995"/>
        <v>2.0827394558496999</v>
      </c>
      <c r="BL452" s="33">
        <f t="shared" si="995"/>
        <v>1.4456566352971638</v>
      </c>
      <c r="BM452" s="33">
        <f t="shared" si="995"/>
        <v>2.0003873573890876</v>
      </c>
      <c r="BN452" s="33">
        <f t="shared" si="995"/>
        <v>1.3884949690907398</v>
      </c>
      <c r="BO452" s="33">
        <f t="shared" si="995"/>
        <v>0.96377247739988725</v>
      </c>
      <c r="BP452" s="33">
        <f t="shared" si="995"/>
        <v>1.3335934910947913</v>
      </c>
      <c r="BQ452" s="33">
        <f t="shared" si="995"/>
        <v>0.92566464507859292</v>
      </c>
      <c r="BR452" s="33">
        <f t="shared" si="995"/>
        <v>0.64251590973577455</v>
      </c>
      <c r="BS452" s="33">
        <f t="shared" si="995"/>
        <v>0.94677370822770646</v>
      </c>
      <c r="BT452" s="33">
        <f t="shared" si="995"/>
        <v>0.65716798593316572</v>
      </c>
      <c r="BU452" s="33">
        <f t="shared" si="995"/>
        <v>0.45614887483925093</v>
      </c>
      <c r="BV452" s="33">
        <f t="shared" si="995"/>
        <v>0.6311833806428937</v>
      </c>
      <c r="BW452" s="33">
        <f t="shared" si="995"/>
        <v>0.43811262121763106</v>
      </c>
      <c r="BX452" s="33">
        <f t="shared" si="995"/>
        <v>0.30409968759741385</v>
      </c>
      <c r="BY452" s="33">
        <f t="shared" si="995"/>
        <v>0.42078952609019371</v>
      </c>
      <c r="BZ452" s="33">
        <f t="shared" si="995"/>
        <v>0.29207550120937287</v>
      </c>
      <c r="CA452" s="33">
        <f t="shared" si="995"/>
        <v>0.20273341686841581</v>
      </c>
      <c r="CB452" s="33">
        <f t="shared" si="995"/>
        <v>1.2543739512076615</v>
      </c>
      <c r="CC452" s="33">
        <f t="shared" si="995"/>
        <v>0.8706773286567725</v>
      </c>
      <c r="CD452" s="33">
        <f t="shared" si="995"/>
        <v>0.60434849584292227</v>
      </c>
      <c r="CE452" s="33">
        <f t="shared" ref="CE452:CS452" si="996">EXP(CE451)</f>
        <v>0.83625050445868132</v>
      </c>
      <c r="CF452" s="33">
        <f t="shared" si="996"/>
        <v>0.58045238790950104</v>
      </c>
      <c r="CG452" s="33">
        <f t="shared" si="996"/>
        <v>0.40289957714039165</v>
      </c>
      <c r="CH452" s="33">
        <f t="shared" si="996"/>
        <v>0.55750113874265816</v>
      </c>
      <c r="CI452" s="33">
        <f t="shared" si="996"/>
        <v>0.38696881558823748</v>
      </c>
      <c r="CJ452" s="33">
        <f t="shared" si="996"/>
        <v>0.26860010470200202</v>
      </c>
      <c r="CK452" s="33">
        <f t="shared" si="996"/>
        <v>1.8253023383489737</v>
      </c>
      <c r="CL452" s="33">
        <f t="shared" si="996"/>
        <v>1.2669661725792205</v>
      </c>
      <c r="CM452" s="33">
        <f t="shared" si="996"/>
        <v>0.87941775383467757</v>
      </c>
      <c r="CN452" s="33">
        <f t="shared" si="996"/>
        <v>1.2168699770625602</v>
      </c>
      <c r="CO452" s="33">
        <f t="shared" si="996"/>
        <v>0.84464533078944459</v>
      </c>
      <c r="CP452" s="33">
        <f t="shared" si="996"/>
        <v>0.58627934641511215</v>
      </c>
      <c r="CQ452" s="33">
        <f t="shared" si="996"/>
        <v>0.81124781904110577</v>
      </c>
      <c r="CR452" s="33">
        <f t="shared" si="996"/>
        <v>0.56309769768521689</v>
      </c>
      <c r="CS452" s="33">
        <f t="shared" si="996"/>
        <v>0.39085346018332479</v>
      </c>
    </row>
    <row r="453" spans="2:97" ht="13.9" thickTop="1" thickBot="1" x14ac:dyDescent="0.4">
      <c r="H453" s="32">
        <f t="shared" ref="H453:H454" si="997">H452</f>
        <v>3.0137434214871917E-6</v>
      </c>
      <c r="I453" s="32">
        <f t="shared" ref="I453:J453" si="998">I448</f>
        <v>-0.40546513209144641</v>
      </c>
      <c r="J453" s="32">
        <f t="shared" si="998"/>
        <v>0.48555229172730247</v>
      </c>
      <c r="K453" s="32">
        <f t="shared" si="993"/>
        <v>-0.40546366876142143</v>
      </c>
      <c r="L453" s="32">
        <f>$CE$5-$CE$7*SUMPRODUCT($B$5:$CD$5,Q453:CS453)</f>
        <v>-6.7270540404251733E-4</v>
      </c>
      <c r="M453" s="32">
        <f>SUMPRODUCT($B$7:$CD$7, LN(Q453:CS453))</f>
        <v>-3180.5978400009149</v>
      </c>
      <c r="O453" s="48">
        <f t="shared" si="994"/>
        <v>1</v>
      </c>
      <c r="P453" s="39" t="s">
        <v>366</v>
      </c>
      <c r="Q453" s="32">
        <f t="shared" ref="Q453:AV453" si="999">Q452/$O452</f>
        <v>2.5874106041130891E-2</v>
      </c>
      <c r="R453" s="32">
        <f t="shared" si="999"/>
        <v>1.7959554650815925E-2</v>
      </c>
      <c r="S453" s="32">
        <f t="shared" si="999"/>
        <v>1.2465961248783158E-2</v>
      </c>
      <c r="T453" s="32">
        <f t="shared" si="999"/>
        <v>1.7249428855311968E-2</v>
      </c>
      <c r="U453" s="32">
        <f t="shared" si="999"/>
        <v>1.197305366724068E-2</v>
      </c>
      <c r="V453" s="32">
        <f t="shared" si="999"/>
        <v>8.3106527944245279E-3</v>
      </c>
      <c r="W453" s="32">
        <f t="shared" si="999"/>
        <v>1.1499635788826051E-2</v>
      </c>
      <c r="X453" s="32">
        <f t="shared" si="999"/>
        <v>7.9820472670859201E-3</v>
      </c>
      <c r="Y453" s="32">
        <f t="shared" si="999"/>
        <v>5.5404431708961123E-3</v>
      </c>
      <c r="Z453" s="32">
        <f t="shared" si="999"/>
        <v>3.42804245055921E-2</v>
      </c>
      <c r="AA453" s="32">
        <f t="shared" si="999"/>
        <v>2.3794489996394941E-2</v>
      </c>
      <c r="AB453" s="32">
        <f t="shared" si="999"/>
        <v>1.6516066015932192E-2</v>
      </c>
      <c r="AC453" s="32">
        <f t="shared" si="999"/>
        <v>2.2853649231363318E-2</v>
      </c>
      <c r="AD453" s="32">
        <f t="shared" si="999"/>
        <v>1.5863016163294177E-2</v>
      </c>
      <c r="AE453" s="32">
        <f t="shared" si="999"/>
        <v>1.1010726525530085E-2</v>
      </c>
      <c r="AF453" s="32">
        <f t="shared" si="999"/>
        <v>1.5235788083808384E-2</v>
      </c>
      <c r="AG453" s="32">
        <f t="shared" si="999"/>
        <v>1.0575359330460839E-2</v>
      </c>
      <c r="AH453" s="32">
        <f t="shared" si="999"/>
        <v>7.3404949158632354E-3</v>
      </c>
      <c r="AI453" s="32">
        <f t="shared" si="999"/>
        <v>4.9883161994404263E-2</v>
      </c>
      <c r="AJ453" s="32">
        <f t="shared" si="999"/>
        <v>3.4624553697425085E-2</v>
      </c>
      <c r="AK453" s="32">
        <f t="shared" si="999"/>
        <v>2.403335455920692E-2</v>
      </c>
      <c r="AL453" s="32">
        <f t="shared" si="999"/>
        <v>3.3255489195748458E-2</v>
      </c>
      <c r="AM453" s="32">
        <f t="shared" si="999"/>
        <v>2.3083069022799694E-2</v>
      </c>
      <c r="AN453" s="32">
        <f t="shared" si="999"/>
        <v>1.6022259434374946E-2</v>
      </c>
      <c r="AO453" s="32">
        <f t="shared" si="999"/>
        <v>2.2170358041308642E-2</v>
      </c>
      <c r="AP453" s="32">
        <f t="shared" si="999"/>
        <v>1.5388734831575879E-2</v>
      </c>
      <c r="AQ453" s="32">
        <f t="shared" si="999"/>
        <v>1.0681521663985652E-2</v>
      </c>
      <c r="AR453" s="32">
        <f t="shared" si="999"/>
        <v>1.5739662975015039E-2</v>
      </c>
      <c r="AS453" s="32">
        <f t="shared" si="999"/>
        <v>1.0925105467831321E-2</v>
      </c>
      <c r="AT453" s="32">
        <f t="shared" si="999"/>
        <v>7.5832582738718912E-3</v>
      </c>
      <c r="AU453" s="32">
        <f t="shared" si="999"/>
        <v>1.0493123753242654E-2</v>
      </c>
      <c r="AV453" s="32">
        <f t="shared" si="999"/>
        <v>7.2834141285717411E-3</v>
      </c>
      <c r="AW453" s="32">
        <f t="shared" ref="AW453:CB453" si="1000">AW452/$O452</f>
        <v>5.055512792545229E-3</v>
      </c>
      <c r="AX453" s="32">
        <f t="shared" si="1000"/>
        <v>6.9954259043313481E-3</v>
      </c>
      <c r="AY453" s="32">
        <f t="shared" si="1000"/>
        <v>4.8556164079584588E-3</v>
      </c>
      <c r="AZ453" s="32">
        <f t="shared" si="1000"/>
        <v>3.3703467127908925E-3</v>
      </c>
      <c r="BA453" s="32">
        <f t="shared" si="1000"/>
        <v>2.0853370837266749E-2</v>
      </c>
      <c r="BB453" s="32">
        <f t="shared" si="1000"/>
        <v>1.4474596827046705E-2</v>
      </c>
      <c r="BC453" s="32">
        <f t="shared" si="1000"/>
        <v>1.0047006545873691E-2</v>
      </c>
      <c r="BD453" s="32">
        <f t="shared" si="1000"/>
        <v>1.3902267235013163E-2</v>
      </c>
      <c r="BE453" s="32">
        <f t="shared" si="1000"/>
        <v>9.6497451073503313E-3</v>
      </c>
      <c r="BF453" s="32">
        <f t="shared" si="1000"/>
        <v>6.6980140046734972E-3</v>
      </c>
      <c r="BG453" s="32">
        <f t="shared" si="1000"/>
        <v>9.2681914968070853E-3</v>
      </c>
      <c r="BH453" s="32">
        <f t="shared" si="1000"/>
        <v>6.4331726644596791E-3</v>
      </c>
      <c r="BI453" s="32">
        <f t="shared" si="1000"/>
        <v>4.4653490969633856E-3</v>
      </c>
      <c r="BJ453" s="32">
        <f t="shared" si="1000"/>
        <v>3.034478395782618E-2</v>
      </c>
      <c r="BK453" s="32">
        <f t="shared" si="1000"/>
        <v>2.1062710533513839E-2</v>
      </c>
      <c r="BL453" s="32">
        <f t="shared" si="1000"/>
        <v>1.4619902242018657E-2</v>
      </c>
      <c r="BM453" s="32">
        <f t="shared" si="1000"/>
        <v>2.0229885089682383E-2</v>
      </c>
      <c r="BN453" s="32">
        <f t="shared" si="1000"/>
        <v>1.4041827233386308E-2</v>
      </c>
      <c r="BO453" s="32">
        <f t="shared" si="1000"/>
        <v>9.7466155234283182E-3</v>
      </c>
      <c r="BP453" s="32">
        <f t="shared" si="1000"/>
        <v>1.3486609471681701E-2</v>
      </c>
      <c r="BQ453" s="32">
        <f t="shared" si="1000"/>
        <v>9.3612316296394302E-3</v>
      </c>
      <c r="BR453" s="32">
        <f t="shared" si="1000"/>
        <v>6.4977530347984811E-3</v>
      </c>
      <c r="BS453" s="32">
        <f t="shared" si="1000"/>
        <v>9.5747072448896606E-3</v>
      </c>
      <c r="BT453" s="32">
        <f t="shared" si="1000"/>
        <v>6.6459292451227503E-3</v>
      </c>
      <c r="BU453" s="32">
        <f t="shared" si="1000"/>
        <v>4.613026215997568E-3</v>
      </c>
      <c r="BV453" s="32">
        <f t="shared" si="1000"/>
        <v>6.3831473508155108E-3</v>
      </c>
      <c r="BW453" s="32">
        <f t="shared" si="1000"/>
        <v>4.4306258739508315E-3</v>
      </c>
      <c r="BX453" s="32">
        <f t="shared" si="1000"/>
        <v>3.0753552371644041E-3</v>
      </c>
      <c r="BY453" s="32">
        <f t="shared" si="1000"/>
        <v>4.2554376922563147E-3</v>
      </c>
      <c r="BZ453" s="32">
        <f t="shared" si="1000"/>
        <v>2.9537548341082281E-3</v>
      </c>
      <c r="CA453" s="32">
        <f t="shared" si="1000"/>
        <v>2.0502397757800892E-3</v>
      </c>
      <c r="CB453" s="32">
        <f t="shared" si="1000"/>
        <v>1.2685463542192389E-2</v>
      </c>
      <c r="CC453" s="32">
        <f t="shared" ref="CC453:CS453" si="1001">CC452/$O452</f>
        <v>8.8051457853180973E-3</v>
      </c>
      <c r="CD453" s="32">
        <f t="shared" si="1001"/>
        <v>6.1117665935371624E-3</v>
      </c>
      <c r="CE453" s="32">
        <f t="shared" si="1001"/>
        <v>8.4569878673241092E-3</v>
      </c>
      <c r="CF453" s="32">
        <f t="shared" si="1001"/>
        <v>5.8701056393234167E-3</v>
      </c>
      <c r="CG453" s="32">
        <f t="shared" si="1001"/>
        <v>4.0745169269965562E-3</v>
      </c>
      <c r="CH453" s="32">
        <f t="shared" si="1001"/>
        <v>5.6380000265805388E-3</v>
      </c>
      <c r="CI453" s="32">
        <f t="shared" si="1001"/>
        <v>3.9134093922979533E-3</v>
      </c>
      <c r="CJ453" s="32">
        <f t="shared" si="1001"/>
        <v>2.716348527762296E-3</v>
      </c>
      <c r="CK453" s="32">
        <f t="shared" si="1001"/>
        <v>1.8459253115318517E-2</v>
      </c>
      <c r="CL453" s="32">
        <f t="shared" si="1001"/>
        <v>1.2812808473877505E-2</v>
      </c>
      <c r="CM453" s="32">
        <f t="shared" si="1001"/>
        <v>8.8935375642057463E-3</v>
      </c>
      <c r="CN453" s="32">
        <f t="shared" si="1001"/>
        <v>1.2306186456402326E-2</v>
      </c>
      <c r="CO453" s="32">
        <f t="shared" si="1001"/>
        <v>8.5418846106432821E-3</v>
      </c>
      <c r="CP453" s="32">
        <f t="shared" si="1001"/>
        <v>5.929033576732857E-3</v>
      </c>
      <c r="CQ453" s="32">
        <f t="shared" si="1001"/>
        <v>8.2041361128563119E-3</v>
      </c>
      <c r="CR453" s="32">
        <f t="shared" si="1001"/>
        <v>5.6945979369239482E-3</v>
      </c>
      <c r="CS453" s="32">
        <f t="shared" si="1001"/>
        <v>3.9526947404494445E-3</v>
      </c>
    </row>
    <row r="454" spans="2:97" ht="13.15" thickTop="1" x14ac:dyDescent="0.35">
      <c r="H454" s="34">
        <f t="shared" si="997"/>
        <v>3.0137434214871917E-6</v>
      </c>
      <c r="I454" s="34">
        <f t="shared" ref="I454:J454" si="1002">I449</f>
        <v>-0.36512201664346711</v>
      </c>
      <c r="J454" s="34">
        <f t="shared" si="1002"/>
        <v>0.52447439096971671</v>
      </c>
      <c r="K454" s="34">
        <f t="shared" si="993"/>
        <v>-0.36512043601222161</v>
      </c>
      <c r="L454" s="34">
        <f>$CE$6-$CE$7*SUMPRODUCT($B$6:$CD$6,Q453:CS453)</f>
        <v>-7.3764416910648833E-4</v>
      </c>
    </row>
    <row r="455" spans="2:97" ht="13.5" thickBot="1" x14ac:dyDescent="0.4">
      <c r="B455" s="39" t="s">
        <v>367</v>
      </c>
      <c r="D455" s="39" t="s">
        <v>368</v>
      </c>
      <c r="E455" s="39" t="s">
        <v>369</v>
      </c>
      <c r="F455" s="39" t="s">
        <v>370</v>
      </c>
      <c r="H455" s="39" t="s">
        <v>347</v>
      </c>
      <c r="I455" s="39" t="s">
        <v>371</v>
      </c>
      <c r="J455" s="39" t="s">
        <v>372</v>
      </c>
      <c r="K455" s="39" t="s">
        <v>349</v>
      </c>
      <c r="L455" s="39" t="s">
        <v>373</v>
      </c>
      <c r="M455" s="39" t="s">
        <v>374</v>
      </c>
      <c r="O455" s="45" t="s">
        <v>336</v>
      </c>
    </row>
    <row r="456" spans="2:97" ht="13.9" thickTop="1" thickBot="1" x14ac:dyDescent="0.4">
      <c r="B456" s="32">
        <f>1+B451</f>
        <v>3</v>
      </c>
      <c r="D456" s="32">
        <f>IF(F451,IF(M456&lt;0,D451,H456),E451)</f>
        <v>0</v>
      </c>
      <c r="E456" s="32">
        <f>IF(F451,IF(M456&lt;0,H456,E451),H456)</f>
        <v>1.5068717107435958E-6</v>
      </c>
      <c r="F456" s="32" t="b">
        <f>OR(F451,M456*M451&lt;=0)</f>
        <v>1</v>
      </c>
      <c r="H456" s="32">
        <f>IF(F451,(D451+E451)/2,2*H451)</f>
        <v>1.5068717107435958E-6</v>
      </c>
      <c r="I456" s="32">
        <f>I451</f>
        <v>-0.49706188484373304</v>
      </c>
      <c r="J456" s="32">
        <f>J451</f>
        <v>1</v>
      </c>
      <c r="K456" s="32">
        <f>I456+J456*H456</f>
        <v>-0.49706037797202229</v>
      </c>
      <c r="L456" s="32">
        <f>$CE$3-$CE$7*SUMPRODUCT($B$3:$CD$3,Q458:CS458)</f>
        <v>-6.5477657582846405E-4</v>
      </c>
      <c r="M456" s="32">
        <f>SUMPRODUCT(L456:L459,J456:J459)</f>
        <v>-1.0341382062701323E-3</v>
      </c>
      <c r="O456" s="46">
        <f>SUM(Q456:CS456)</f>
        <v>-1.2659918441412603</v>
      </c>
      <c r="P456" s="39" t="s">
        <v>363</v>
      </c>
      <c r="Q456" s="32">
        <f t="shared" ref="Q456:AV456" si="1003">SUMPRODUCT(B$3:B$6,$K456:$K459)</f>
        <v>0.93942589698597456</v>
      </c>
      <c r="R456" s="32">
        <f t="shared" si="1003"/>
        <v>0.57430467065813029</v>
      </c>
      <c r="S456" s="32">
        <f t="shared" si="1003"/>
        <v>0.20918344433028596</v>
      </c>
      <c r="T456" s="32">
        <f t="shared" si="1003"/>
        <v>0.53396149655954073</v>
      </c>
      <c r="U456" s="32">
        <f t="shared" si="1003"/>
        <v>0.16884027023169634</v>
      </c>
      <c r="V456" s="32">
        <f t="shared" si="1003"/>
        <v>-0.19628095609614798</v>
      </c>
      <c r="W456" s="32">
        <f t="shared" si="1003"/>
        <v>0.12849709613310673</v>
      </c>
      <c r="X456" s="32">
        <f t="shared" si="1003"/>
        <v>-0.2366241301947376</v>
      </c>
      <c r="Y456" s="32">
        <f t="shared" si="1003"/>
        <v>-0.60174535652258188</v>
      </c>
      <c r="Z456" s="32">
        <f t="shared" si="1003"/>
        <v>1.2207574179062539</v>
      </c>
      <c r="AA456" s="32">
        <f t="shared" si="1003"/>
        <v>0.85563619157840964</v>
      </c>
      <c r="AB456" s="32">
        <f t="shared" si="1003"/>
        <v>0.49051496525056532</v>
      </c>
      <c r="AC456" s="32">
        <f t="shared" si="1003"/>
        <v>0.81529301747982008</v>
      </c>
      <c r="AD456" s="32">
        <f t="shared" si="1003"/>
        <v>0.45017179115197575</v>
      </c>
      <c r="AE456" s="32">
        <f t="shared" si="1003"/>
        <v>8.5050564824131425E-2</v>
      </c>
      <c r="AF456" s="32">
        <f t="shared" si="1003"/>
        <v>0.40982861705338614</v>
      </c>
      <c r="AG456" s="32">
        <f t="shared" si="1003"/>
        <v>4.4707390725541807E-2</v>
      </c>
      <c r="AH456" s="32">
        <f t="shared" si="1003"/>
        <v>-0.32041383560230252</v>
      </c>
      <c r="AI456" s="32">
        <f t="shared" si="1003"/>
        <v>1.5958661124666265</v>
      </c>
      <c r="AJ456" s="32">
        <f t="shared" si="1003"/>
        <v>1.2307448861387822</v>
      </c>
      <c r="AK456" s="32">
        <f t="shared" si="1003"/>
        <v>0.86562365981093792</v>
      </c>
      <c r="AL456" s="32">
        <f t="shared" si="1003"/>
        <v>1.1904017120401926</v>
      </c>
      <c r="AM456" s="32">
        <f t="shared" si="1003"/>
        <v>0.82528048571234824</v>
      </c>
      <c r="AN456" s="32">
        <f t="shared" si="1003"/>
        <v>0.46015925938450392</v>
      </c>
      <c r="AO456" s="32">
        <f t="shared" si="1003"/>
        <v>0.78493731161375857</v>
      </c>
      <c r="AP456" s="32">
        <f t="shared" si="1003"/>
        <v>0.4198160852859143</v>
      </c>
      <c r="AQ456" s="32">
        <f t="shared" si="1003"/>
        <v>5.469485895806997E-2</v>
      </c>
      <c r="AR456" s="32">
        <f t="shared" si="1003"/>
        <v>0.44236551901395232</v>
      </c>
      <c r="AS456" s="32">
        <f t="shared" si="1003"/>
        <v>7.7244292686107996E-2</v>
      </c>
      <c r="AT456" s="32">
        <f t="shared" si="1003"/>
        <v>-0.28787693364173633</v>
      </c>
      <c r="AU456" s="32">
        <f t="shared" si="1003"/>
        <v>3.6901118587518378E-2</v>
      </c>
      <c r="AV456" s="32">
        <f t="shared" si="1003"/>
        <v>-0.32822010774032595</v>
      </c>
      <c r="AW456" s="32">
        <f t="shared" ref="AW456:CB456" si="1004">SUMPRODUCT(AH$3:AH$6,$K456:$K459)</f>
        <v>-0.69334133406817022</v>
      </c>
      <c r="AX456" s="32">
        <f t="shared" si="1004"/>
        <v>-0.36856328183891557</v>
      </c>
      <c r="AY456" s="32">
        <f t="shared" si="1004"/>
        <v>-0.7336845081667599</v>
      </c>
      <c r="AZ456" s="32">
        <f t="shared" si="1004"/>
        <v>-1.0988057344946043</v>
      </c>
      <c r="BA456" s="32">
        <f t="shared" si="1004"/>
        <v>0.72369703993423173</v>
      </c>
      <c r="BB456" s="32">
        <f t="shared" si="1004"/>
        <v>0.35857581360638741</v>
      </c>
      <c r="BC456" s="32">
        <f t="shared" si="1004"/>
        <v>-6.5454127214569224E-3</v>
      </c>
      <c r="BD456" s="32">
        <f t="shared" si="1004"/>
        <v>0.31823263950779779</v>
      </c>
      <c r="BE456" s="32">
        <f t="shared" si="1004"/>
        <v>-4.6888586820046561E-2</v>
      </c>
      <c r="BF456" s="32">
        <f t="shared" si="1004"/>
        <v>-0.41200981314789087</v>
      </c>
      <c r="BG456" s="32">
        <f t="shared" si="1004"/>
        <v>-8.7231760918636159E-2</v>
      </c>
      <c r="BH456" s="32">
        <f t="shared" si="1004"/>
        <v>-0.45235298724648049</v>
      </c>
      <c r="BI456" s="32">
        <f t="shared" si="1004"/>
        <v>-0.81747421357432482</v>
      </c>
      <c r="BJ456" s="32">
        <f t="shared" si="1004"/>
        <v>1.0988057344946043</v>
      </c>
      <c r="BK456" s="32">
        <f t="shared" si="1004"/>
        <v>0.7336845081667599</v>
      </c>
      <c r="BL456" s="32">
        <f t="shared" si="1004"/>
        <v>0.36856328183891557</v>
      </c>
      <c r="BM456" s="32">
        <f t="shared" si="1004"/>
        <v>0.69334133406817022</v>
      </c>
      <c r="BN456" s="32">
        <f t="shared" si="1004"/>
        <v>0.32822010774032595</v>
      </c>
      <c r="BO456" s="32">
        <f t="shared" si="1004"/>
        <v>-3.6901118587518378E-2</v>
      </c>
      <c r="BP456" s="32">
        <f t="shared" si="1004"/>
        <v>0.28787693364173633</v>
      </c>
      <c r="BQ456" s="32">
        <f t="shared" si="1004"/>
        <v>-7.7244292686107996E-2</v>
      </c>
      <c r="BR456" s="32">
        <f t="shared" si="1004"/>
        <v>-0.44236551901395232</v>
      </c>
      <c r="BS456" s="32">
        <f t="shared" si="1004"/>
        <v>-5.469485895806997E-2</v>
      </c>
      <c r="BT456" s="32">
        <f t="shared" si="1004"/>
        <v>-0.4198160852859143</v>
      </c>
      <c r="BU456" s="32">
        <f t="shared" si="1004"/>
        <v>-0.78493731161375857</v>
      </c>
      <c r="BV456" s="32">
        <f t="shared" si="1004"/>
        <v>-0.46015925938450392</v>
      </c>
      <c r="BW456" s="32">
        <f t="shared" si="1004"/>
        <v>-0.82528048571234824</v>
      </c>
      <c r="BX456" s="32">
        <f t="shared" si="1004"/>
        <v>-1.1904017120401926</v>
      </c>
      <c r="BY456" s="32">
        <f t="shared" si="1004"/>
        <v>-0.86562365981093792</v>
      </c>
      <c r="BZ456" s="32">
        <f t="shared" si="1004"/>
        <v>-1.2307448861387822</v>
      </c>
      <c r="CA456" s="32">
        <f t="shared" si="1004"/>
        <v>-1.5958661124666265</v>
      </c>
      <c r="CB456" s="32">
        <f t="shared" si="1004"/>
        <v>0.22663666196220938</v>
      </c>
      <c r="CC456" s="32">
        <f t="shared" ref="CC456:CS456" si="1005">SUMPRODUCT(BN$3:BN$6,$K456:$K459)</f>
        <v>-0.13848456436563494</v>
      </c>
      <c r="CD456" s="32">
        <f t="shared" si="1005"/>
        <v>-0.50360579069347922</v>
      </c>
      <c r="CE456" s="32">
        <f t="shared" si="1005"/>
        <v>-0.17882773846422456</v>
      </c>
      <c r="CF456" s="32">
        <f t="shared" si="1005"/>
        <v>-0.54394896479206889</v>
      </c>
      <c r="CG456" s="32">
        <f t="shared" si="1005"/>
        <v>-0.90907019111991327</v>
      </c>
      <c r="CH456" s="32">
        <f t="shared" si="1005"/>
        <v>-0.58429213889065856</v>
      </c>
      <c r="CI456" s="32">
        <f t="shared" si="1005"/>
        <v>-0.94941336521850284</v>
      </c>
      <c r="CJ456" s="32">
        <f t="shared" si="1005"/>
        <v>-1.3145345915463471</v>
      </c>
      <c r="CK456" s="32">
        <f t="shared" si="1005"/>
        <v>0.60174535652258188</v>
      </c>
      <c r="CL456" s="32">
        <f t="shared" si="1005"/>
        <v>0.2366241301947376</v>
      </c>
      <c r="CM456" s="32">
        <f t="shared" si="1005"/>
        <v>-0.12849709613310673</v>
      </c>
      <c r="CN456" s="32">
        <f t="shared" si="1005"/>
        <v>0.19628095609614798</v>
      </c>
      <c r="CO456" s="32">
        <f t="shared" si="1005"/>
        <v>-0.16884027023169634</v>
      </c>
      <c r="CP456" s="32">
        <f t="shared" si="1005"/>
        <v>-0.53396149655954073</v>
      </c>
      <c r="CQ456" s="32">
        <f t="shared" si="1005"/>
        <v>-0.20918344433028596</v>
      </c>
      <c r="CR456" s="32">
        <f t="shared" si="1005"/>
        <v>-0.57430467065813029</v>
      </c>
      <c r="CS456" s="32">
        <f t="shared" si="1005"/>
        <v>-0.93942589698597456</v>
      </c>
    </row>
    <row r="457" spans="2:97" ht="13.9" thickTop="1" thickBot="1" x14ac:dyDescent="0.4">
      <c r="H457" s="33">
        <f>H456</f>
        <v>1.5068717107435958E-6</v>
      </c>
      <c r="I457" s="33">
        <f t="shared" ref="I457:J457" si="1006">I452</f>
        <v>0.32821981099168146</v>
      </c>
      <c r="J457" s="33">
        <f t="shared" si="1006"/>
        <v>0.19693026443581607</v>
      </c>
      <c r="K457" s="33">
        <f t="shared" ref="K457:K459" si="1007">I457+J457*H457</f>
        <v>0.32822010774032595</v>
      </c>
      <c r="L457" s="33">
        <f>$CE$4-$CE$7*SUMPRODUCT($B$4:$CD$4,Q458:CS458)</f>
        <v>-1.4498523901806948E-4</v>
      </c>
      <c r="M457" s="39" t="s">
        <v>375</v>
      </c>
      <c r="O457" s="47">
        <f t="shared" ref="O457:O458" si="1008">SUM(Q457:CS457)</f>
        <v>98.882863986313396</v>
      </c>
      <c r="P457" s="39" t="s">
        <v>365</v>
      </c>
      <c r="Q457" s="33">
        <f>EXP(Q456)</f>
        <v>2.5585121470780416</v>
      </c>
      <c r="R457" s="33">
        <f>EXP(R456)</f>
        <v>1.7758952654208922</v>
      </c>
      <c r="S457" s="33">
        <f t="shared" ref="S457:CD457" si="1009">EXP(S456)</f>
        <v>1.2326711043159027</v>
      </c>
      <c r="T457" s="33">
        <f t="shared" si="1009"/>
        <v>1.7056759717939909</v>
      </c>
      <c r="U457" s="33">
        <f t="shared" si="1009"/>
        <v>1.1839310147933142</v>
      </c>
      <c r="V457" s="33">
        <f t="shared" si="1009"/>
        <v>0.82178131777002095</v>
      </c>
      <c r="W457" s="33">
        <f t="shared" si="1009"/>
        <v>1.1371181192467608</v>
      </c>
      <c r="X457" s="33">
        <f t="shared" si="1009"/>
        <v>0.78928790175997332</v>
      </c>
      <c r="Y457" s="33">
        <f t="shared" si="1009"/>
        <v>0.54785459955323457</v>
      </c>
      <c r="Z457" s="33">
        <f t="shared" si="1009"/>
        <v>3.3897542220920895</v>
      </c>
      <c r="AA457" s="33">
        <f t="shared" si="1009"/>
        <v>2.3528707811017475</v>
      </c>
      <c r="AB457" s="33">
        <f t="shared" si="1009"/>
        <v>1.6331570225600711</v>
      </c>
      <c r="AC457" s="33">
        <f t="shared" si="1009"/>
        <v>2.2598377473067148</v>
      </c>
      <c r="AD457" s="33">
        <f t="shared" si="1009"/>
        <v>1.5685816307906684</v>
      </c>
      <c r="AE457" s="33">
        <f t="shared" si="1009"/>
        <v>1.0887721188772452</v>
      </c>
      <c r="AF457" s="33">
        <f t="shared" si="1009"/>
        <v>1.5065595643687788</v>
      </c>
      <c r="AG457" s="33">
        <f t="shared" si="1009"/>
        <v>1.0457218272317492</v>
      </c>
      <c r="AH457" s="33">
        <f t="shared" si="1009"/>
        <v>0.72584859292110337</v>
      </c>
      <c r="AI457" s="33">
        <f t="shared" si="1009"/>
        <v>4.9325994083969187</v>
      </c>
      <c r="AJ457" s="33">
        <f t="shared" si="1009"/>
        <v>3.4237789121283324</v>
      </c>
      <c r="AK457" s="33">
        <f t="shared" si="1009"/>
        <v>2.3764877438008636</v>
      </c>
      <c r="AL457" s="33">
        <f t="shared" si="1009"/>
        <v>3.288401932739093</v>
      </c>
      <c r="AM457" s="33">
        <f t="shared" si="1009"/>
        <v>2.2825208900499834</v>
      </c>
      <c r="AN457" s="33">
        <f t="shared" si="1009"/>
        <v>1.5843262837322782</v>
      </c>
      <c r="AO457" s="33">
        <f t="shared" si="1009"/>
        <v>2.1922695065879241</v>
      </c>
      <c r="AP457" s="33">
        <f t="shared" si="1009"/>
        <v>1.5216816702325922</v>
      </c>
      <c r="AQ457" s="33">
        <f t="shared" si="1009"/>
        <v>1.0562182699542939</v>
      </c>
      <c r="AR457" s="33">
        <f t="shared" si="1009"/>
        <v>1.5563845246138261</v>
      </c>
      <c r="AS457" s="33">
        <f t="shared" si="1009"/>
        <v>1.0803059550030469</v>
      </c>
      <c r="AT457" s="33">
        <f t="shared" si="1009"/>
        <v>0.7498538683456899</v>
      </c>
      <c r="AU457" s="33">
        <f t="shared" si="1009"/>
        <v>1.0375904173594064</v>
      </c>
      <c r="AV457" s="33">
        <f t="shared" si="1009"/>
        <v>0.72020447967740331</v>
      </c>
      <c r="AW457" s="33">
        <f t="shared" si="1009"/>
        <v>0.49990293266917385</v>
      </c>
      <c r="AX457" s="33">
        <f t="shared" si="1009"/>
        <v>0.69172743442896545</v>
      </c>
      <c r="AY457" s="33">
        <f t="shared" si="1009"/>
        <v>0.4801366595687574</v>
      </c>
      <c r="AZ457" s="33">
        <f t="shared" si="1009"/>
        <v>0.33326885762764763</v>
      </c>
      <c r="BA457" s="33">
        <f t="shared" si="1009"/>
        <v>2.0620425896878034</v>
      </c>
      <c r="BB457" s="33">
        <f t="shared" si="1009"/>
        <v>1.43128953923669</v>
      </c>
      <c r="BC457" s="33">
        <f t="shared" si="1009"/>
        <v>0.99347596183187303</v>
      </c>
      <c r="BD457" s="33">
        <f t="shared" si="1009"/>
        <v>1.3746960326387918</v>
      </c>
      <c r="BE457" s="33">
        <f t="shared" si="1009"/>
        <v>0.95419370142300419</v>
      </c>
      <c r="BF457" s="33">
        <f t="shared" si="1009"/>
        <v>0.66231777659793978</v>
      </c>
      <c r="BG457" s="33">
        <f t="shared" si="1009"/>
        <v>0.91646467032426882</v>
      </c>
      <c r="BH457" s="33">
        <f t="shared" si="1009"/>
        <v>0.63612958445912871</v>
      </c>
      <c r="BI457" s="33">
        <f t="shared" si="1009"/>
        <v>0.44154549687219724</v>
      </c>
      <c r="BJ457" s="33">
        <f t="shared" si="1009"/>
        <v>3.000580393615035</v>
      </c>
      <c r="BK457" s="33">
        <f t="shared" si="1009"/>
        <v>2.0827403616673767</v>
      </c>
      <c r="BL457" s="33">
        <f t="shared" si="1009"/>
        <v>1.4456561215119645</v>
      </c>
      <c r="BM457" s="33">
        <f t="shared" si="1009"/>
        <v>2.0003883447144744</v>
      </c>
      <c r="BN457" s="33">
        <f t="shared" si="1009"/>
        <v>1.388494557056801</v>
      </c>
      <c r="BO457" s="33">
        <f t="shared" si="1009"/>
        <v>0.9637714297178348</v>
      </c>
      <c r="BP457" s="33">
        <f t="shared" si="1009"/>
        <v>1.3335931735688404</v>
      </c>
      <c r="BQ457" s="33">
        <f t="shared" si="1009"/>
        <v>0.92566369311291974</v>
      </c>
      <c r="BR457" s="33">
        <f t="shared" si="1009"/>
        <v>0.64251474117433949</v>
      </c>
      <c r="BS457" s="33">
        <f t="shared" si="1009"/>
        <v>0.94677400348629948</v>
      </c>
      <c r="BT457" s="33">
        <f t="shared" si="1009"/>
        <v>0.65716767150592548</v>
      </c>
      <c r="BU457" s="33">
        <f t="shared" si="1009"/>
        <v>0.45614829608993313</v>
      </c>
      <c r="BV457" s="33">
        <f t="shared" si="1009"/>
        <v>0.63118311566746776</v>
      </c>
      <c r="BW457" s="33">
        <f t="shared" si="1009"/>
        <v>0.43811209104776327</v>
      </c>
      <c r="BX457" s="33">
        <f t="shared" si="1009"/>
        <v>0.30409907926524188</v>
      </c>
      <c r="BY457" s="33">
        <f t="shared" si="1009"/>
        <v>0.42078904156292357</v>
      </c>
      <c r="BZ457" s="33">
        <f t="shared" si="1009"/>
        <v>0.29207493406119717</v>
      </c>
      <c r="CA457" s="33">
        <f t="shared" si="1009"/>
        <v>0.20273286298045379</v>
      </c>
      <c r="CB457" s="33">
        <f t="shared" si="1009"/>
        <v>1.2543740233361576</v>
      </c>
      <c r="CC457" s="33">
        <f t="shared" si="1009"/>
        <v>0.87067669061244013</v>
      </c>
      <c r="CD457" s="33">
        <f t="shared" si="1009"/>
        <v>0.60434757534250594</v>
      </c>
      <c r="CE457" s="33">
        <f t="shared" ref="CE457:CS457" si="1010">EXP(CE456)</f>
        <v>0.83624994068936742</v>
      </c>
      <c r="CF457" s="33">
        <f t="shared" si="1010"/>
        <v>0.58045153784976344</v>
      </c>
      <c r="CG457" s="33">
        <f t="shared" si="1010"/>
        <v>0.40289866868559671</v>
      </c>
      <c r="CH457" s="33">
        <f t="shared" si="1010"/>
        <v>0.55750035499225459</v>
      </c>
      <c r="CI457" s="33">
        <f t="shared" si="1010"/>
        <v>0.38696796574990505</v>
      </c>
      <c r="CJ457" s="33">
        <f t="shared" si="1010"/>
        <v>0.26859930253981645</v>
      </c>
      <c r="CK457" s="33">
        <f t="shared" si="1010"/>
        <v>1.8253018242714067</v>
      </c>
      <c r="CL457" s="33">
        <f t="shared" si="1010"/>
        <v>1.2669648144487908</v>
      </c>
      <c r="CM457" s="33">
        <f t="shared" si="1010"/>
        <v>0.87941611612205317</v>
      </c>
      <c r="CN457" s="33">
        <f t="shared" si="1010"/>
        <v>1.2168687440030783</v>
      </c>
      <c r="CO457" s="33">
        <f t="shared" si="1010"/>
        <v>0.84464380737130684</v>
      </c>
      <c r="CP457" s="33">
        <f t="shared" si="1010"/>
        <v>0.58627782564599473</v>
      </c>
      <c r="CQ457" s="33">
        <f t="shared" si="1010"/>
        <v>0.81124640343944099</v>
      </c>
      <c r="CR457" s="33">
        <f t="shared" si="1010"/>
        <v>0.56309627007367302</v>
      </c>
      <c r="CS457" s="33">
        <f t="shared" si="1010"/>
        <v>0.39085216036283188</v>
      </c>
    </row>
    <row r="458" spans="2:97" ht="13.9" thickTop="1" thickBot="1" x14ac:dyDescent="0.4">
      <c r="H458" s="32">
        <f t="shared" ref="H458:H459" si="1011">H457</f>
        <v>1.5068717107435958E-6</v>
      </c>
      <c r="I458" s="32">
        <f t="shared" ref="I458:J458" si="1012">I453</f>
        <v>-0.40546513209144641</v>
      </c>
      <c r="J458" s="32">
        <f t="shared" si="1012"/>
        <v>0.48555229172730247</v>
      </c>
      <c r="K458" s="32">
        <f t="shared" si="1007"/>
        <v>-0.40546440042643395</v>
      </c>
      <c r="L458" s="32">
        <f>$CE$5-$CE$7*SUMPRODUCT($B$5:$CD$5,Q458:CS458)</f>
        <v>-3.3074813887878918E-4</v>
      </c>
      <c r="M458" s="32">
        <f>SUMPRODUCT($B$7:$CD$7, LN(Q458:CS458))</f>
        <v>-3180.597839998552</v>
      </c>
      <c r="O458" s="48">
        <f t="shared" si="1008"/>
        <v>1.0000000000000002</v>
      </c>
      <c r="P458" s="39" t="s">
        <v>366</v>
      </c>
      <c r="Q458" s="32">
        <f t="shared" ref="Q458:AV458" si="1013">Q457/$O457</f>
        <v>2.5874171154995785E-2</v>
      </c>
      <c r="R458" s="32">
        <f t="shared" si="1013"/>
        <v>1.7959585653452532E-2</v>
      </c>
      <c r="S458" s="32">
        <f t="shared" si="1013"/>
        <v>1.2465972916060759E-2</v>
      </c>
      <c r="T458" s="32">
        <f t="shared" si="1013"/>
        <v>1.7249459643786991E-2</v>
      </c>
      <c r="U458" s="32">
        <f t="shared" si="1013"/>
        <v>1.1973065575418454E-2</v>
      </c>
      <c r="V458" s="32">
        <f t="shared" si="1013"/>
        <v>8.3106544920034438E-3</v>
      </c>
      <c r="W458" s="32">
        <f t="shared" si="1013"/>
        <v>1.1499647900612505E-2</v>
      </c>
      <c r="X458" s="32">
        <f t="shared" si="1013"/>
        <v>7.9820493656941448E-3</v>
      </c>
      <c r="Y458" s="32">
        <f t="shared" si="1013"/>
        <v>5.5404402488692514E-3</v>
      </c>
      <c r="Z458" s="32">
        <f t="shared" si="1013"/>
        <v>3.4280502055050441E-2</v>
      </c>
      <c r="AA458" s="32">
        <f t="shared" si="1013"/>
        <v>2.3794525019293675E-2</v>
      </c>
      <c r="AB458" s="32">
        <f t="shared" si="1013"/>
        <v>1.6516077272864187E-2</v>
      </c>
      <c r="AC458" s="32">
        <f t="shared" si="1013"/>
        <v>2.2853684209829361E-2</v>
      </c>
      <c r="AD458" s="32">
        <f t="shared" si="1013"/>
        <v>1.5863027905500184E-2</v>
      </c>
      <c r="AE458" s="32">
        <f t="shared" si="1013"/>
        <v>1.101072597399631E-2</v>
      </c>
      <c r="AF458" s="32">
        <f t="shared" si="1013"/>
        <v>1.5235800255313249E-2</v>
      </c>
      <c r="AG458" s="32">
        <f t="shared" si="1013"/>
        <v>1.0575359420986127E-2</v>
      </c>
      <c r="AH458" s="32">
        <f t="shared" si="1013"/>
        <v>7.3404891773924527E-3</v>
      </c>
      <c r="AI458" s="32">
        <f t="shared" si="1013"/>
        <v>4.9883257923027502E-2</v>
      </c>
      <c r="AJ458" s="32">
        <f t="shared" si="1013"/>
        <v>3.4624592918366781E-2</v>
      </c>
      <c r="AK458" s="32">
        <f t="shared" si="1013"/>
        <v>2.4033362789024786E-2</v>
      </c>
      <c r="AL458" s="32">
        <f t="shared" si="1013"/>
        <v>3.3255528816340189E-2</v>
      </c>
      <c r="AM458" s="32">
        <f t="shared" si="1013"/>
        <v>2.3083078281044857E-2</v>
      </c>
      <c r="AN458" s="32">
        <f t="shared" si="1013"/>
        <v>1.6022253198001712E-2</v>
      </c>
      <c r="AO458" s="32">
        <f t="shared" si="1013"/>
        <v>2.2170368233785796E-2</v>
      </c>
      <c r="AP458" s="32">
        <f t="shared" si="1013"/>
        <v>1.5388729744348946E-2</v>
      </c>
      <c r="AQ458" s="32">
        <f t="shared" si="1013"/>
        <v>1.0681509691107729E-2</v>
      </c>
      <c r="AR458" s="32">
        <f t="shared" si="1013"/>
        <v>1.57396788672024E-2</v>
      </c>
      <c r="AS458" s="32">
        <f t="shared" si="1013"/>
        <v>1.0925107864519119E-2</v>
      </c>
      <c r="AT458" s="32">
        <f t="shared" si="1013"/>
        <v>7.5832539442777357E-3</v>
      </c>
      <c r="AU458" s="32">
        <f t="shared" si="1013"/>
        <v>1.0493126670593012E-2</v>
      </c>
      <c r="AV458" s="32">
        <f t="shared" si="1013"/>
        <v>7.2834103973473951E-3</v>
      </c>
      <c r="AW458" s="32">
        <f t="shared" ref="AW458:CB458" si="1014">AW457/$O457</f>
        <v>5.0555062072066056E-3</v>
      </c>
      <c r="AX458" s="32">
        <f t="shared" si="1014"/>
        <v>6.9954227309264524E-3</v>
      </c>
      <c r="AY458" s="32">
        <f t="shared" si="1014"/>
        <v>4.8556103677904619E-3</v>
      </c>
      <c r="AZ458" s="32">
        <f t="shared" si="1014"/>
        <v>3.3703398565981678E-3</v>
      </c>
      <c r="BA458" s="32">
        <f t="shared" si="1014"/>
        <v>2.0853386588531815E-2</v>
      </c>
      <c r="BB458" s="32">
        <f t="shared" si="1014"/>
        <v>1.447459632070121E-2</v>
      </c>
      <c r="BC458" s="32">
        <f t="shared" si="1014"/>
        <v>1.0046998254109856E-2</v>
      </c>
      <c r="BD458" s="32">
        <f t="shared" si="1014"/>
        <v>1.3902267564065162E-2</v>
      </c>
      <c r="BE458" s="32">
        <f t="shared" si="1014"/>
        <v>9.6497377094081366E-3</v>
      </c>
      <c r="BF458" s="32">
        <f t="shared" si="1014"/>
        <v>6.6980035761263212E-3</v>
      </c>
      <c r="BG458" s="32">
        <f t="shared" si="1014"/>
        <v>9.2681849349662733E-3</v>
      </c>
      <c r="BH458" s="32">
        <f t="shared" si="1014"/>
        <v>6.4331630255690898E-3</v>
      </c>
      <c r="BI458" s="32">
        <f t="shared" si="1014"/>
        <v>4.4653388774551729E-3</v>
      </c>
      <c r="BJ458" s="32">
        <f t="shared" si="1014"/>
        <v>3.0344796587104841E-2</v>
      </c>
      <c r="BK458" s="32">
        <f t="shared" si="1014"/>
        <v>2.1062702653471422E-2</v>
      </c>
      <c r="BL458" s="32">
        <f t="shared" si="1014"/>
        <v>1.4619885218050127E-2</v>
      </c>
      <c r="BM458" s="32">
        <f t="shared" si="1014"/>
        <v>2.0229878707713731E-2</v>
      </c>
      <c r="BN458" s="32">
        <f t="shared" si="1014"/>
        <v>1.4041811706111037E-2</v>
      </c>
      <c r="BO458" s="32">
        <f t="shared" si="1014"/>
        <v>9.7465970428529721E-3</v>
      </c>
      <c r="BP458" s="32">
        <f t="shared" si="1014"/>
        <v>1.3486595349356246E-2</v>
      </c>
      <c r="BQ458" s="32">
        <f t="shared" si="1014"/>
        <v>9.3612144288321084E-3</v>
      </c>
      <c r="BR458" s="32">
        <f t="shared" si="1014"/>
        <v>6.4977359602293823E-3</v>
      </c>
      <c r="BS458" s="32">
        <f t="shared" si="1014"/>
        <v>9.5747024845209243E-3</v>
      </c>
      <c r="BT458" s="32">
        <f t="shared" si="1014"/>
        <v>6.6459206885116674E-3</v>
      </c>
      <c r="BU458" s="32">
        <f t="shared" si="1014"/>
        <v>4.6130166310016027E-3</v>
      </c>
      <c r="BV458" s="32">
        <f t="shared" si="1014"/>
        <v>6.3831395069102294E-3</v>
      </c>
      <c r="BW458" s="32">
        <f t="shared" si="1014"/>
        <v>4.4306169278066562E-3</v>
      </c>
      <c r="BX458" s="32">
        <f t="shared" si="1014"/>
        <v>3.0753465970335663E-3</v>
      </c>
      <c r="BY458" s="32">
        <f t="shared" si="1014"/>
        <v>4.2554293494286933E-3</v>
      </c>
      <c r="BZ458" s="32">
        <f t="shared" si="1014"/>
        <v>2.9537467088496137E-3</v>
      </c>
      <c r="CA458" s="32">
        <f t="shared" si="1014"/>
        <v>2.0502325156006255E-3</v>
      </c>
      <c r="CB458" s="32">
        <f t="shared" si="1014"/>
        <v>1.2685454008591199E-2</v>
      </c>
      <c r="CC458" s="32">
        <f t="shared" ref="CC458:CS458" si="1015">CC457/$O457</f>
        <v>8.805132209084807E-3</v>
      </c>
      <c r="CD458" s="32">
        <f t="shared" si="1015"/>
        <v>6.1117523398812063E-3</v>
      </c>
      <c r="CE458" s="32">
        <f t="shared" si="1015"/>
        <v>8.4569753239056127E-3</v>
      </c>
      <c r="CF458" s="32">
        <f t="shared" si="1015"/>
        <v>5.870092293545473E-3</v>
      </c>
      <c r="CG458" s="32">
        <f t="shared" si="1015"/>
        <v>4.0745044433721381E-3</v>
      </c>
      <c r="CH458" s="32">
        <f t="shared" si="1015"/>
        <v>5.6379875391697745E-3</v>
      </c>
      <c r="CI458" s="32">
        <f t="shared" si="1015"/>
        <v>3.9133976318026769E-3</v>
      </c>
      <c r="CJ458" s="32">
        <f t="shared" si="1015"/>
        <v>2.7163382178836759E-3</v>
      </c>
      <c r="CK458" s="32">
        <f t="shared" si="1015"/>
        <v>1.8459232982208636E-2</v>
      </c>
      <c r="CL458" s="32">
        <f t="shared" si="1015"/>
        <v>1.2812784373075545E-2</v>
      </c>
      <c r="CM458" s="32">
        <f t="shared" si="1015"/>
        <v>8.8935138068389191E-3</v>
      </c>
      <c r="CN458" s="32">
        <f t="shared" si="1015"/>
        <v>1.2306164030316799E-2</v>
      </c>
      <c r="CO458" s="32">
        <f t="shared" si="1015"/>
        <v>8.5418622936347787E-3</v>
      </c>
      <c r="CP458" s="32">
        <f t="shared" si="1015"/>
        <v>5.9290134004122575E-3</v>
      </c>
      <c r="CQ458" s="32">
        <f t="shared" si="1015"/>
        <v>8.204115159444891E-3</v>
      </c>
      <c r="CR458" s="32">
        <f t="shared" si="1015"/>
        <v>5.6945788923712043E-3</v>
      </c>
      <c r="CS458" s="32">
        <f t="shared" si="1015"/>
        <v>3.9526783975121372E-3</v>
      </c>
    </row>
    <row r="459" spans="2:97" ht="13.15" thickTop="1" x14ac:dyDescent="0.35">
      <c r="H459" s="34">
        <f t="shared" si="1011"/>
        <v>1.5068717107435958E-6</v>
      </c>
      <c r="I459" s="34">
        <f t="shared" ref="I459:J459" si="1016">I454</f>
        <v>-0.36512201664346711</v>
      </c>
      <c r="J459" s="34">
        <f t="shared" si="1016"/>
        <v>0.52447439096971671</v>
      </c>
      <c r="K459" s="34">
        <f t="shared" si="1007"/>
        <v>-0.36512122632784433</v>
      </c>
      <c r="L459" s="34">
        <f>$CE$6-$CE$7*SUMPRODUCT($B$6:$CD$6,Q458:CS458)</f>
        <v>-3.6267572914994162E-4</v>
      </c>
    </row>
    <row r="460" spans="2:97" ht="13.5" thickBot="1" x14ac:dyDescent="0.4">
      <c r="B460" s="39" t="s">
        <v>367</v>
      </c>
      <c r="D460" s="39" t="s">
        <v>368</v>
      </c>
      <c r="E460" s="39" t="s">
        <v>369</v>
      </c>
      <c r="F460" s="39" t="s">
        <v>370</v>
      </c>
      <c r="H460" s="39" t="s">
        <v>347</v>
      </c>
      <c r="I460" s="39" t="s">
        <v>371</v>
      </c>
      <c r="J460" s="39" t="s">
        <v>372</v>
      </c>
      <c r="K460" s="39" t="s">
        <v>349</v>
      </c>
      <c r="L460" s="39" t="s">
        <v>373</v>
      </c>
      <c r="M460" s="39" t="s">
        <v>374</v>
      </c>
      <c r="O460" s="45" t="s">
        <v>336</v>
      </c>
    </row>
    <row r="461" spans="2:97" ht="13.9" thickTop="1" thickBot="1" x14ac:dyDescent="0.4">
      <c r="B461" s="32">
        <f>1+B456</f>
        <v>4</v>
      </c>
      <c r="D461" s="32">
        <f>IF(F456,IF(M461&lt;0,D456,H461),E456)</f>
        <v>0</v>
      </c>
      <c r="E461" s="32">
        <f>IF(F456,IF(M461&lt;0,H461,E456),H461)</f>
        <v>7.5343585537179791E-7</v>
      </c>
      <c r="F461" s="32" t="b">
        <f>OR(F456,M461*M456&lt;=0)</f>
        <v>1</v>
      </c>
      <c r="H461" s="32">
        <f>IF(F456,(D456+E456)/2,2*H456)</f>
        <v>7.5343585537179791E-7</v>
      </c>
      <c r="I461" s="32">
        <f>I456</f>
        <v>-0.49706188484373304</v>
      </c>
      <c r="J461" s="32">
        <f>J456</f>
        <v>1</v>
      </c>
      <c r="K461" s="32">
        <f>I461+J461*H461</f>
        <v>-0.49706113140787767</v>
      </c>
      <c r="L461" s="32">
        <f>$CE$3-$CE$7*SUMPRODUCT($B$3:$CD$3,Q463:CS463)</f>
        <v>-3.1629225125584526E-4</v>
      </c>
      <c r="M461" s="32">
        <f>SUMPRODUCT(L461:L464,J461:J464)</f>
        <v>-4.9954429243042003E-4</v>
      </c>
      <c r="O461" s="46">
        <f>SUM(Q461:CS461)</f>
        <v>-1.2659912718402984</v>
      </c>
      <c r="P461" s="39" t="s">
        <v>363</v>
      </c>
      <c r="Q461" s="32">
        <f t="shared" ref="Q461:AV461" si="1017">SUMPRODUCT(B$3:B$6,$K461:$K464)</f>
        <v>0.93942755978646997</v>
      </c>
      <c r="R461" s="32">
        <f t="shared" si="1017"/>
        <v>0.57430593830081422</v>
      </c>
      <c r="S461" s="32">
        <f t="shared" si="1017"/>
        <v>0.20918431681515848</v>
      </c>
      <c r="T461" s="32">
        <f t="shared" si="1017"/>
        <v>0.53396279352752973</v>
      </c>
      <c r="U461" s="32">
        <f t="shared" si="1017"/>
        <v>0.16884117204187399</v>
      </c>
      <c r="V461" s="32">
        <f t="shared" si="1017"/>
        <v>-0.19628044944378176</v>
      </c>
      <c r="W461" s="32">
        <f t="shared" si="1017"/>
        <v>0.12849802726858955</v>
      </c>
      <c r="X461" s="32">
        <f t="shared" si="1017"/>
        <v>-0.23662359421706619</v>
      </c>
      <c r="Y461" s="32">
        <f t="shared" si="1017"/>
        <v>-0.60174521570272188</v>
      </c>
      <c r="Z461" s="32">
        <f t="shared" si="1017"/>
        <v>1.2207589535287586</v>
      </c>
      <c r="AA461" s="32">
        <f t="shared" si="1017"/>
        <v>0.85563733204310299</v>
      </c>
      <c r="AB461" s="32">
        <f t="shared" si="1017"/>
        <v>0.49051571055744725</v>
      </c>
      <c r="AC461" s="32">
        <f t="shared" si="1017"/>
        <v>0.81529418726981862</v>
      </c>
      <c r="AD461" s="32">
        <f t="shared" si="1017"/>
        <v>0.45017256578416287</v>
      </c>
      <c r="AE461" s="32">
        <f t="shared" si="1017"/>
        <v>8.5050944298507125E-2</v>
      </c>
      <c r="AF461" s="32">
        <f t="shared" si="1017"/>
        <v>0.40982942101087844</v>
      </c>
      <c r="AG461" s="32">
        <f t="shared" si="1017"/>
        <v>4.4707799525222691E-2</v>
      </c>
      <c r="AH461" s="32">
        <f t="shared" si="1017"/>
        <v>-0.32041382196043305</v>
      </c>
      <c r="AI461" s="32">
        <f t="shared" si="1017"/>
        <v>1.5958674785184774</v>
      </c>
      <c r="AJ461" s="32">
        <f t="shared" si="1017"/>
        <v>1.2307458570328216</v>
      </c>
      <c r="AK461" s="32">
        <f t="shared" si="1017"/>
        <v>0.86562423554716583</v>
      </c>
      <c r="AL461" s="32">
        <f t="shared" si="1017"/>
        <v>1.1904027122595371</v>
      </c>
      <c r="AM461" s="32">
        <f t="shared" si="1017"/>
        <v>0.82528109077388134</v>
      </c>
      <c r="AN461" s="32">
        <f t="shared" si="1017"/>
        <v>0.4601594692882256</v>
      </c>
      <c r="AO461" s="32">
        <f t="shared" si="1017"/>
        <v>0.78493794600059696</v>
      </c>
      <c r="AP461" s="32">
        <f t="shared" si="1017"/>
        <v>0.41981632451494116</v>
      </c>
      <c r="AQ461" s="32">
        <f t="shared" si="1017"/>
        <v>5.4694703029285419E-2</v>
      </c>
      <c r="AR461" s="32">
        <f t="shared" si="1017"/>
        <v>0.44236642837859225</v>
      </c>
      <c r="AS461" s="32">
        <f t="shared" si="1017"/>
        <v>7.7244806892936502E-2</v>
      </c>
      <c r="AT461" s="32">
        <f t="shared" si="1017"/>
        <v>-0.28787681459271924</v>
      </c>
      <c r="AU461" s="32">
        <f t="shared" si="1017"/>
        <v>3.6901662119652068E-2</v>
      </c>
      <c r="AV461" s="32">
        <f t="shared" si="1017"/>
        <v>-0.32821995936600368</v>
      </c>
      <c r="AW461" s="32">
        <f t="shared" ref="AW461:CB461" si="1018">SUMPRODUCT(AH$3:AH$6,$K461:$K464)</f>
        <v>-0.69334158085165942</v>
      </c>
      <c r="AX461" s="32">
        <f t="shared" si="1018"/>
        <v>-0.36856310413928817</v>
      </c>
      <c r="AY461" s="32">
        <f t="shared" si="1018"/>
        <v>-0.73368472562494391</v>
      </c>
      <c r="AZ461" s="32">
        <f t="shared" si="1018"/>
        <v>-1.0988063471105995</v>
      </c>
      <c r="BA461" s="32">
        <f t="shared" si="1018"/>
        <v>0.72369782212088118</v>
      </c>
      <c r="BB461" s="32">
        <f t="shared" si="1018"/>
        <v>0.35857620063522538</v>
      </c>
      <c r="BC461" s="32">
        <f t="shared" si="1018"/>
        <v>-6.5454208504303613E-3</v>
      </c>
      <c r="BD461" s="32">
        <f t="shared" si="1018"/>
        <v>0.31823305586194095</v>
      </c>
      <c r="BE461" s="32">
        <f t="shared" si="1018"/>
        <v>-4.6888565623714809E-2</v>
      </c>
      <c r="BF461" s="32">
        <f t="shared" si="1018"/>
        <v>-0.41201018710937054</v>
      </c>
      <c r="BG461" s="32">
        <f t="shared" si="1018"/>
        <v>-8.7231710396999229E-2</v>
      </c>
      <c r="BH461" s="32">
        <f t="shared" si="1018"/>
        <v>-0.45235333188265497</v>
      </c>
      <c r="BI461" s="32">
        <f t="shared" si="1018"/>
        <v>-0.81747495336831077</v>
      </c>
      <c r="BJ461" s="32">
        <f t="shared" si="1018"/>
        <v>1.0988063471105995</v>
      </c>
      <c r="BK461" s="32">
        <f t="shared" si="1018"/>
        <v>0.73368472562494391</v>
      </c>
      <c r="BL461" s="32">
        <f t="shared" si="1018"/>
        <v>0.36856310413928817</v>
      </c>
      <c r="BM461" s="32">
        <f t="shared" si="1018"/>
        <v>0.69334158085165942</v>
      </c>
      <c r="BN461" s="32">
        <f t="shared" si="1018"/>
        <v>0.32821995936600368</v>
      </c>
      <c r="BO461" s="32">
        <f t="shared" si="1018"/>
        <v>-3.6901662119652068E-2</v>
      </c>
      <c r="BP461" s="32">
        <f t="shared" si="1018"/>
        <v>0.28787681459271924</v>
      </c>
      <c r="BQ461" s="32">
        <f t="shared" si="1018"/>
        <v>-7.7244806892936502E-2</v>
      </c>
      <c r="BR461" s="32">
        <f t="shared" si="1018"/>
        <v>-0.44236642837859225</v>
      </c>
      <c r="BS461" s="32">
        <f t="shared" si="1018"/>
        <v>-5.4694703029285419E-2</v>
      </c>
      <c r="BT461" s="32">
        <f t="shared" si="1018"/>
        <v>-0.41981632451494116</v>
      </c>
      <c r="BU461" s="32">
        <f t="shared" si="1018"/>
        <v>-0.78493794600059696</v>
      </c>
      <c r="BV461" s="32">
        <f t="shared" si="1018"/>
        <v>-0.4601594692882256</v>
      </c>
      <c r="BW461" s="32">
        <f t="shared" si="1018"/>
        <v>-0.82528109077388134</v>
      </c>
      <c r="BX461" s="32">
        <f t="shared" si="1018"/>
        <v>-1.1904027122595371</v>
      </c>
      <c r="BY461" s="32">
        <f t="shared" si="1018"/>
        <v>-0.86562423554716583</v>
      </c>
      <c r="BZ461" s="32">
        <f t="shared" si="1018"/>
        <v>-1.2307458570328216</v>
      </c>
      <c r="CA461" s="32">
        <f t="shared" si="1018"/>
        <v>-1.5958674785184774</v>
      </c>
      <c r="CB461" s="32">
        <f t="shared" si="1018"/>
        <v>0.22663669071300346</v>
      </c>
      <c r="CC461" s="32">
        <f t="shared" ref="CC461:CS461" si="1019">SUMPRODUCT(BN$3:BN$6,$K461:$K464)</f>
        <v>-0.13848493077265228</v>
      </c>
      <c r="CD461" s="32">
        <f t="shared" si="1019"/>
        <v>-0.50360655225830797</v>
      </c>
      <c r="CE461" s="32">
        <f t="shared" si="1019"/>
        <v>-0.17882807554593672</v>
      </c>
      <c r="CF461" s="32">
        <f t="shared" si="1019"/>
        <v>-0.54394969703159246</v>
      </c>
      <c r="CG461" s="32">
        <f t="shared" si="1019"/>
        <v>-0.90907131851724821</v>
      </c>
      <c r="CH461" s="32">
        <f t="shared" si="1019"/>
        <v>-0.58429284180487684</v>
      </c>
      <c r="CI461" s="32">
        <f t="shared" si="1019"/>
        <v>-0.94941446329053258</v>
      </c>
      <c r="CJ461" s="32">
        <f t="shared" si="1019"/>
        <v>-1.3145360847761882</v>
      </c>
      <c r="CK461" s="32">
        <f t="shared" si="1019"/>
        <v>0.60174521570272188</v>
      </c>
      <c r="CL461" s="32">
        <f t="shared" si="1019"/>
        <v>0.23662359421706619</v>
      </c>
      <c r="CM461" s="32">
        <f t="shared" si="1019"/>
        <v>-0.12849802726858955</v>
      </c>
      <c r="CN461" s="32">
        <f t="shared" si="1019"/>
        <v>0.19628044944378176</v>
      </c>
      <c r="CO461" s="32">
        <f t="shared" si="1019"/>
        <v>-0.16884117204187399</v>
      </c>
      <c r="CP461" s="32">
        <f t="shared" si="1019"/>
        <v>-0.53396279352752973</v>
      </c>
      <c r="CQ461" s="32">
        <f t="shared" si="1019"/>
        <v>-0.20918431681515848</v>
      </c>
      <c r="CR461" s="32">
        <f t="shared" si="1019"/>
        <v>-0.57430593830081422</v>
      </c>
      <c r="CS461" s="32">
        <f t="shared" si="1019"/>
        <v>-0.93942755978646997</v>
      </c>
    </row>
    <row r="462" spans="2:97" ht="13.9" thickTop="1" thickBot="1" x14ac:dyDescent="0.4">
      <c r="H462" s="33">
        <f>H461</f>
        <v>7.5343585537179791E-7</v>
      </c>
      <c r="I462" s="33">
        <f t="shared" ref="I462:J462" si="1020">I457</f>
        <v>0.32821981099168146</v>
      </c>
      <c r="J462" s="33">
        <f t="shared" si="1020"/>
        <v>0.19693026443581607</v>
      </c>
      <c r="K462" s="33">
        <f t="shared" ref="K462:K464" si="1021">I462+J462*H462</f>
        <v>0.32821995936600368</v>
      </c>
      <c r="L462" s="33">
        <f>$CE$4-$CE$7*SUMPRODUCT($B$4:$CD$4,Q463:CS463)</f>
        <v>-7.0035414864833001E-5</v>
      </c>
      <c r="M462" s="39" t="s">
        <v>375</v>
      </c>
      <c r="O462" s="47">
        <f t="shared" ref="O462:O463" si="1022">SUM(Q462:CS462)</f>
        <v>98.882903986463688</v>
      </c>
      <c r="P462" s="39" t="s">
        <v>365</v>
      </c>
      <c r="Q462" s="33">
        <f>EXP(Q461)</f>
        <v>2.5585164013768442</v>
      </c>
      <c r="R462" s="33">
        <f>EXP(R461)</f>
        <v>1.7758975166229596</v>
      </c>
      <c r="S462" s="33">
        <f t="shared" ref="S462:CD462" si="1023">EXP(S461)</f>
        <v>1.2326721798032632</v>
      </c>
      <c r="T462" s="33">
        <f t="shared" si="1023"/>
        <v>1.7056781840025605</v>
      </c>
      <c r="U462" s="33">
        <f t="shared" si="1023"/>
        <v>1.1839320824748345</v>
      </c>
      <c r="V462" s="33">
        <f t="shared" si="1023"/>
        <v>0.8217817341275756</v>
      </c>
      <c r="W462" s="33">
        <f t="shared" si="1023"/>
        <v>1.1371191780582828</v>
      </c>
      <c r="X462" s="33">
        <f t="shared" si="1023"/>
        <v>0.78928832480077837</v>
      </c>
      <c r="Y462" s="33">
        <f t="shared" si="1023"/>
        <v>0.54785467670204802</v>
      </c>
      <c r="Z462" s="33">
        <f t="shared" si="1023"/>
        <v>3.3897594274789551</v>
      </c>
      <c r="AA462" s="33">
        <f t="shared" si="1023"/>
        <v>2.3528734644693317</v>
      </c>
      <c r="AB462" s="33">
        <f t="shared" si="1023"/>
        <v>1.633158239763693</v>
      </c>
      <c r="AC462" s="33">
        <f t="shared" si="1023"/>
        <v>2.259840390843856</v>
      </c>
      <c r="AD462" s="33">
        <f t="shared" si="1023"/>
        <v>1.5685828458649584</v>
      </c>
      <c r="AE462" s="33">
        <f t="shared" si="1023"/>
        <v>1.0887725320384438</v>
      </c>
      <c r="AF462" s="33">
        <f t="shared" si="1023"/>
        <v>1.5065607755791151</v>
      </c>
      <c r="AG462" s="33">
        <f t="shared" si="1023"/>
        <v>1.045722254722586</v>
      </c>
      <c r="AH462" s="33">
        <f t="shared" si="1023"/>
        <v>0.7258486028230352</v>
      </c>
      <c r="AI462" s="33">
        <f t="shared" si="1023"/>
        <v>4.9326061465880731</v>
      </c>
      <c r="AJ462" s="33">
        <f t="shared" si="1023"/>
        <v>3.4237822362564843</v>
      </c>
      <c r="AK462" s="33">
        <f t="shared" si="1023"/>
        <v>2.3764891120313467</v>
      </c>
      <c r="AL462" s="33">
        <f t="shared" si="1023"/>
        <v>3.2884052218639632</v>
      </c>
      <c r="AM462" s="33">
        <f t="shared" si="1023"/>
        <v>2.2825222711159903</v>
      </c>
      <c r="AN462" s="33">
        <f t="shared" si="1023"/>
        <v>1.5843266162882965</v>
      </c>
      <c r="AO462" s="33">
        <f t="shared" si="1023"/>
        <v>2.1922708973352862</v>
      </c>
      <c r="AP462" s="33">
        <f t="shared" si="1023"/>
        <v>1.5216820342630608</v>
      </c>
      <c r="AQ462" s="33">
        <f t="shared" si="1023"/>
        <v>1.0562181052594759</v>
      </c>
      <c r="AR462" s="33">
        <f t="shared" si="1023"/>
        <v>1.5563859399355224</v>
      </c>
      <c r="AS462" s="33">
        <f t="shared" si="1023"/>
        <v>1.0803065105038887</v>
      </c>
      <c r="AT462" s="33">
        <f t="shared" si="1023"/>
        <v>0.74985395761506113</v>
      </c>
      <c r="AU462" s="33">
        <f t="shared" si="1023"/>
        <v>1.0375909813232931</v>
      </c>
      <c r="AV462" s="33">
        <f t="shared" si="1023"/>
        <v>0.72020458653726283</v>
      </c>
      <c r="AW462" s="33">
        <f t="shared" si="1023"/>
        <v>0.49990280930139913</v>
      </c>
      <c r="AX462" s="33">
        <f t="shared" si="1023"/>
        <v>0.69172755734868374</v>
      </c>
      <c r="AY462" s="33">
        <f t="shared" si="1023"/>
        <v>0.48013655515912268</v>
      </c>
      <c r="AZ462" s="33">
        <f t="shared" si="1023"/>
        <v>0.33326865346187723</v>
      </c>
      <c r="BA462" s="33">
        <f t="shared" si="1023"/>
        <v>2.0620442025906183</v>
      </c>
      <c r="BB462" s="33">
        <f t="shared" si="1023"/>
        <v>1.4312900931871244</v>
      </c>
      <c r="BC462" s="33">
        <f t="shared" si="1023"/>
        <v>0.99347595375593334</v>
      </c>
      <c r="BD462" s="33">
        <f t="shared" si="1023"/>
        <v>1.3746966049992997</v>
      </c>
      <c r="BE462" s="33">
        <f t="shared" si="1023"/>
        <v>0.95419372164841065</v>
      </c>
      <c r="BF462" s="33">
        <f t="shared" si="1023"/>
        <v>0.6623175289166503</v>
      </c>
      <c r="BG462" s="33">
        <f t="shared" si="1023"/>
        <v>0.91646471662556528</v>
      </c>
      <c r="BH462" s="33">
        <f t="shared" si="1023"/>
        <v>0.63612936522590002</v>
      </c>
      <c r="BI462" s="33">
        <f t="shared" si="1023"/>
        <v>0.44154517021961492</v>
      </c>
      <c r="BJ462" s="33">
        <f t="shared" si="1023"/>
        <v>3.0005822318191422</v>
      </c>
      <c r="BK462" s="33">
        <f t="shared" si="1023"/>
        <v>2.0827408145763631</v>
      </c>
      <c r="BL462" s="33">
        <f t="shared" si="1023"/>
        <v>1.4456558646194333</v>
      </c>
      <c r="BM462" s="33">
        <f t="shared" si="1023"/>
        <v>2.0003888383773507</v>
      </c>
      <c r="BN462" s="33">
        <f t="shared" si="1023"/>
        <v>1.3884943510398775</v>
      </c>
      <c r="BO462" s="33">
        <f t="shared" si="1023"/>
        <v>0.96377090587723557</v>
      </c>
      <c r="BP462" s="33">
        <f t="shared" si="1023"/>
        <v>1.3335930148058934</v>
      </c>
      <c r="BQ462" s="33">
        <f t="shared" si="1023"/>
        <v>0.92566321713045019</v>
      </c>
      <c r="BR462" s="33">
        <f t="shared" si="1023"/>
        <v>0.64251415689441893</v>
      </c>
      <c r="BS462" s="33">
        <f t="shared" si="1023"/>
        <v>0.94677415111563068</v>
      </c>
      <c r="BT462" s="33">
        <f t="shared" si="1023"/>
        <v>0.65716751429236164</v>
      </c>
      <c r="BU462" s="33">
        <f t="shared" si="1023"/>
        <v>0.4561480067155495</v>
      </c>
      <c r="BV462" s="33">
        <f t="shared" si="1023"/>
        <v>0.63118298317979671</v>
      </c>
      <c r="BW462" s="33">
        <f t="shared" si="1023"/>
        <v>0.43811182596307002</v>
      </c>
      <c r="BX462" s="33">
        <f t="shared" si="1023"/>
        <v>0.30409877509961231</v>
      </c>
      <c r="BY462" s="33">
        <f t="shared" si="1023"/>
        <v>0.42078879929949775</v>
      </c>
      <c r="BZ462" s="33">
        <f t="shared" si="1023"/>
        <v>0.29207465048752229</v>
      </c>
      <c r="CA462" s="33">
        <f t="shared" si="1023"/>
        <v>0.20273258603704022</v>
      </c>
      <c r="CB462" s="33">
        <f t="shared" si="1023"/>
        <v>1.2543740594004074</v>
      </c>
      <c r="CC462" s="33">
        <f t="shared" si="1023"/>
        <v>0.87067637159044931</v>
      </c>
      <c r="CD462" s="33">
        <f t="shared" si="1023"/>
        <v>0.60434711509282346</v>
      </c>
      <c r="CE462" s="33">
        <f t="shared" ref="CE462:CS462" si="1024">EXP(CE461)</f>
        <v>0.83624965880485314</v>
      </c>
      <c r="CF462" s="33">
        <f t="shared" si="1024"/>
        <v>0.58045111282036155</v>
      </c>
      <c r="CG462" s="33">
        <f t="shared" si="1024"/>
        <v>0.40289821445896745</v>
      </c>
      <c r="CH462" s="33">
        <f t="shared" si="1024"/>
        <v>0.55749996311746608</v>
      </c>
      <c r="CI462" s="33">
        <f t="shared" si="1024"/>
        <v>0.38696754083143875</v>
      </c>
      <c r="CJ462" s="33">
        <f t="shared" si="1024"/>
        <v>0.26859890145962206</v>
      </c>
      <c r="CK462" s="33">
        <f t="shared" si="1024"/>
        <v>1.8253015672326773</v>
      </c>
      <c r="CL462" s="33">
        <f t="shared" si="1024"/>
        <v>1.2669641353841217</v>
      </c>
      <c r="CM462" s="33">
        <f t="shared" si="1024"/>
        <v>0.8794152972668845</v>
      </c>
      <c r="CN462" s="33">
        <f t="shared" si="1024"/>
        <v>1.216868127473806</v>
      </c>
      <c r="CO462" s="33">
        <f t="shared" si="1024"/>
        <v>0.84464304566326842</v>
      </c>
      <c r="CP462" s="33">
        <f t="shared" si="1024"/>
        <v>0.58627706526291534</v>
      </c>
      <c r="CQ462" s="33">
        <f t="shared" si="1024"/>
        <v>0.81124569563953486</v>
      </c>
      <c r="CR462" s="33">
        <f t="shared" si="1024"/>
        <v>0.56309555626925833</v>
      </c>
      <c r="CS462" s="33">
        <f t="shared" si="1024"/>
        <v>0.3908515104542063</v>
      </c>
    </row>
    <row r="463" spans="2:97" ht="13.9" thickTop="1" thickBot="1" x14ac:dyDescent="0.4">
      <c r="H463" s="32">
        <f t="shared" ref="H463:H464" si="1025">H462</f>
        <v>7.5343585537179791E-7</v>
      </c>
      <c r="I463" s="32">
        <f t="shared" ref="I463:J463" si="1026">I458</f>
        <v>-0.40546513209144641</v>
      </c>
      <c r="J463" s="32">
        <f t="shared" si="1026"/>
        <v>0.48555229172730247</v>
      </c>
      <c r="K463" s="32">
        <f t="shared" si="1021"/>
        <v>-0.40546476625894018</v>
      </c>
      <c r="L463" s="32">
        <f>$CE$5-$CE$7*SUMPRODUCT($B$5:$CD$5,Q463:CS463)</f>
        <v>-1.5976954287566514E-4</v>
      </c>
      <c r="M463" s="32">
        <f>SUMPRODUCT($B$7:$CD$7, LN(Q463:CS463))</f>
        <v>-3180.5978399979736</v>
      </c>
      <c r="O463" s="48">
        <f t="shared" si="1022"/>
        <v>0.99999999999999967</v>
      </c>
      <c r="P463" s="39" t="s">
        <v>366</v>
      </c>
      <c r="Q463" s="32">
        <f t="shared" ref="Q463:AV463" si="1027">Q462/$O462</f>
        <v>2.5874203711969114E-2</v>
      </c>
      <c r="R463" s="32">
        <f t="shared" si="1027"/>
        <v>1.7959601154776628E-2</v>
      </c>
      <c r="S463" s="32">
        <f t="shared" si="1027"/>
        <v>1.2465978749693744E-2</v>
      </c>
      <c r="T463" s="32">
        <f t="shared" si="1027"/>
        <v>1.7249475038031394E-2</v>
      </c>
      <c r="U463" s="32">
        <f t="shared" si="1027"/>
        <v>1.1973071529502267E-2</v>
      </c>
      <c r="V463" s="32">
        <f t="shared" si="1027"/>
        <v>8.3106553407864235E-3</v>
      </c>
      <c r="W463" s="32">
        <f t="shared" si="1027"/>
        <v>1.1499653956501375E-2</v>
      </c>
      <c r="X463" s="32">
        <f t="shared" si="1027"/>
        <v>7.9820504149921197E-3</v>
      </c>
      <c r="Y463" s="32">
        <f t="shared" si="1027"/>
        <v>5.5404387878519945E-3</v>
      </c>
      <c r="Z463" s="32">
        <f t="shared" si="1027"/>
        <v>3.4280540829818136E-2</v>
      </c>
      <c r="AA463" s="32">
        <f t="shared" si="1027"/>
        <v>2.3794542530743455E-2</v>
      </c>
      <c r="AB463" s="32">
        <f t="shared" si="1027"/>
        <v>1.6516082901319926E-2</v>
      </c>
      <c r="AC463" s="32">
        <f t="shared" si="1027"/>
        <v>2.2853701699064286E-2</v>
      </c>
      <c r="AD463" s="32">
        <f t="shared" si="1027"/>
        <v>1.5863033776593833E-2</v>
      </c>
      <c r="AE463" s="32">
        <f t="shared" si="1027"/>
        <v>1.101072569822068E-2</v>
      </c>
      <c r="AF463" s="32">
        <f t="shared" si="1027"/>
        <v>1.5235806341057213E-2</v>
      </c>
      <c r="AG463" s="32">
        <f t="shared" si="1027"/>
        <v>1.0575359466240365E-2</v>
      </c>
      <c r="AH463" s="32">
        <f t="shared" si="1027"/>
        <v>7.3404863081529071E-3</v>
      </c>
      <c r="AI463" s="32">
        <f t="shared" si="1027"/>
        <v>4.9883305887368647E-2</v>
      </c>
      <c r="AJ463" s="32">
        <f t="shared" si="1027"/>
        <v>3.4624612528826759E-2</v>
      </c>
      <c r="AK463" s="32">
        <f t="shared" si="1027"/>
        <v>2.4033366903915665E-2</v>
      </c>
      <c r="AL463" s="32">
        <f t="shared" si="1027"/>
        <v>3.3255548626627315E-2</v>
      </c>
      <c r="AM463" s="32">
        <f t="shared" si="1027"/>
        <v>2.3083082910150474E-2</v>
      </c>
      <c r="AN463" s="32">
        <f t="shared" si="1027"/>
        <v>1.6022250079803266E-2</v>
      </c>
      <c r="AO463" s="32">
        <f t="shared" si="1027"/>
        <v>2.2170373330008503E-2</v>
      </c>
      <c r="AP463" s="32">
        <f t="shared" si="1027"/>
        <v>1.5388727200723873E-2</v>
      </c>
      <c r="AQ463" s="32">
        <f t="shared" si="1027"/>
        <v>1.0681503704665309E-2</v>
      </c>
      <c r="AR463" s="32">
        <f t="shared" si="1027"/>
        <v>1.5739686813289584E-2</v>
      </c>
      <c r="AS463" s="32">
        <f t="shared" si="1027"/>
        <v>1.0925109062854529E-2</v>
      </c>
      <c r="AT463" s="32">
        <f t="shared" si="1027"/>
        <v>7.5832517794755545E-3</v>
      </c>
      <c r="AU463" s="32">
        <f t="shared" si="1027"/>
        <v>1.0493128129260154E-2</v>
      </c>
      <c r="AV463" s="32">
        <f t="shared" si="1027"/>
        <v>7.2834085317301494E-3</v>
      </c>
      <c r="AW463" s="32">
        <f t="shared" ref="AW463:CB463" si="1028">AW462/$O462</f>
        <v>5.0555029145364907E-3</v>
      </c>
      <c r="AX463" s="32">
        <f t="shared" si="1028"/>
        <v>6.9954211442189839E-3</v>
      </c>
      <c r="AY463" s="32">
        <f t="shared" si="1028"/>
        <v>4.8556073477054205E-3</v>
      </c>
      <c r="AZ463" s="32">
        <f t="shared" si="1028"/>
        <v>3.3703364285043564E-3</v>
      </c>
      <c r="BA463" s="32">
        <f t="shared" si="1028"/>
        <v>2.0853394464152228E-2</v>
      </c>
      <c r="BB463" s="32">
        <f t="shared" si="1028"/>
        <v>1.447459606751696E-2</v>
      </c>
      <c r="BC463" s="32">
        <f t="shared" si="1028"/>
        <v>1.0046994108222516E-2</v>
      </c>
      <c r="BD463" s="32">
        <f t="shared" si="1028"/>
        <v>1.3902267728580111E-2</v>
      </c>
      <c r="BE463" s="32">
        <f t="shared" si="1028"/>
        <v>9.6497340104314943E-3</v>
      </c>
      <c r="BF463" s="32">
        <f t="shared" si="1028"/>
        <v>6.6979983618534961E-3</v>
      </c>
      <c r="BG463" s="32">
        <f t="shared" si="1028"/>
        <v>9.2681816540402407E-3</v>
      </c>
      <c r="BH463" s="32">
        <f t="shared" si="1028"/>
        <v>6.4331582061240965E-3</v>
      </c>
      <c r="BI463" s="32">
        <f t="shared" si="1028"/>
        <v>4.4653337677062867E-3</v>
      </c>
      <c r="BJ463" s="32">
        <f t="shared" si="1028"/>
        <v>3.034480290172201E-2</v>
      </c>
      <c r="BK463" s="32">
        <f t="shared" si="1028"/>
        <v>2.1062698713434573E-2</v>
      </c>
      <c r="BL463" s="32">
        <f t="shared" si="1028"/>
        <v>1.4619876706061671E-2</v>
      </c>
      <c r="BM463" s="32">
        <f t="shared" si="1028"/>
        <v>2.0229875516714079E-2</v>
      </c>
      <c r="BN463" s="32">
        <f t="shared" si="1028"/>
        <v>1.4041803942468678E-2</v>
      </c>
      <c r="BO463" s="32">
        <f t="shared" si="1028"/>
        <v>9.7465878025706897E-3</v>
      </c>
      <c r="BP463" s="32">
        <f t="shared" si="1028"/>
        <v>1.3486588288188342E-2</v>
      </c>
      <c r="BQ463" s="32">
        <f t="shared" si="1028"/>
        <v>9.3612058284328545E-3</v>
      </c>
      <c r="BR463" s="32">
        <f t="shared" si="1028"/>
        <v>6.4977274229564919E-3</v>
      </c>
      <c r="BS463" s="32">
        <f t="shared" si="1028"/>
        <v>9.5747001043298332E-3</v>
      </c>
      <c r="BT463" s="32">
        <f t="shared" si="1028"/>
        <v>6.6459164102049715E-3</v>
      </c>
      <c r="BU463" s="32">
        <f t="shared" si="1028"/>
        <v>4.6130118385074199E-3</v>
      </c>
      <c r="BV463" s="32">
        <f t="shared" si="1028"/>
        <v>6.3831355849561294E-3</v>
      </c>
      <c r="BW463" s="32">
        <f t="shared" si="1028"/>
        <v>4.4306124547378199E-3</v>
      </c>
      <c r="BX463" s="32">
        <f t="shared" si="1028"/>
        <v>3.0753422769748055E-3</v>
      </c>
      <c r="BY463" s="32">
        <f t="shared" si="1028"/>
        <v>4.2554251780176329E-3</v>
      </c>
      <c r="BZ463" s="32">
        <f t="shared" si="1028"/>
        <v>2.9537426462263395E-3</v>
      </c>
      <c r="CA463" s="32">
        <f t="shared" si="1028"/>
        <v>2.0502288855189037E-3</v>
      </c>
      <c r="CB463" s="32">
        <f t="shared" si="1028"/>
        <v>1.2685449241783206E-2</v>
      </c>
      <c r="CC463" s="32">
        <f t="shared" ref="CC463:CS463" si="1029">CC462/$O462</f>
        <v>8.8051254209690101E-3</v>
      </c>
      <c r="CD463" s="32">
        <f t="shared" si="1029"/>
        <v>6.1117452130608338E-3</v>
      </c>
      <c r="CE463" s="32">
        <f t="shared" si="1029"/>
        <v>8.4569690521966202E-3</v>
      </c>
      <c r="CF463" s="32">
        <f t="shared" si="1029"/>
        <v>5.8700856206632124E-3</v>
      </c>
      <c r="CG463" s="32">
        <f t="shared" si="1029"/>
        <v>4.0744982015710335E-3</v>
      </c>
      <c r="CH463" s="32">
        <f t="shared" si="1029"/>
        <v>5.6379812954702822E-3</v>
      </c>
      <c r="CI463" s="32">
        <f t="shared" si="1029"/>
        <v>3.9133917515651812E-3</v>
      </c>
      <c r="CJ463" s="32">
        <f t="shared" si="1029"/>
        <v>2.7163330629568806E-3</v>
      </c>
      <c r="CK463" s="32">
        <f t="shared" si="1029"/>
        <v>1.845922291564725E-2</v>
      </c>
      <c r="CL463" s="32">
        <f t="shared" si="1029"/>
        <v>1.2812772322681375E-2</v>
      </c>
      <c r="CM463" s="32">
        <f t="shared" si="1029"/>
        <v>8.8935019281722316E-3</v>
      </c>
      <c r="CN463" s="32">
        <f t="shared" si="1029"/>
        <v>1.2306152817279576E-2</v>
      </c>
      <c r="CO463" s="32">
        <f t="shared" si="1029"/>
        <v>8.5418511351456027E-3</v>
      </c>
      <c r="CP463" s="32">
        <f t="shared" si="1029"/>
        <v>5.9290033122729908E-3</v>
      </c>
      <c r="CQ463" s="32">
        <f t="shared" si="1029"/>
        <v>8.2041046827527244E-3</v>
      </c>
      <c r="CR463" s="32">
        <f t="shared" si="1029"/>
        <v>5.6945693701141884E-3</v>
      </c>
      <c r="CS463" s="32">
        <f t="shared" si="1029"/>
        <v>3.9526702260656793E-3</v>
      </c>
    </row>
    <row r="464" spans="2:97" ht="13.15" thickTop="1" x14ac:dyDescent="0.35">
      <c r="H464" s="34">
        <f t="shared" si="1025"/>
        <v>7.5343585537179791E-7</v>
      </c>
      <c r="I464" s="34">
        <f t="shared" ref="I464:J464" si="1030">I459</f>
        <v>-0.36512201664346711</v>
      </c>
      <c r="J464" s="34">
        <f t="shared" si="1030"/>
        <v>0.52447439096971671</v>
      </c>
      <c r="K464" s="34">
        <f t="shared" si="1021"/>
        <v>-0.36512162148565575</v>
      </c>
      <c r="L464" s="34">
        <f>$CE$6-$CE$7*SUMPRODUCT($B$6:$CD$6,Q463:CS463)</f>
        <v>-1.7519154852152496E-4</v>
      </c>
    </row>
    <row r="465" spans="2:97" ht="13.5" thickBot="1" x14ac:dyDescent="0.4">
      <c r="B465" s="39" t="s">
        <v>367</v>
      </c>
      <c r="D465" s="39" t="s">
        <v>368</v>
      </c>
      <c r="E465" s="39" t="s">
        <v>369</v>
      </c>
      <c r="F465" s="39" t="s">
        <v>370</v>
      </c>
      <c r="H465" s="39" t="s">
        <v>347</v>
      </c>
      <c r="I465" s="39" t="s">
        <v>371</v>
      </c>
      <c r="J465" s="39" t="s">
        <v>372</v>
      </c>
      <c r="K465" s="39" t="s">
        <v>349</v>
      </c>
      <c r="L465" s="39" t="s">
        <v>373</v>
      </c>
      <c r="M465" s="39" t="s">
        <v>374</v>
      </c>
      <c r="O465" s="45" t="s">
        <v>336</v>
      </c>
    </row>
    <row r="466" spans="2:97" ht="13.9" thickTop="1" thickBot="1" x14ac:dyDescent="0.4">
      <c r="B466" s="32">
        <f>1+B461</f>
        <v>5</v>
      </c>
      <c r="D466" s="32">
        <f>IF(F461,IF(M466&lt;0,D461,H466),E461)</f>
        <v>0</v>
      </c>
      <c r="E466" s="32">
        <f>IF(F461,IF(M466&lt;0,H466,E461),H466)</f>
        <v>3.7671792768589896E-7</v>
      </c>
      <c r="F466" s="32" t="b">
        <f>OR(F461,M466*M461&lt;=0)</f>
        <v>1</v>
      </c>
      <c r="H466" s="32">
        <f>IF(F461,(D461+E461)/2,2*H461)</f>
        <v>3.7671792768589896E-7</v>
      </c>
      <c r="I466" s="32">
        <f>I461</f>
        <v>-0.49706188484373304</v>
      </c>
      <c r="J466" s="32">
        <f>J461</f>
        <v>1</v>
      </c>
      <c r="K466" s="32">
        <f>I466+J466*H466</f>
        <v>-0.49706150812580535</v>
      </c>
      <c r="L466" s="32">
        <f>$CE$3-$CE$7*SUMPRODUCT($B$3:$CD$3,Q468:CS468)</f>
        <v>-1.4705013430216241E-4</v>
      </c>
      <c r="M466" s="32">
        <f>SUMPRODUCT(L466:L469,J466:J469)</f>
        <v>-2.322473903597758E-4</v>
      </c>
      <c r="O466" s="46">
        <f>SUM(Q466:CS466)</f>
        <v>-1.2659909856898224</v>
      </c>
      <c r="P466" s="39" t="s">
        <v>363</v>
      </c>
      <c r="Q466" s="32">
        <f t="shared" ref="Q466:AV466" si="1031">SUMPRODUCT(B$3:B$6,$K466:$K469)</f>
        <v>0.9394283911867175</v>
      </c>
      <c r="R466" s="32">
        <f t="shared" si="1031"/>
        <v>0.57430657212215608</v>
      </c>
      <c r="S466" s="32">
        <f t="shared" si="1031"/>
        <v>0.20918475305759465</v>
      </c>
      <c r="T466" s="32">
        <f t="shared" si="1031"/>
        <v>0.53396344201152424</v>
      </c>
      <c r="U466" s="32">
        <f t="shared" si="1031"/>
        <v>0.16884162294696275</v>
      </c>
      <c r="V466" s="32">
        <f t="shared" si="1031"/>
        <v>-0.19628019611759867</v>
      </c>
      <c r="W466" s="32">
        <f t="shared" si="1031"/>
        <v>0.12849849283633091</v>
      </c>
      <c r="X466" s="32">
        <f t="shared" si="1031"/>
        <v>-0.23662332622823051</v>
      </c>
      <c r="Y466" s="32">
        <f t="shared" si="1031"/>
        <v>-0.60174514529279199</v>
      </c>
      <c r="Z466" s="32">
        <f t="shared" si="1031"/>
        <v>1.220759721340011</v>
      </c>
      <c r="AA466" s="32">
        <f t="shared" si="1031"/>
        <v>0.85563790227544967</v>
      </c>
      <c r="AB466" s="32">
        <f t="shared" si="1031"/>
        <v>0.49051608321088824</v>
      </c>
      <c r="AC466" s="32">
        <f t="shared" si="1031"/>
        <v>0.81529477216481783</v>
      </c>
      <c r="AD466" s="32">
        <f t="shared" si="1031"/>
        <v>0.4501729531002564</v>
      </c>
      <c r="AE466" s="32">
        <f t="shared" si="1031"/>
        <v>8.5051134035694975E-2</v>
      </c>
      <c r="AF466" s="32">
        <f t="shared" si="1031"/>
        <v>0.40982982298962456</v>
      </c>
      <c r="AG466" s="32">
        <f t="shared" si="1031"/>
        <v>4.4708003925063133E-2</v>
      </c>
      <c r="AH466" s="32">
        <f t="shared" si="1031"/>
        <v>-0.32041381513949829</v>
      </c>
      <c r="AI466" s="32">
        <f t="shared" si="1031"/>
        <v>1.5958681615444026</v>
      </c>
      <c r="AJ466" s="32">
        <f t="shared" si="1031"/>
        <v>1.2307463424798413</v>
      </c>
      <c r="AK466" s="32">
        <f t="shared" si="1031"/>
        <v>0.86562452341527985</v>
      </c>
      <c r="AL466" s="32">
        <f t="shared" si="1031"/>
        <v>1.1904032123692092</v>
      </c>
      <c r="AM466" s="32">
        <f t="shared" si="1031"/>
        <v>0.82528139330464789</v>
      </c>
      <c r="AN466" s="32">
        <f t="shared" si="1031"/>
        <v>0.46015957424008647</v>
      </c>
      <c r="AO466" s="32">
        <f t="shared" si="1031"/>
        <v>0.78493826319401605</v>
      </c>
      <c r="AP466" s="32">
        <f t="shared" si="1031"/>
        <v>0.41981644412945462</v>
      </c>
      <c r="AQ466" s="32">
        <f t="shared" si="1031"/>
        <v>5.4694625064893199E-2</v>
      </c>
      <c r="AR466" s="32">
        <f t="shared" si="1031"/>
        <v>0.4423668830609121</v>
      </c>
      <c r="AS466" s="32">
        <f t="shared" si="1031"/>
        <v>7.7245063996350671E-2</v>
      </c>
      <c r="AT466" s="32">
        <f t="shared" si="1031"/>
        <v>-0.28787675506821075</v>
      </c>
      <c r="AU466" s="32">
        <f t="shared" si="1031"/>
        <v>3.6901933885718829E-2</v>
      </c>
      <c r="AV466" s="32">
        <f t="shared" si="1031"/>
        <v>-0.3282198851788426</v>
      </c>
      <c r="AW466" s="32">
        <f t="shared" ref="AW466:CB466" si="1032">SUMPRODUCT(AH$3:AH$6,$K466:$K469)</f>
        <v>-0.69334170424340402</v>
      </c>
      <c r="AX466" s="32">
        <f t="shared" si="1032"/>
        <v>-0.36856301528947444</v>
      </c>
      <c r="AY466" s="32">
        <f t="shared" si="1032"/>
        <v>-0.73368483435403586</v>
      </c>
      <c r="AZ466" s="32">
        <f t="shared" si="1032"/>
        <v>-1.0988066534185972</v>
      </c>
      <c r="BA466" s="32">
        <f t="shared" si="1032"/>
        <v>0.7236982132142058</v>
      </c>
      <c r="BB466" s="32">
        <f t="shared" si="1032"/>
        <v>0.35857639414964432</v>
      </c>
      <c r="BC466" s="32">
        <f t="shared" si="1032"/>
        <v>-6.5454249149171084E-3</v>
      </c>
      <c r="BD466" s="32">
        <f t="shared" si="1032"/>
        <v>0.31823326403901248</v>
      </c>
      <c r="BE466" s="32">
        <f t="shared" si="1032"/>
        <v>-4.6888555025548936E-2</v>
      </c>
      <c r="BF466" s="32">
        <f t="shared" si="1032"/>
        <v>-0.41201037409011038</v>
      </c>
      <c r="BG466" s="32">
        <f t="shared" si="1032"/>
        <v>-8.7231685136180792E-2</v>
      </c>
      <c r="BH466" s="32">
        <f t="shared" si="1032"/>
        <v>-0.45235350420074222</v>
      </c>
      <c r="BI466" s="32">
        <f t="shared" si="1032"/>
        <v>-0.81747532326530359</v>
      </c>
      <c r="BJ466" s="32">
        <f t="shared" si="1032"/>
        <v>1.0988066534185972</v>
      </c>
      <c r="BK466" s="32">
        <f t="shared" si="1032"/>
        <v>0.73368483435403586</v>
      </c>
      <c r="BL466" s="32">
        <f t="shared" si="1032"/>
        <v>0.36856301528947444</v>
      </c>
      <c r="BM466" s="32">
        <f t="shared" si="1032"/>
        <v>0.69334170424340402</v>
      </c>
      <c r="BN466" s="32">
        <f t="shared" si="1032"/>
        <v>0.3282198851788426</v>
      </c>
      <c r="BO466" s="32">
        <f t="shared" si="1032"/>
        <v>-3.6901933885718829E-2</v>
      </c>
      <c r="BP466" s="32">
        <f t="shared" si="1032"/>
        <v>0.28787675506821075</v>
      </c>
      <c r="BQ466" s="32">
        <f t="shared" si="1032"/>
        <v>-7.7245063996350671E-2</v>
      </c>
      <c r="BR466" s="32">
        <f t="shared" si="1032"/>
        <v>-0.4423668830609121</v>
      </c>
      <c r="BS466" s="32">
        <f t="shared" si="1032"/>
        <v>-5.4694625064893199E-2</v>
      </c>
      <c r="BT466" s="32">
        <f t="shared" si="1032"/>
        <v>-0.41981644412945462</v>
      </c>
      <c r="BU466" s="32">
        <f t="shared" si="1032"/>
        <v>-0.78493826319401605</v>
      </c>
      <c r="BV466" s="32">
        <f t="shared" si="1032"/>
        <v>-0.46015957424008647</v>
      </c>
      <c r="BW466" s="32">
        <f t="shared" si="1032"/>
        <v>-0.82528139330464789</v>
      </c>
      <c r="BX466" s="32">
        <f t="shared" si="1032"/>
        <v>-1.1904032123692092</v>
      </c>
      <c r="BY466" s="32">
        <f t="shared" si="1032"/>
        <v>-0.86562452341527985</v>
      </c>
      <c r="BZ466" s="32">
        <f t="shared" si="1032"/>
        <v>-1.2307463424798413</v>
      </c>
      <c r="CA466" s="32">
        <f t="shared" si="1032"/>
        <v>-1.5958681615444026</v>
      </c>
      <c r="CB466" s="32">
        <f t="shared" si="1032"/>
        <v>0.22663670508840039</v>
      </c>
      <c r="CC466" s="32">
        <f t="shared" ref="CC466:CS466" si="1033">SUMPRODUCT(BN$3:BN$6,$K466:$K469)</f>
        <v>-0.13848511397616103</v>
      </c>
      <c r="CD466" s="32">
        <f t="shared" si="1033"/>
        <v>-0.50360693304072246</v>
      </c>
      <c r="CE466" s="32">
        <f t="shared" si="1033"/>
        <v>-0.17882824408679288</v>
      </c>
      <c r="CF466" s="32">
        <f t="shared" si="1033"/>
        <v>-0.5439500631513543</v>
      </c>
      <c r="CG466" s="32">
        <f t="shared" si="1033"/>
        <v>-0.90907188221591573</v>
      </c>
      <c r="CH466" s="32">
        <f t="shared" si="1033"/>
        <v>-0.58429319326198614</v>
      </c>
      <c r="CI466" s="32">
        <f t="shared" si="1033"/>
        <v>-0.94941501232654757</v>
      </c>
      <c r="CJ466" s="32">
        <f t="shared" si="1033"/>
        <v>-1.314536831391109</v>
      </c>
      <c r="CK466" s="32">
        <f t="shared" si="1033"/>
        <v>0.60174514529279199</v>
      </c>
      <c r="CL466" s="32">
        <f t="shared" si="1033"/>
        <v>0.23662332622823051</v>
      </c>
      <c r="CM466" s="32">
        <f t="shared" si="1033"/>
        <v>-0.12849849283633091</v>
      </c>
      <c r="CN466" s="32">
        <f t="shared" si="1033"/>
        <v>0.19628019611759867</v>
      </c>
      <c r="CO466" s="32">
        <f t="shared" si="1033"/>
        <v>-0.16884162294696275</v>
      </c>
      <c r="CP466" s="32">
        <f t="shared" si="1033"/>
        <v>-0.53396344201152424</v>
      </c>
      <c r="CQ466" s="32">
        <f t="shared" si="1033"/>
        <v>-0.20918475305759465</v>
      </c>
      <c r="CR466" s="32">
        <f t="shared" si="1033"/>
        <v>-0.57430657212215608</v>
      </c>
      <c r="CS466" s="32">
        <f t="shared" si="1033"/>
        <v>-0.9394283911867175</v>
      </c>
    </row>
    <row r="467" spans="2:97" ht="13.9" thickTop="1" thickBot="1" x14ac:dyDescent="0.4">
      <c r="H467" s="33">
        <f>H466</f>
        <v>3.7671792768589896E-7</v>
      </c>
      <c r="I467" s="33">
        <f t="shared" ref="I467:J467" si="1034">I462</f>
        <v>0.32821981099168146</v>
      </c>
      <c r="J467" s="33">
        <f t="shared" si="1034"/>
        <v>0.19693026443581607</v>
      </c>
      <c r="K467" s="33">
        <f t="shared" ref="K467:K469" si="1035">I467+J467*H467</f>
        <v>0.3282198851788426</v>
      </c>
      <c r="L467" s="33">
        <f>$CE$4-$CE$7*SUMPRODUCT($B$4:$CD$4,Q468:CS468)</f>
        <v>-3.2560501978196044E-5</v>
      </c>
      <c r="M467" s="39" t="s">
        <v>375</v>
      </c>
      <c r="O467" s="47">
        <f t="shared" ref="O467:O468" si="1036">SUM(Q467:CS467)</f>
        <v>98.882923986564521</v>
      </c>
      <c r="P467" s="39" t="s">
        <v>365</v>
      </c>
      <c r="Q467" s="33">
        <f>EXP(Q466)</f>
        <v>2.5585185285288983</v>
      </c>
      <c r="R467" s="33">
        <f>EXP(R466)</f>
        <v>1.7758986422250633</v>
      </c>
      <c r="S467" s="33">
        <f t="shared" ref="S467:CD467" si="1037">EXP(S466)</f>
        <v>1.2326727175472951</v>
      </c>
      <c r="T467" s="33">
        <f t="shared" si="1037"/>
        <v>1.7056792901079212</v>
      </c>
      <c r="U467" s="33">
        <f t="shared" si="1037"/>
        <v>1.1839326163159556</v>
      </c>
      <c r="V467" s="33">
        <f t="shared" si="1037"/>
        <v>0.82178194230643209</v>
      </c>
      <c r="W467" s="33">
        <f t="shared" si="1037"/>
        <v>1.1371197074644133</v>
      </c>
      <c r="X467" s="33">
        <f t="shared" si="1037"/>
        <v>0.78928853632126583</v>
      </c>
      <c r="Y467" s="33">
        <f t="shared" si="1037"/>
        <v>0.54785471527645868</v>
      </c>
      <c r="Z467" s="33">
        <f t="shared" si="1037"/>
        <v>3.3897620301753855</v>
      </c>
      <c r="AA467" s="33">
        <f t="shared" si="1037"/>
        <v>2.3528748061542712</v>
      </c>
      <c r="AB467" s="33">
        <f t="shared" si="1037"/>
        <v>1.6331588483658441</v>
      </c>
      <c r="AC467" s="33">
        <f t="shared" si="1037"/>
        <v>2.2598417126135861</v>
      </c>
      <c r="AD467" s="33">
        <f t="shared" si="1037"/>
        <v>1.5685834534024563</v>
      </c>
      <c r="AE467" s="33">
        <f t="shared" si="1037"/>
        <v>1.0887727386191017</v>
      </c>
      <c r="AF467" s="33">
        <f t="shared" si="1037"/>
        <v>1.5065613811846483</v>
      </c>
      <c r="AG467" s="33">
        <f t="shared" si="1037"/>
        <v>1.0457224684680699</v>
      </c>
      <c r="AH467" s="33">
        <f t="shared" si="1037"/>
        <v>0.72584860777400118</v>
      </c>
      <c r="AI467" s="33">
        <f t="shared" si="1037"/>
        <v>4.9326095156871004</v>
      </c>
      <c r="AJ467" s="33">
        <f t="shared" si="1037"/>
        <v>3.4237838983217701</v>
      </c>
      <c r="AK467" s="33">
        <f t="shared" si="1037"/>
        <v>2.3764897961468838</v>
      </c>
      <c r="AL467" s="33">
        <f t="shared" si="1037"/>
        <v>3.288406866427632</v>
      </c>
      <c r="AM467" s="33">
        <f t="shared" si="1037"/>
        <v>2.282522961649307</v>
      </c>
      <c r="AN467" s="33">
        <f t="shared" si="1037"/>
        <v>1.5843267825663319</v>
      </c>
      <c r="AO467" s="33">
        <f t="shared" si="1037"/>
        <v>2.1922715927092984</v>
      </c>
      <c r="AP467" s="33">
        <f t="shared" si="1037"/>
        <v>1.5216822162783279</v>
      </c>
      <c r="AQ467" s="33">
        <f t="shared" si="1037"/>
        <v>1.0562180229120763</v>
      </c>
      <c r="AR467" s="33">
        <f t="shared" si="1037"/>
        <v>1.5563866475968531</v>
      </c>
      <c r="AS467" s="33">
        <f t="shared" si="1037"/>
        <v>1.0803067882544166</v>
      </c>
      <c r="AT467" s="33">
        <f t="shared" si="1037"/>
        <v>0.74985400224975074</v>
      </c>
      <c r="AU467" s="33">
        <f t="shared" si="1037"/>
        <v>1.0375912633053512</v>
      </c>
      <c r="AV467" s="33">
        <f t="shared" si="1037"/>
        <v>0.72020463996719852</v>
      </c>
      <c r="AW467" s="33">
        <f t="shared" si="1037"/>
        <v>0.49990274761752312</v>
      </c>
      <c r="AX467" s="33">
        <f t="shared" si="1037"/>
        <v>0.69172761880855105</v>
      </c>
      <c r="AY467" s="33">
        <f t="shared" si="1037"/>
        <v>0.48013650295431387</v>
      </c>
      <c r="AZ467" s="33">
        <f t="shared" si="1037"/>
        <v>0.33326855137903899</v>
      </c>
      <c r="BA467" s="33">
        <f t="shared" si="1037"/>
        <v>2.0620450090424987</v>
      </c>
      <c r="BB467" s="33">
        <f t="shared" si="1037"/>
        <v>1.431290370162422</v>
      </c>
      <c r="BC467" s="33">
        <f t="shared" si="1037"/>
        <v>0.99347594971796349</v>
      </c>
      <c r="BD467" s="33">
        <f t="shared" si="1037"/>
        <v>1.3746968911796429</v>
      </c>
      <c r="BE467" s="33">
        <f t="shared" si="1037"/>
        <v>0.95419373176111411</v>
      </c>
      <c r="BF467" s="33">
        <f t="shared" si="1037"/>
        <v>0.66231740507604031</v>
      </c>
      <c r="BG467" s="33">
        <f t="shared" si="1037"/>
        <v>0.91646473977621445</v>
      </c>
      <c r="BH467" s="33">
        <f t="shared" si="1037"/>
        <v>0.63612925560931399</v>
      </c>
      <c r="BI467" s="33">
        <f t="shared" si="1037"/>
        <v>0.44154500689341447</v>
      </c>
      <c r="BJ467" s="33">
        <f t="shared" si="1037"/>
        <v>3.0005831509216181</v>
      </c>
      <c r="BK467" s="33">
        <f t="shared" si="1037"/>
        <v>2.0827410410308929</v>
      </c>
      <c r="BL467" s="33">
        <f t="shared" si="1037"/>
        <v>1.4456557361731848</v>
      </c>
      <c r="BM467" s="33">
        <f t="shared" si="1037"/>
        <v>2.0003890852088344</v>
      </c>
      <c r="BN467" s="33">
        <f t="shared" si="1037"/>
        <v>1.3884942480314271</v>
      </c>
      <c r="BO467" s="33">
        <f t="shared" si="1037"/>
        <v>0.96377064395704282</v>
      </c>
      <c r="BP467" s="33">
        <f t="shared" si="1037"/>
        <v>1.3335929354244269</v>
      </c>
      <c r="BQ467" s="33">
        <f t="shared" si="1037"/>
        <v>0.92566297913930728</v>
      </c>
      <c r="BR467" s="33">
        <f t="shared" si="1037"/>
        <v>0.64251386475465799</v>
      </c>
      <c r="BS467" s="33">
        <f t="shared" si="1037"/>
        <v>0.94677422493030472</v>
      </c>
      <c r="BT467" s="33">
        <f t="shared" si="1037"/>
        <v>0.65716743568559388</v>
      </c>
      <c r="BU467" s="33">
        <f t="shared" si="1037"/>
        <v>0.45614786202842661</v>
      </c>
      <c r="BV467" s="33">
        <f t="shared" si="1037"/>
        <v>0.63118291693597151</v>
      </c>
      <c r="BW467" s="33">
        <f t="shared" si="1037"/>
        <v>0.43811169342078354</v>
      </c>
      <c r="BX467" s="33">
        <f t="shared" si="1037"/>
        <v>0.3040986230169116</v>
      </c>
      <c r="BY467" s="33">
        <f t="shared" si="1037"/>
        <v>0.42078867816783716</v>
      </c>
      <c r="BZ467" s="33">
        <f t="shared" si="1037"/>
        <v>0.2920745087007881</v>
      </c>
      <c r="CA467" s="33">
        <f t="shared" si="1037"/>
        <v>0.20273244756547537</v>
      </c>
      <c r="CB467" s="33">
        <f t="shared" si="1037"/>
        <v>1.2543740774325325</v>
      </c>
      <c r="CC467" s="33">
        <f t="shared" si="1037"/>
        <v>0.87067621207949764</v>
      </c>
      <c r="CD467" s="33">
        <f t="shared" si="1037"/>
        <v>0.60434688496811362</v>
      </c>
      <c r="CE467" s="33">
        <f t="shared" ref="CE467:CS467" si="1038">EXP(CE466)</f>
        <v>0.83624951786263158</v>
      </c>
      <c r="CF467" s="33">
        <f t="shared" si="1038"/>
        <v>0.58045090030577728</v>
      </c>
      <c r="CG467" s="33">
        <f t="shared" si="1038"/>
        <v>0.40289798734584481</v>
      </c>
      <c r="CH467" s="33">
        <f t="shared" si="1038"/>
        <v>0.55749976718017513</v>
      </c>
      <c r="CI467" s="33">
        <f t="shared" si="1038"/>
        <v>0.38696732837238051</v>
      </c>
      <c r="CJ467" s="33">
        <f t="shared" si="1038"/>
        <v>0.26859870091974941</v>
      </c>
      <c r="CK467" s="33">
        <f t="shared" si="1038"/>
        <v>1.8253014387133266</v>
      </c>
      <c r="CL467" s="33">
        <f t="shared" si="1038"/>
        <v>1.2669637958519238</v>
      </c>
      <c r="CM467" s="33">
        <f t="shared" si="1038"/>
        <v>0.8794148878395861</v>
      </c>
      <c r="CN467" s="33">
        <f t="shared" si="1038"/>
        <v>1.216867819209287</v>
      </c>
      <c r="CO467" s="33">
        <f t="shared" si="1038"/>
        <v>0.84464266480950678</v>
      </c>
      <c r="CP467" s="33">
        <f t="shared" si="1038"/>
        <v>0.58627668507174546</v>
      </c>
      <c r="CQ467" s="33">
        <f t="shared" si="1038"/>
        <v>0.81124534173981344</v>
      </c>
      <c r="CR467" s="33">
        <f t="shared" si="1038"/>
        <v>0.56309519936739039</v>
      </c>
      <c r="CS467" s="33">
        <f t="shared" si="1038"/>
        <v>0.39085118550029885</v>
      </c>
    </row>
    <row r="468" spans="2:97" ht="13.9" thickTop="1" thickBot="1" x14ac:dyDescent="0.4">
      <c r="H468" s="32">
        <f t="shared" ref="H468:H469" si="1039">H467</f>
        <v>3.7671792768589896E-7</v>
      </c>
      <c r="I468" s="32">
        <f t="shared" ref="I468:J468" si="1040">I463</f>
        <v>-0.40546513209144641</v>
      </c>
      <c r="J468" s="32">
        <f t="shared" si="1040"/>
        <v>0.48555229172730247</v>
      </c>
      <c r="K468" s="32">
        <f t="shared" si="1035"/>
        <v>-0.40546494917519327</v>
      </c>
      <c r="L468" s="32">
        <f>$CE$5-$CE$7*SUMPRODUCT($B$5:$CD$5,Q468:CS468)</f>
        <v>-7.4280254210634666E-5</v>
      </c>
      <c r="M468" s="32">
        <f>SUMPRODUCT($B$7:$CD$7, LN(Q468:CS468))</f>
        <v>-3180.5978399978362</v>
      </c>
      <c r="O468" s="48">
        <f t="shared" si="1036"/>
        <v>0.99999999999999933</v>
      </c>
      <c r="P468" s="39" t="s">
        <v>366</v>
      </c>
      <c r="Q468" s="32">
        <f t="shared" ref="Q468:AV468" si="1041">Q467/$O467</f>
        <v>2.5874219990466005E-2</v>
      </c>
      <c r="R468" s="32">
        <f t="shared" si="1041"/>
        <v>1.7959608905440128E-2</v>
      </c>
      <c r="S468" s="32">
        <f t="shared" si="1041"/>
        <v>1.2465981666508785E-2</v>
      </c>
      <c r="T468" s="32">
        <f t="shared" si="1041"/>
        <v>1.7249482735155326E-2</v>
      </c>
      <c r="U468" s="32">
        <f t="shared" si="1041"/>
        <v>1.1973074506542905E-2</v>
      </c>
      <c r="V468" s="32">
        <f t="shared" si="1041"/>
        <v>8.3106557651762974E-3</v>
      </c>
      <c r="W468" s="32">
        <f t="shared" si="1041"/>
        <v>1.1499656984444722E-2</v>
      </c>
      <c r="X468" s="32">
        <f t="shared" si="1041"/>
        <v>7.9820509396395737E-3</v>
      </c>
      <c r="Y468" s="32">
        <f t="shared" si="1041"/>
        <v>5.5404380573424094E-3</v>
      </c>
      <c r="Z468" s="32">
        <f t="shared" si="1041"/>
        <v>3.4280560217211632E-2</v>
      </c>
      <c r="AA468" s="32">
        <f t="shared" si="1041"/>
        <v>2.3794551286468454E-2</v>
      </c>
      <c r="AB468" s="32">
        <f t="shared" si="1041"/>
        <v>1.6516085715545241E-2</v>
      </c>
      <c r="AC468" s="32">
        <f t="shared" si="1041"/>
        <v>2.2853710443682236E-2</v>
      </c>
      <c r="AD468" s="32">
        <f t="shared" si="1041"/>
        <v>1.5863036712138325E-2</v>
      </c>
      <c r="AE468" s="32">
        <f t="shared" si="1041"/>
        <v>1.101072556033068E-2</v>
      </c>
      <c r="AF468" s="32">
        <f t="shared" si="1041"/>
        <v>1.5235809383927084E-2</v>
      </c>
      <c r="AG468" s="32">
        <f t="shared" si="1041"/>
        <v>1.0575359488865387E-2</v>
      </c>
      <c r="AH468" s="32">
        <f t="shared" si="1041"/>
        <v>7.3404848735320986E-3</v>
      </c>
      <c r="AI468" s="32">
        <f t="shared" si="1041"/>
        <v>4.9883329869546605E-2</v>
      </c>
      <c r="AJ468" s="32">
        <f t="shared" si="1041"/>
        <v>3.4624622334054042E-2</v>
      </c>
      <c r="AK468" s="32">
        <f t="shared" si="1041"/>
        <v>2.4033368961356601E-2</v>
      </c>
      <c r="AL468" s="32">
        <f t="shared" si="1041"/>
        <v>3.3255558531768703E-2</v>
      </c>
      <c r="AM468" s="32">
        <f t="shared" si="1041"/>
        <v>2.3083085224699051E-2</v>
      </c>
      <c r="AN468" s="32">
        <f t="shared" si="1041"/>
        <v>1.6022248520701093E-2</v>
      </c>
      <c r="AO468" s="32">
        <f t="shared" si="1041"/>
        <v>2.2170375878115902E-2</v>
      </c>
      <c r="AP468" s="32">
        <f t="shared" si="1041"/>
        <v>1.538872592890844E-2</v>
      </c>
      <c r="AQ468" s="32">
        <f t="shared" si="1041"/>
        <v>1.0681500711443236E-2</v>
      </c>
      <c r="AR468" s="32">
        <f t="shared" si="1041"/>
        <v>1.5739690786331556E-2</v>
      </c>
      <c r="AS468" s="32">
        <f t="shared" si="1041"/>
        <v>1.0925109662020115E-2</v>
      </c>
      <c r="AT468" s="32">
        <f t="shared" si="1041"/>
        <v>7.5832506970731905E-3</v>
      </c>
      <c r="AU468" s="32">
        <f t="shared" si="1041"/>
        <v>1.0493128858591716E-2</v>
      </c>
      <c r="AV468" s="32">
        <f t="shared" si="1041"/>
        <v>7.2834075989202602E-3</v>
      </c>
      <c r="AW468" s="32">
        <f t="shared" ref="AW468:CB468" si="1042">AW467/$O467</f>
        <v>5.0555012682012334E-3</v>
      </c>
      <c r="AX468" s="32">
        <f t="shared" si="1042"/>
        <v>6.9954203508639963E-3</v>
      </c>
      <c r="AY468" s="32">
        <f t="shared" si="1042"/>
        <v>4.8556058376626413E-3</v>
      </c>
      <c r="AZ468" s="32">
        <f t="shared" si="1042"/>
        <v>3.3703347144580903E-3</v>
      </c>
      <c r="BA468" s="32">
        <f t="shared" si="1042"/>
        <v>2.0853398401959412E-2</v>
      </c>
      <c r="BB468" s="32">
        <f t="shared" si="1042"/>
        <v>1.4474595940921965E-2</v>
      </c>
      <c r="BC468" s="32">
        <f t="shared" si="1042"/>
        <v>1.0046992035277492E-2</v>
      </c>
      <c r="BD468" s="32">
        <f t="shared" si="1042"/>
        <v>1.3902267810834826E-2</v>
      </c>
      <c r="BE468" s="32">
        <f t="shared" si="1042"/>
        <v>9.6497321609417906E-3</v>
      </c>
      <c r="BF468" s="32">
        <f t="shared" si="1042"/>
        <v>6.6979957547172765E-3</v>
      </c>
      <c r="BG468" s="32">
        <f t="shared" si="1042"/>
        <v>9.2681800135758219E-3</v>
      </c>
      <c r="BH468" s="32">
        <f t="shared" si="1042"/>
        <v>6.4331557964016775E-3</v>
      </c>
      <c r="BI468" s="32">
        <f t="shared" si="1042"/>
        <v>4.4653312128331516E-3</v>
      </c>
      <c r="BJ468" s="32">
        <f t="shared" si="1042"/>
        <v>3.0344806059025065E-2</v>
      </c>
      <c r="BK468" s="32">
        <f t="shared" si="1042"/>
        <v>2.1062696743412244E-2</v>
      </c>
      <c r="BL468" s="32">
        <f t="shared" si="1042"/>
        <v>1.4619872450066402E-2</v>
      </c>
      <c r="BM468" s="32">
        <f t="shared" si="1042"/>
        <v>2.0229873921210426E-2</v>
      </c>
      <c r="BN468" s="32">
        <f t="shared" si="1042"/>
        <v>1.404180006064632E-2</v>
      </c>
      <c r="BO468" s="32">
        <f t="shared" si="1042"/>
        <v>9.7465831824308999E-3</v>
      </c>
      <c r="BP468" s="32">
        <f t="shared" si="1042"/>
        <v>1.3486584757603099E-2</v>
      </c>
      <c r="BQ468" s="32">
        <f t="shared" si="1042"/>
        <v>9.3612015282343343E-3</v>
      </c>
      <c r="BR468" s="32">
        <f t="shared" si="1042"/>
        <v>6.4977231543229654E-3</v>
      </c>
      <c r="BS468" s="32">
        <f t="shared" si="1042"/>
        <v>9.5746989142326076E-3</v>
      </c>
      <c r="BT468" s="32">
        <f t="shared" si="1042"/>
        <v>6.6459142710513387E-3</v>
      </c>
      <c r="BU468" s="32">
        <f t="shared" si="1042"/>
        <v>4.6130094422612809E-3</v>
      </c>
      <c r="BV468" s="32">
        <f t="shared" si="1042"/>
        <v>6.383133623978716E-3</v>
      </c>
      <c r="BW468" s="32">
        <f t="shared" si="1042"/>
        <v>4.4306102182042157E-3</v>
      </c>
      <c r="BX468" s="32">
        <f t="shared" si="1042"/>
        <v>3.0753401169470907E-3</v>
      </c>
      <c r="BY468" s="32">
        <f t="shared" si="1042"/>
        <v>4.2554230923127923E-3</v>
      </c>
      <c r="BZ468" s="32">
        <f t="shared" si="1042"/>
        <v>2.9537406149162115E-3</v>
      </c>
      <c r="CA468" s="32">
        <f t="shared" si="1042"/>
        <v>2.0502270704800471E-3</v>
      </c>
      <c r="CB468" s="32">
        <f t="shared" si="1042"/>
        <v>1.2685446858377364E-2</v>
      </c>
      <c r="CC468" s="32">
        <f t="shared" ref="CC468:CS468" si="1043">CC467/$O467</f>
        <v>8.8051220269113259E-3</v>
      </c>
      <c r="CD468" s="32">
        <f t="shared" si="1043"/>
        <v>6.1117416496525509E-3</v>
      </c>
      <c r="CE468" s="32">
        <f t="shared" si="1043"/>
        <v>8.4569659163421882E-3</v>
      </c>
      <c r="CF468" s="32">
        <f t="shared" si="1043"/>
        <v>5.8700822842237621E-3</v>
      </c>
      <c r="CG468" s="32">
        <f t="shared" si="1043"/>
        <v>4.074495080673258E-3</v>
      </c>
      <c r="CH468" s="32">
        <f t="shared" si="1043"/>
        <v>5.637978173622011E-3</v>
      </c>
      <c r="CI468" s="32">
        <f t="shared" si="1043"/>
        <v>3.9133888114489691E-3</v>
      </c>
      <c r="CJ468" s="32">
        <f t="shared" si="1043"/>
        <v>2.7163304854966124E-3</v>
      </c>
      <c r="CK468" s="32">
        <f t="shared" si="1043"/>
        <v>1.8459217882364959E-2</v>
      </c>
      <c r="CL468" s="32">
        <f t="shared" si="1043"/>
        <v>1.2812766297485999E-2</v>
      </c>
      <c r="CM468" s="32">
        <f t="shared" si="1043"/>
        <v>8.8934959888430729E-3</v>
      </c>
      <c r="CN468" s="32">
        <f t="shared" si="1043"/>
        <v>1.2306147210762355E-2</v>
      </c>
      <c r="CO468" s="32">
        <f t="shared" si="1043"/>
        <v>8.541845555904785E-3</v>
      </c>
      <c r="CP468" s="32">
        <f t="shared" si="1043"/>
        <v>5.9289982682086181E-3</v>
      </c>
      <c r="CQ468" s="32">
        <f t="shared" si="1043"/>
        <v>8.2040994444100325E-3</v>
      </c>
      <c r="CR468" s="32">
        <f t="shared" si="1043"/>
        <v>5.694564608990523E-3</v>
      </c>
      <c r="CS468" s="32">
        <f t="shared" si="1043"/>
        <v>3.952666140348002E-3</v>
      </c>
    </row>
    <row r="469" spans="2:97" ht="13.15" thickTop="1" x14ac:dyDescent="0.35">
      <c r="H469" s="34">
        <f t="shared" si="1039"/>
        <v>3.7671792768589896E-7</v>
      </c>
      <c r="I469" s="34">
        <f t="shared" ref="I469:J469" si="1044">I464</f>
        <v>-0.36512201664346711</v>
      </c>
      <c r="J469" s="34">
        <f t="shared" si="1044"/>
        <v>0.52447439096971671</v>
      </c>
      <c r="K469" s="34">
        <f t="shared" si="1035"/>
        <v>-0.36512181906456143</v>
      </c>
      <c r="L469" s="34">
        <f>$CE$6-$CE$7*SUMPRODUCT($B$6:$CD$6,Q468:CS468)</f>
        <v>-8.1449468012806392E-5</v>
      </c>
    </row>
    <row r="470" spans="2:97" ht="13.5" thickBot="1" x14ac:dyDescent="0.4">
      <c r="B470" s="39" t="s">
        <v>367</v>
      </c>
      <c r="D470" s="39" t="s">
        <v>368</v>
      </c>
      <c r="E470" s="39" t="s">
        <v>369</v>
      </c>
      <c r="F470" s="39" t="s">
        <v>370</v>
      </c>
      <c r="H470" s="39" t="s">
        <v>347</v>
      </c>
      <c r="I470" s="39" t="s">
        <v>371</v>
      </c>
      <c r="J470" s="39" t="s">
        <v>372</v>
      </c>
      <c r="K470" s="39" t="s">
        <v>349</v>
      </c>
      <c r="L470" s="39" t="s">
        <v>373</v>
      </c>
      <c r="M470" s="39" t="s">
        <v>374</v>
      </c>
      <c r="O470" s="45" t="s">
        <v>336</v>
      </c>
    </row>
    <row r="471" spans="2:97" ht="13.9" thickTop="1" thickBot="1" x14ac:dyDescent="0.4">
      <c r="B471" s="32">
        <f>1+B466</f>
        <v>6</v>
      </c>
      <c r="D471" s="32">
        <f>IF(F466,IF(M471&lt;0,D466,H471),E466)</f>
        <v>0</v>
      </c>
      <c r="E471" s="32">
        <f>IF(F466,IF(M471&lt;0,H471,E466),H471)</f>
        <v>1.8835896384294948E-7</v>
      </c>
      <c r="F471" s="32" t="b">
        <f>OR(F466,M471*M466&lt;=0)</f>
        <v>1</v>
      </c>
      <c r="H471" s="32">
        <f>IF(F466,(D466+E466)/2,2*H466)</f>
        <v>1.8835896384294948E-7</v>
      </c>
      <c r="I471" s="32">
        <f>I466</f>
        <v>-0.49706188484373304</v>
      </c>
      <c r="J471" s="32">
        <f>J466</f>
        <v>1</v>
      </c>
      <c r="K471" s="32">
        <f>I471+J471*H471</f>
        <v>-0.49706169648476917</v>
      </c>
      <c r="L471" s="32">
        <f>$CE$3-$CE$7*SUMPRODUCT($B$3:$CD$3,Q473:CS473)</f>
        <v>-6.2429086710835691E-5</v>
      </c>
      <c r="M471" s="32">
        <f>SUMPRODUCT(L471:L474,J471:J474)</f>
        <v>-9.8598952424586877E-5</v>
      </c>
      <c r="O471" s="46">
        <f>SUM(Q471:CS471)</f>
        <v>-1.2659908426145772</v>
      </c>
      <c r="P471" s="39" t="s">
        <v>363</v>
      </c>
      <c r="Q471" s="32">
        <f t="shared" ref="Q471:AV471" si="1045">SUMPRODUCT(B$3:B$6,$K471:$K474)</f>
        <v>0.93942880688684127</v>
      </c>
      <c r="R471" s="32">
        <f t="shared" si="1045"/>
        <v>0.57430688903282701</v>
      </c>
      <c r="S471" s="32">
        <f t="shared" si="1045"/>
        <v>0.20918497117881274</v>
      </c>
      <c r="T471" s="32">
        <f t="shared" si="1045"/>
        <v>0.53396376625352149</v>
      </c>
      <c r="U471" s="32">
        <f t="shared" si="1045"/>
        <v>0.16884184839950717</v>
      </c>
      <c r="V471" s="32">
        <f t="shared" si="1045"/>
        <v>-0.1962800694545071</v>
      </c>
      <c r="W471" s="32">
        <f t="shared" si="1045"/>
        <v>0.12849872562020159</v>
      </c>
      <c r="X471" s="32">
        <f t="shared" si="1045"/>
        <v>-0.23662319223381267</v>
      </c>
      <c r="Y471" s="32">
        <f t="shared" si="1045"/>
        <v>-0.60174511008782694</v>
      </c>
      <c r="Z471" s="32">
        <f t="shared" si="1045"/>
        <v>1.2207601052456374</v>
      </c>
      <c r="AA471" s="32">
        <f t="shared" si="1045"/>
        <v>0.85563818739162301</v>
      </c>
      <c r="AB471" s="32">
        <f t="shared" si="1045"/>
        <v>0.49051626953760874</v>
      </c>
      <c r="AC471" s="32">
        <f t="shared" si="1045"/>
        <v>0.81529506461231738</v>
      </c>
      <c r="AD471" s="32">
        <f t="shared" si="1045"/>
        <v>0.45017314675830317</v>
      </c>
      <c r="AE471" s="32">
        <f t="shared" si="1045"/>
        <v>8.50512289042889E-2</v>
      </c>
      <c r="AF471" s="32">
        <f t="shared" si="1045"/>
        <v>0.40983002397899759</v>
      </c>
      <c r="AG471" s="32">
        <f t="shared" si="1045"/>
        <v>4.4708106124983327E-2</v>
      </c>
      <c r="AH471" s="32">
        <f t="shared" si="1045"/>
        <v>-0.32041381172903094</v>
      </c>
      <c r="AI471" s="32">
        <f t="shared" si="1045"/>
        <v>1.5958685030573654</v>
      </c>
      <c r="AJ471" s="32">
        <f t="shared" si="1045"/>
        <v>1.230746585203351</v>
      </c>
      <c r="AK471" s="32">
        <f t="shared" si="1045"/>
        <v>0.86562466734933674</v>
      </c>
      <c r="AL471" s="32">
        <f t="shared" si="1045"/>
        <v>1.1904034624240456</v>
      </c>
      <c r="AM471" s="32">
        <f t="shared" si="1045"/>
        <v>0.82528154457003122</v>
      </c>
      <c r="AN471" s="32">
        <f t="shared" si="1045"/>
        <v>0.46015962671601696</v>
      </c>
      <c r="AO471" s="32">
        <f t="shared" si="1045"/>
        <v>0.78493842179072559</v>
      </c>
      <c r="AP471" s="32">
        <f t="shared" si="1045"/>
        <v>0.41981650393671138</v>
      </c>
      <c r="AQ471" s="32">
        <f t="shared" si="1045"/>
        <v>5.4694586082697116E-2</v>
      </c>
      <c r="AR471" s="32">
        <f t="shared" si="1045"/>
        <v>0.44236711040207211</v>
      </c>
      <c r="AS471" s="32">
        <f t="shared" si="1045"/>
        <v>7.7245192548057839E-2</v>
      </c>
      <c r="AT471" s="32">
        <f t="shared" si="1045"/>
        <v>-0.28787672530595643</v>
      </c>
      <c r="AU471" s="32">
        <f t="shared" si="1045"/>
        <v>3.6902069768752266E-2</v>
      </c>
      <c r="AV471" s="32">
        <f t="shared" si="1045"/>
        <v>-0.328219848085262</v>
      </c>
      <c r="AW471" s="32">
        <f t="shared" ref="AW471:CB471" si="1046">SUMPRODUCT(AH$3:AH$6,$K471:$K474)</f>
        <v>-0.69334176593927621</v>
      </c>
      <c r="AX471" s="32">
        <f t="shared" si="1046"/>
        <v>-0.36856297086456757</v>
      </c>
      <c r="AY471" s="32">
        <f t="shared" si="1046"/>
        <v>-0.73368488871858184</v>
      </c>
      <c r="AZ471" s="32">
        <f t="shared" si="1046"/>
        <v>-1.098806806572596</v>
      </c>
      <c r="BA471" s="32">
        <f t="shared" si="1046"/>
        <v>0.72369840876086811</v>
      </c>
      <c r="BB471" s="32">
        <f t="shared" si="1046"/>
        <v>0.35857649090685384</v>
      </c>
      <c r="BC471" s="32">
        <f t="shared" si="1046"/>
        <v>-6.5454269471604265E-3</v>
      </c>
      <c r="BD471" s="32">
        <f t="shared" si="1046"/>
        <v>0.31823336812754827</v>
      </c>
      <c r="BE471" s="32">
        <f t="shared" si="1046"/>
        <v>-4.6888549726466E-2</v>
      </c>
      <c r="BF471" s="32">
        <f t="shared" si="1046"/>
        <v>-0.41201046758048027</v>
      </c>
      <c r="BG471" s="32">
        <f t="shared" si="1046"/>
        <v>-8.7231672505771574E-2</v>
      </c>
      <c r="BH471" s="32">
        <f t="shared" si="1046"/>
        <v>-0.45235359035978584</v>
      </c>
      <c r="BI471" s="32">
        <f t="shared" si="1046"/>
        <v>-0.81747550821380011</v>
      </c>
      <c r="BJ471" s="32">
        <f t="shared" si="1046"/>
        <v>1.098806806572596</v>
      </c>
      <c r="BK471" s="32">
        <f t="shared" si="1046"/>
        <v>0.73368488871858184</v>
      </c>
      <c r="BL471" s="32">
        <f t="shared" si="1046"/>
        <v>0.36856297086456757</v>
      </c>
      <c r="BM471" s="32">
        <f t="shared" si="1046"/>
        <v>0.69334176593927621</v>
      </c>
      <c r="BN471" s="32">
        <f t="shared" si="1046"/>
        <v>0.328219848085262</v>
      </c>
      <c r="BO471" s="32">
        <f t="shared" si="1046"/>
        <v>-3.6902069768752266E-2</v>
      </c>
      <c r="BP471" s="32">
        <f t="shared" si="1046"/>
        <v>0.28787672530595643</v>
      </c>
      <c r="BQ471" s="32">
        <f t="shared" si="1046"/>
        <v>-7.7245192548057839E-2</v>
      </c>
      <c r="BR471" s="32">
        <f t="shared" si="1046"/>
        <v>-0.44236711040207211</v>
      </c>
      <c r="BS471" s="32">
        <f t="shared" si="1046"/>
        <v>-5.4694586082697116E-2</v>
      </c>
      <c r="BT471" s="32">
        <f t="shared" si="1046"/>
        <v>-0.41981650393671138</v>
      </c>
      <c r="BU471" s="32">
        <f t="shared" si="1046"/>
        <v>-0.78493842179072559</v>
      </c>
      <c r="BV471" s="32">
        <f t="shared" si="1046"/>
        <v>-0.46015962671601696</v>
      </c>
      <c r="BW471" s="32">
        <f t="shared" si="1046"/>
        <v>-0.82528154457003122</v>
      </c>
      <c r="BX471" s="32">
        <f t="shared" si="1046"/>
        <v>-1.1904034624240456</v>
      </c>
      <c r="BY471" s="32">
        <f t="shared" si="1046"/>
        <v>-0.86562466734933674</v>
      </c>
      <c r="BZ471" s="32">
        <f t="shared" si="1046"/>
        <v>-1.230746585203351</v>
      </c>
      <c r="CA471" s="32">
        <f t="shared" si="1046"/>
        <v>-1.5958685030573654</v>
      </c>
      <c r="CB471" s="32">
        <f t="shared" si="1046"/>
        <v>0.22663671227609899</v>
      </c>
      <c r="CC471" s="32">
        <f t="shared" ref="CC471:CS471" si="1047">SUMPRODUCT(BN$3:BN$6,$K471:$K474)</f>
        <v>-0.13848520557791527</v>
      </c>
      <c r="CD471" s="32">
        <f t="shared" si="1047"/>
        <v>-0.50360712343192948</v>
      </c>
      <c r="CE471" s="32">
        <f t="shared" si="1047"/>
        <v>-0.17882832835722084</v>
      </c>
      <c r="CF471" s="32">
        <f t="shared" si="1047"/>
        <v>-0.54395024621123511</v>
      </c>
      <c r="CG471" s="32">
        <f t="shared" si="1047"/>
        <v>-0.90907216406524938</v>
      </c>
      <c r="CH471" s="32">
        <f t="shared" si="1047"/>
        <v>-0.58429336899054063</v>
      </c>
      <c r="CI471" s="32">
        <f t="shared" si="1047"/>
        <v>-0.9494152868445549</v>
      </c>
      <c r="CJ471" s="32">
        <f t="shared" si="1047"/>
        <v>-1.3145372046985693</v>
      </c>
      <c r="CK471" s="32">
        <f t="shared" si="1047"/>
        <v>0.60174511008782694</v>
      </c>
      <c r="CL471" s="32">
        <f t="shared" si="1047"/>
        <v>0.23662319223381267</v>
      </c>
      <c r="CM471" s="32">
        <f t="shared" si="1047"/>
        <v>-0.12849872562020159</v>
      </c>
      <c r="CN471" s="32">
        <f t="shared" si="1047"/>
        <v>0.1962800694545071</v>
      </c>
      <c r="CO471" s="32">
        <f t="shared" si="1047"/>
        <v>-0.16884184839950717</v>
      </c>
      <c r="CP471" s="32">
        <f t="shared" si="1047"/>
        <v>-0.53396376625352149</v>
      </c>
      <c r="CQ471" s="32">
        <f t="shared" si="1047"/>
        <v>-0.20918497117881274</v>
      </c>
      <c r="CR471" s="32">
        <f t="shared" si="1047"/>
        <v>-0.57430688903282701</v>
      </c>
      <c r="CS471" s="32">
        <f t="shared" si="1047"/>
        <v>-0.93942880688684127</v>
      </c>
    </row>
    <row r="472" spans="2:97" ht="13.9" thickTop="1" thickBot="1" x14ac:dyDescent="0.4">
      <c r="H472" s="33">
        <f>H471</f>
        <v>1.8835896384294948E-7</v>
      </c>
      <c r="I472" s="33">
        <f t="shared" ref="I472:J472" si="1048">I467</f>
        <v>0.32821981099168146</v>
      </c>
      <c r="J472" s="33">
        <f t="shared" si="1048"/>
        <v>0.19693026443581607</v>
      </c>
      <c r="K472" s="33">
        <f t="shared" ref="K472:K474" si="1049">I472+J472*H472</f>
        <v>0.328219848085262</v>
      </c>
      <c r="L472" s="33">
        <f>$CE$4-$CE$7*SUMPRODUCT($B$4:$CD$4,Q473:CS473)</f>
        <v>-1.3823045350136454E-5</v>
      </c>
      <c r="M472" s="39" t="s">
        <v>375</v>
      </c>
      <c r="O472" s="47">
        <f t="shared" ref="O472:O473" si="1050">SUM(Q472:CS472)</f>
        <v>98.88293398662131</v>
      </c>
      <c r="P472" s="39" t="s">
        <v>365</v>
      </c>
      <c r="Q472" s="33">
        <f>EXP(Q471)</f>
        <v>2.5585195921055881</v>
      </c>
      <c r="R472" s="33">
        <f>EXP(R471)</f>
        <v>1.7758992050263827</v>
      </c>
      <c r="S472" s="33">
        <f t="shared" ref="S472:CD472" si="1051">EXP(S471)</f>
        <v>1.232672986419399</v>
      </c>
      <c r="T472" s="33">
        <f t="shared" si="1051"/>
        <v>1.7056798431608706</v>
      </c>
      <c r="U472" s="33">
        <f t="shared" si="1051"/>
        <v>1.1839328832366063</v>
      </c>
      <c r="V472" s="33">
        <f t="shared" si="1051"/>
        <v>0.82178204639588004</v>
      </c>
      <c r="W472" s="33">
        <f t="shared" si="1051"/>
        <v>1.1371199721675711</v>
      </c>
      <c r="X472" s="33">
        <f t="shared" si="1051"/>
        <v>0.78928864208153093</v>
      </c>
      <c r="Y472" s="33">
        <f t="shared" si="1051"/>
        <v>0.54785473456366518</v>
      </c>
      <c r="Z472" s="33">
        <f t="shared" si="1051"/>
        <v>3.3897633315243509</v>
      </c>
      <c r="AA472" s="33">
        <f t="shared" si="1051"/>
        <v>2.3528754769970277</v>
      </c>
      <c r="AB472" s="33">
        <f t="shared" si="1051"/>
        <v>1.6331591526670046</v>
      </c>
      <c r="AC472" s="33">
        <f t="shared" si="1051"/>
        <v>2.2598423734987412</v>
      </c>
      <c r="AD472" s="33">
        <f t="shared" si="1051"/>
        <v>1.5685837571712935</v>
      </c>
      <c r="AE472" s="33">
        <f t="shared" si="1051"/>
        <v>1.0887728419094456</v>
      </c>
      <c r="AF472" s="33">
        <f t="shared" si="1051"/>
        <v>1.5065616839875062</v>
      </c>
      <c r="AG472" s="33">
        <f t="shared" si="1051"/>
        <v>1.0457225753408281</v>
      </c>
      <c r="AH472" s="33">
        <f t="shared" si="1051"/>
        <v>0.72584861024948422</v>
      </c>
      <c r="AI472" s="33">
        <f t="shared" si="1051"/>
        <v>4.9326112002374778</v>
      </c>
      <c r="AJ472" s="33">
        <f t="shared" si="1051"/>
        <v>3.4237847293547152</v>
      </c>
      <c r="AK472" s="33">
        <f t="shared" si="1051"/>
        <v>2.3764901382047259</v>
      </c>
      <c r="AL472" s="33">
        <f t="shared" si="1051"/>
        <v>3.2884076887097757</v>
      </c>
      <c r="AM472" s="33">
        <f t="shared" si="1051"/>
        <v>2.282523306916044</v>
      </c>
      <c r="AN472" s="33">
        <f t="shared" si="1051"/>
        <v>1.5843268657053562</v>
      </c>
      <c r="AO472" s="33">
        <f t="shared" si="1051"/>
        <v>2.1922719403963868</v>
      </c>
      <c r="AP472" s="33">
        <f t="shared" si="1051"/>
        <v>1.5216823072859695</v>
      </c>
      <c r="AQ472" s="33">
        <f t="shared" si="1051"/>
        <v>1.056217981738379</v>
      </c>
      <c r="AR472" s="33">
        <f t="shared" si="1051"/>
        <v>1.5563870014276393</v>
      </c>
      <c r="AS472" s="33">
        <f t="shared" si="1051"/>
        <v>1.0803069271297074</v>
      </c>
      <c r="AT472" s="33">
        <f t="shared" si="1051"/>
        <v>0.7498540245670966</v>
      </c>
      <c r="AU472" s="33">
        <f t="shared" si="1051"/>
        <v>1.0375914042964092</v>
      </c>
      <c r="AV472" s="33">
        <f t="shared" si="1051"/>
        <v>0.72020466668216787</v>
      </c>
      <c r="AW472" s="33">
        <f t="shared" si="1051"/>
        <v>0.49990271677558806</v>
      </c>
      <c r="AX472" s="33">
        <f t="shared" si="1051"/>
        <v>0.69172764953848687</v>
      </c>
      <c r="AY472" s="33">
        <f t="shared" si="1051"/>
        <v>0.48013647685191163</v>
      </c>
      <c r="AZ472" s="33">
        <f t="shared" si="1051"/>
        <v>0.33326850033763156</v>
      </c>
      <c r="BA472" s="33">
        <f t="shared" si="1051"/>
        <v>2.062045412268557</v>
      </c>
      <c r="BB472" s="33">
        <f t="shared" si="1051"/>
        <v>1.4312905086500909</v>
      </c>
      <c r="BC472" s="33">
        <f t="shared" si="1051"/>
        <v>0.99347594769897862</v>
      </c>
      <c r="BD472" s="33">
        <f t="shared" si="1051"/>
        <v>1.374697034269837</v>
      </c>
      <c r="BE472" s="33">
        <f t="shared" si="1051"/>
        <v>0.95419373681746589</v>
      </c>
      <c r="BF472" s="33">
        <f t="shared" si="1051"/>
        <v>0.66231734315574409</v>
      </c>
      <c r="BG472" s="33">
        <f t="shared" si="1051"/>
        <v>0.91646475135153915</v>
      </c>
      <c r="BH472" s="33">
        <f t="shared" si="1051"/>
        <v>0.63612920080102808</v>
      </c>
      <c r="BI472" s="33">
        <f t="shared" si="1051"/>
        <v>0.44154492523033689</v>
      </c>
      <c r="BJ472" s="33">
        <f t="shared" si="1051"/>
        <v>3.0005836104729617</v>
      </c>
      <c r="BK472" s="33">
        <f t="shared" si="1051"/>
        <v>2.0827411542581671</v>
      </c>
      <c r="BL472" s="33">
        <f t="shared" si="1051"/>
        <v>1.4456556719500646</v>
      </c>
      <c r="BM472" s="33">
        <f t="shared" si="1051"/>
        <v>2.0003892086245876</v>
      </c>
      <c r="BN472" s="33">
        <f t="shared" si="1051"/>
        <v>1.3884941965272048</v>
      </c>
      <c r="BO472" s="33">
        <f t="shared" si="1051"/>
        <v>0.96377051299697314</v>
      </c>
      <c r="BP472" s="33">
        <f t="shared" si="1051"/>
        <v>1.3335928957336955</v>
      </c>
      <c r="BQ472" s="33">
        <f t="shared" si="1051"/>
        <v>0.92566286014375865</v>
      </c>
      <c r="BR472" s="33">
        <f t="shared" si="1051"/>
        <v>0.64251371868482721</v>
      </c>
      <c r="BS472" s="33">
        <f t="shared" si="1051"/>
        <v>0.94677426183764402</v>
      </c>
      <c r="BT472" s="33">
        <f t="shared" si="1051"/>
        <v>0.65716739638221355</v>
      </c>
      <c r="BU472" s="33">
        <f t="shared" si="1051"/>
        <v>0.45614778968488234</v>
      </c>
      <c r="BV472" s="33">
        <f t="shared" si="1051"/>
        <v>0.63118288381406151</v>
      </c>
      <c r="BW472" s="33">
        <f t="shared" si="1051"/>
        <v>0.43811162714965529</v>
      </c>
      <c r="BX472" s="33">
        <f t="shared" si="1051"/>
        <v>0.30409854697558969</v>
      </c>
      <c r="BY472" s="33">
        <f t="shared" si="1051"/>
        <v>0.42078861760201997</v>
      </c>
      <c r="BZ472" s="33">
        <f t="shared" si="1051"/>
        <v>0.29207443780744685</v>
      </c>
      <c r="CA472" s="33">
        <f t="shared" si="1051"/>
        <v>0.20273237832972837</v>
      </c>
      <c r="CB472" s="33">
        <f t="shared" si="1051"/>
        <v>1.2543740864485955</v>
      </c>
      <c r="CC472" s="33">
        <f t="shared" si="1051"/>
        <v>0.87067613232403285</v>
      </c>
      <c r="CD472" s="33">
        <f t="shared" si="1051"/>
        <v>0.60434676990579161</v>
      </c>
      <c r="CE472" s="33">
        <f t="shared" ref="CE472:CS472" si="1052">EXP(CE471)</f>
        <v>0.83624944739152984</v>
      </c>
      <c r="CF472" s="33">
        <f t="shared" si="1052"/>
        <v>0.58045079404851441</v>
      </c>
      <c r="CG472" s="33">
        <f t="shared" si="1052"/>
        <v>0.40289787378933156</v>
      </c>
      <c r="CH472" s="33">
        <f t="shared" si="1052"/>
        <v>0.55749966921155547</v>
      </c>
      <c r="CI472" s="33">
        <f t="shared" si="1052"/>
        <v>0.3869672221428952</v>
      </c>
      <c r="CJ472" s="33">
        <f t="shared" si="1052"/>
        <v>0.26859860064986923</v>
      </c>
      <c r="CK472" s="33">
        <f t="shared" si="1052"/>
        <v>1.8253013744536544</v>
      </c>
      <c r="CL472" s="33">
        <f t="shared" si="1052"/>
        <v>1.266963626085859</v>
      </c>
      <c r="CM472" s="33">
        <f t="shared" si="1052"/>
        <v>0.87941468312600846</v>
      </c>
      <c r="CN472" s="33">
        <f t="shared" si="1052"/>
        <v>1.2168676650770567</v>
      </c>
      <c r="CO472" s="33">
        <f t="shared" si="1052"/>
        <v>0.84464247438269036</v>
      </c>
      <c r="CP472" s="33">
        <f t="shared" si="1052"/>
        <v>0.58627649497625289</v>
      </c>
      <c r="CQ472" s="33">
        <f t="shared" si="1052"/>
        <v>0.81124516479001063</v>
      </c>
      <c r="CR472" s="33">
        <f t="shared" si="1052"/>
        <v>0.56309502091654129</v>
      </c>
      <c r="CS472" s="33">
        <f t="shared" si="1052"/>
        <v>0.39085102302344643</v>
      </c>
    </row>
    <row r="473" spans="2:97" ht="13.9" thickTop="1" thickBot="1" x14ac:dyDescent="0.4">
      <c r="H473" s="32">
        <f t="shared" ref="H473:H474" si="1053">H472</f>
        <v>1.8835896384294948E-7</v>
      </c>
      <c r="I473" s="32">
        <f t="shared" ref="I473:J473" si="1054">I468</f>
        <v>-0.40546513209144641</v>
      </c>
      <c r="J473" s="32">
        <f t="shared" si="1054"/>
        <v>0.48555229172730247</v>
      </c>
      <c r="K473" s="32">
        <f t="shared" si="1049"/>
        <v>-0.40546504063331984</v>
      </c>
      <c r="L473" s="32">
        <f>$CE$5-$CE$7*SUMPRODUCT($B$5:$CD$5,Q473:CS473)</f>
        <v>-3.1535611981325928E-5</v>
      </c>
      <c r="M473" s="32">
        <f>SUMPRODUCT($B$7:$CD$7, LN(Q473:CS473))</f>
        <v>-3180.5978399978035</v>
      </c>
      <c r="O473" s="48">
        <f t="shared" si="1050"/>
        <v>1.0000000000000002</v>
      </c>
      <c r="P473" s="39" t="s">
        <v>366</v>
      </c>
      <c r="Q473" s="32">
        <f t="shared" ref="Q473:AV473" si="1055">Q472/$O472</f>
        <v>2.5874228129717017E-2</v>
      </c>
      <c r="R473" s="32">
        <f t="shared" si="1055"/>
        <v>1.7959612780772249E-2</v>
      </c>
      <c r="S473" s="32">
        <f t="shared" si="1055"/>
        <v>1.2465983124915949E-2</v>
      </c>
      <c r="T473" s="32">
        <f t="shared" si="1055"/>
        <v>1.7249486583717735E-2</v>
      </c>
      <c r="U473" s="32">
        <f t="shared" si="1055"/>
        <v>1.1973075995062914E-2</v>
      </c>
      <c r="V473" s="32">
        <f t="shared" si="1055"/>
        <v>8.3106559773708337E-3</v>
      </c>
      <c r="W473" s="32">
        <f t="shared" si="1055"/>
        <v>1.1499658498416132E-2</v>
      </c>
      <c r="X473" s="32">
        <f t="shared" si="1055"/>
        <v>7.9820512019629225E-3</v>
      </c>
      <c r="Y473" s="32">
        <f t="shared" si="1055"/>
        <v>5.5404376920873827E-3</v>
      </c>
      <c r="Z473" s="32">
        <f t="shared" si="1055"/>
        <v>3.4280569910910816E-2</v>
      </c>
      <c r="AA473" s="32">
        <f t="shared" si="1055"/>
        <v>2.3794555664330991E-2</v>
      </c>
      <c r="AB473" s="32">
        <f t="shared" si="1055"/>
        <v>1.6516087122657265E-2</v>
      </c>
      <c r="AC473" s="32">
        <f t="shared" si="1055"/>
        <v>2.2853714815991341E-2</v>
      </c>
      <c r="AD473" s="32">
        <f t="shared" si="1055"/>
        <v>1.5863038179909996E-2</v>
      </c>
      <c r="AE473" s="32">
        <f t="shared" si="1055"/>
        <v>1.1010725491385143E-2</v>
      </c>
      <c r="AF473" s="32">
        <f t="shared" si="1055"/>
        <v>1.52358109053615E-2</v>
      </c>
      <c r="AG473" s="32">
        <f t="shared" si="1055"/>
        <v>1.0575359500177376E-2</v>
      </c>
      <c r="AH473" s="32">
        <f t="shared" si="1055"/>
        <v>7.340484156221439E-3</v>
      </c>
      <c r="AI473" s="32">
        <f t="shared" si="1055"/>
        <v>4.9883341860637462E-2</v>
      </c>
      <c r="AJ473" s="32">
        <f t="shared" si="1055"/>
        <v>3.4624627236667017E-2</v>
      </c>
      <c r="AK473" s="32">
        <f t="shared" si="1055"/>
        <v>2.4033369990075951E-2</v>
      </c>
      <c r="AL473" s="32">
        <f t="shared" si="1055"/>
        <v>3.3255563484338883E-2</v>
      </c>
      <c r="AM473" s="32">
        <f t="shared" si="1055"/>
        <v>2.3083086381972297E-2</v>
      </c>
      <c r="AN473" s="32">
        <f t="shared" si="1055"/>
        <v>1.6022247741149274E-2</v>
      </c>
      <c r="AO473" s="32">
        <f t="shared" si="1055"/>
        <v>2.217037715216862E-2</v>
      </c>
      <c r="AP473" s="32">
        <f t="shared" si="1055"/>
        <v>1.5388725293000009E-2</v>
      </c>
      <c r="AQ473" s="32">
        <f t="shared" si="1055"/>
        <v>1.068149921483199E-2</v>
      </c>
      <c r="AR473" s="32">
        <f t="shared" si="1055"/>
        <v>1.5739692772852146E-2</v>
      </c>
      <c r="AS473" s="32">
        <f t="shared" si="1055"/>
        <v>1.0925109961602385E-2</v>
      </c>
      <c r="AT473" s="32">
        <f t="shared" si="1055"/>
        <v>7.5832501558716955E-3</v>
      </c>
      <c r="AU473" s="32">
        <f t="shared" si="1055"/>
        <v>1.0493129223257004E-2</v>
      </c>
      <c r="AV473" s="32">
        <f t="shared" si="1055"/>
        <v>7.2834071325150029E-3</v>
      </c>
      <c r="AW473" s="32">
        <f t="shared" ref="AW473:CB473" si="1056">AW472/$O472</f>
        <v>5.0555004450335587E-3</v>
      </c>
      <c r="AX473" s="32">
        <f t="shared" si="1056"/>
        <v>6.9954199541861937E-3</v>
      </c>
      <c r="AY473" s="32">
        <f t="shared" si="1056"/>
        <v>4.8556050826411888E-3</v>
      </c>
      <c r="AZ473" s="32">
        <f t="shared" si="1056"/>
        <v>3.3703338574351182E-3</v>
      </c>
      <c r="BA473" s="32">
        <f t="shared" si="1056"/>
        <v>2.0853400370862259E-2</v>
      </c>
      <c r="BB473" s="32">
        <f t="shared" si="1056"/>
        <v>1.4474595877623756E-2</v>
      </c>
      <c r="BC473" s="32">
        <f t="shared" si="1056"/>
        <v>1.0046990998804649E-2</v>
      </c>
      <c r="BD473" s="32">
        <f t="shared" si="1056"/>
        <v>1.3902267851961504E-2</v>
      </c>
      <c r="BE473" s="32">
        <f t="shared" si="1056"/>
        <v>9.6497312361965987E-3</v>
      </c>
      <c r="BF473" s="32">
        <f t="shared" si="1056"/>
        <v>6.6979944511492192E-3</v>
      </c>
      <c r="BG473" s="32">
        <f t="shared" si="1056"/>
        <v>9.2681791933432647E-3</v>
      </c>
      <c r="BH473" s="32">
        <f t="shared" si="1056"/>
        <v>6.4331545915404902E-3</v>
      </c>
      <c r="BI473" s="32">
        <f t="shared" si="1056"/>
        <v>4.4653299353969124E-3</v>
      </c>
      <c r="BJ473" s="32">
        <f t="shared" si="1056"/>
        <v>3.0344807637675227E-2</v>
      </c>
      <c r="BK473" s="32">
        <f t="shared" si="1056"/>
        <v>2.1062695758400113E-2</v>
      </c>
      <c r="BL473" s="32">
        <f t="shared" si="1056"/>
        <v>1.4619870322068511E-2</v>
      </c>
      <c r="BM473" s="32">
        <f t="shared" si="1056"/>
        <v>2.0229873123457653E-2</v>
      </c>
      <c r="BN473" s="32">
        <f t="shared" si="1056"/>
        <v>1.4041798119734855E-2</v>
      </c>
      <c r="BO473" s="32">
        <f t="shared" si="1056"/>
        <v>9.7465808723613476E-3</v>
      </c>
      <c r="BP473" s="32">
        <f t="shared" si="1056"/>
        <v>1.3486582992310163E-2</v>
      </c>
      <c r="BQ473" s="32">
        <f t="shared" si="1056"/>
        <v>9.3611993781353535E-3</v>
      </c>
      <c r="BR473" s="32">
        <f t="shared" si="1056"/>
        <v>6.4977210200069324E-3</v>
      </c>
      <c r="BS473" s="32">
        <f t="shared" si="1056"/>
        <v>9.5746983191835802E-3</v>
      </c>
      <c r="BT473" s="32">
        <f t="shared" si="1056"/>
        <v>6.6459132014744541E-3</v>
      </c>
      <c r="BU473" s="32">
        <f t="shared" si="1056"/>
        <v>4.6130082441384508E-3</v>
      </c>
      <c r="BV473" s="32">
        <f t="shared" si="1056"/>
        <v>6.3831326434899216E-3</v>
      </c>
      <c r="BW473" s="32">
        <f t="shared" si="1056"/>
        <v>4.4306090999376192E-3</v>
      </c>
      <c r="BX473" s="32">
        <f t="shared" si="1056"/>
        <v>3.07533903693365E-3</v>
      </c>
      <c r="BY473" s="32">
        <f t="shared" si="1056"/>
        <v>4.2554220494605459E-3</v>
      </c>
      <c r="BZ473" s="32">
        <f t="shared" si="1056"/>
        <v>2.9537395992615271E-3</v>
      </c>
      <c r="CA473" s="32">
        <f t="shared" si="1056"/>
        <v>2.0502261629611203E-3</v>
      </c>
      <c r="CB473" s="32">
        <f t="shared" si="1056"/>
        <v>1.268544566667399E-2</v>
      </c>
      <c r="CC473" s="32">
        <f t="shared" ref="CC473:CS473" si="1057">CC472/$O472</f>
        <v>8.8051203298825445E-3</v>
      </c>
      <c r="CD473" s="32">
        <f t="shared" si="1057"/>
        <v>6.1117398679488887E-3</v>
      </c>
      <c r="CE473" s="32">
        <f t="shared" si="1057"/>
        <v>8.4569643484149956E-3</v>
      </c>
      <c r="CF473" s="32">
        <f t="shared" si="1057"/>
        <v>5.8700806160044607E-3</v>
      </c>
      <c r="CG473" s="32">
        <f t="shared" si="1057"/>
        <v>4.0744935202250672E-3</v>
      </c>
      <c r="CH473" s="32">
        <f t="shared" si="1057"/>
        <v>5.6379766126982457E-3</v>
      </c>
      <c r="CI473" s="32">
        <f t="shared" si="1057"/>
        <v>3.9133873413915001E-3</v>
      </c>
      <c r="CJ473" s="32">
        <f t="shared" si="1057"/>
        <v>2.7163291967672617E-3</v>
      </c>
      <c r="CK473" s="32">
        <f t="shared" si="1057"/>
        <v>1.8459215365723418E-2</v>
      </c>
      <c r="CL473" s="32">
        <f t="shared" si="1057"/>
        <v>1.2812763284888746E-2</v>
      </c>
      <c r="CM473" s="32">
        <f t="shared" si="1057"/>
        <v>8.8934930191795457E-3</v>
      </c>
      <c r="CN473" s="32">
        <f t="shared" si="1057"/>
        <v>1.2306144407504098E-2</v>
      </c>
      <c r="CO473" s="32">
        <f t="shared" si="1057"/>
        <v>8.5418427662853225E-3</v>
      </c>
      <c r="CP473" s="32">
        <f t="shared" si="1057"/>
        <v>5.9289957461777492E-3</v>
      </c>
      <c r="CQ473" s="32">
        <f t="shared" si="1057"/>
        <v>8.2040968252395374E-3</v>
      </c>
      <c r="CR473" s="32">
        <f t="shared" si="1057"/>
        <v>5.6945622284299037E-3</v>
      </c>
      <c r="CS473" s="32">
        <f t="shared" si="1057"/>
        <v>3.9526640974905528E-3</v>
      </c>
    </row>
    <row r="474" spans="2:97" ht="13.15" thickTop="1" x14ac:dyDescent="0.35">
      <c r="H474" s="34">
        <f t="shared" si="1053"/>
        <v>1.8835896384294948E-7</v>
      </c>
      <c r="I474" s="34">
        <f t="shared" ref="I474:J474" si="1058">I469</f>
        <v>-0.36512201664346711</v>
      </c>
      <c r="J474" s="34">
        <f t="shared" si="1058"/>
        <v>0.52447439096971671</v>
      </c>
      <c r="K474" s="34">
        <f t="shared" si="1049"/>
        <v>-0.36512191785401427</v>
      </c>
      <c r="L474" s="34">
        <f>$CE$6-$CE$7*SUMPRODUCT($B$6:$CD$6,Q473:CS473)</f>
        <v>-3.4578430103238134E-5</v>
      </c>
    </row>
    <row r="475" spans="2:97" ht="13.5" thickBot="1" x14ac:dyDescent="0.4">
      <c r="B475" s="39" t="s">
        <v>367</v>
      </c>
      <c r="D475" s="39" t="s">
        <v>368</v>
      </c>
      <c r="E475" s="39" t="s">
        <v>369</v>
      </c>
      <c r="F475" s="39" t="s">
        <v>370</v>
      </c>
      <c r="H475" s="39" t="s">
        <v>347</v>
      </c>
      <c r="I475" s="39" t="s">
        <v>371</v>
      </c>
      <c r="J475" s="39" t="s">
        <v>372</v>
      </c>
      <c r="K475" s="39" t="s">
        <v>349</v>
      </c>
      <c r="L475" s="39" t="s">
        <v>373</v>
      </c>
      <c r="M475" s="39" t="s">
        <v>374</v>
      </c>
      <c r="O475" s="45" t="s">
        <v>336</v>
      </c>
    </row>
    <row r="476" spans="2:97" ht="13.9" thickTop="1" thickBot="1" x14ac:dyDescent="0.4">
      <c r="B476" s="32">
        <f>1+B471</f>
        <v>7</v>
      </c>
      <c r="D476" s="32">
        <f>IF(F471,IF(M476&lt;0,D471,H476),E471)</f>
        <v>0</v>
      </c>
      <c r="E476" s="32">
        <f>IF(F471,IF(M476&lt;0,H476,E471),H476)</f>
        <v>9.4179481921474739E-8</v>
      </c>
      <c r="F476" s="32" t="b">
        <f>OR(F471,M476*M471&lt;=0)</f>
        <v>1</v>
      </c>
      <c r="H476" s="32">
        <f>IF(F471,(D471+E471)/2,2*H471)</f>
        <v>9.4179481921474739E-8</v>
      </c>
      <c r="I476" s="32">
        <f>I471</f>
        <v>-0.49706188484373304</v>
      </c>
      <c r="J476" s="32">
        <f>J471</f>
        <v>1</v>
      </c>
      <c r="K476" s="32">
        <f>I476+J476*H476</f>
        <v>-0.4970617906642511</v>
      </c>
      <c r="L476" s="32">
        <f>$CE$3-$CE$7*SUMPRODUCT($B$3:$CD$3,Q478:CS478)</f>
        <v>-2.0118565885240969E-5</v>
      </c>
      <c r="M476" s="32">
        <f>SUMPRODUCT(L476:L479,J476:J479)</f>
        <v>-3.1774737068826909E-5</v>
      </c>
      <c r="O476" s="46">
        <f>SUM(Q476:CS476)</f>
        <v>-1.2659907710769578</v>
      </c>
      <c r="P476" s="39" t="s">
        <v>363</v>
      </c>
      <c r="Q476" s="32">
        <f t="shared" ref="Q476:AV476" si="1059">SUMPRODUCT(B$3:B$6,$K476:$K479)</f>
        <v>0.93942901473690321</v>
      </c>
      <c r="R476" s="32">
        <f t="shared" si="1059"/>
        <v>0.57430704748816253</v>
      </c>
      <c r="S476" s="32">
        <f t="shared" si="1059"/>
        <v>0.20918508023942184</v>
      </c>
      <c r="T476" s="32">
        <f t="shared" si="1059"/>
        <v>0.53396392837452011</v>
      </c>
      <c r="U476" s="32">
        <f t="shared" si="1059"/>
        <v>0.16884196112577937</v>
      </c>
      <c r="V476" s="32">
        <f t="shared" si="1059"/>
        <v>-0.19628000612296131</v>
      </c>
      <c r="W476" s="32">
        <f t="shared" si="1059"/>
        <v>0.1284988420121369</v>
      </c>
      <c r="X476" s="32">
        <f t="shared" si="1059"/>
        <v>-0.23662312523660378</v>
      </c>
      <c r="Y476" s="32">
        <f t="shared" si="1059"/>
        <v>-0.60174509248534447</v>
      </c>
      <c r="Z476" s="32">
        <f t="shared" si="1059"/>
        <v>1.2207602971984504</v>
      </c>
      <c r="AA476" s="32">
        <f t="shared" si="1059"/>
        <v>0.85563832994970968</v>
      </c>
      <c r="AB476" s="32">
        <f t="shared" si="1059"/>
        <v>0.49051636270096899</v>
      </c>
      <c r="AC476" s="32">
        <f t="shared" si="1059"/>
        <v>0.81529521083606726</v>
      </c>
      <c r="AD476" s="32">
        <f t="shared" si="1059"/>
        <v>0.45017324358732658</v>
      </c>
      <c r="AE476" s="32">
        <f t="shared" si="1059"/>
        <v>8.5051276338585891E-2</v>
      </c>
      <c r="AF476" s="32">
        <f t="shared" si="1059"/>
        <v>0.40983012447368411</v>
      </c>
      <c r="AG476" s="32">
        <f t="shared" si="1059"/>
        <v>4.4708157224943423E-2</v>
      </c>
      <c r="AH476" s="32">
        <f t="shared" si="1059"/>
        <v>-0.32041381002379726</v>
      </c>
      <c r="AI476" s="32">
        <f t="shared" si="1059"/>
        <v>1.5958686738138468</v>
      </c>
      <c r="AJ476" s="32">
        <f t="shared" si="1059"/>
        <v>1.2307467065651061</v>
      </c>
      <c r="AK476" s="32">
        <f t="shared" si="1059"/>
        <v>0.86562473931636541</v>
      </c>
      <c r="AL476" s="32">
        <f t="shared" si="1059"/>
        <v>1.1904035874514636</v>
      </c>
      <c r="AM476" s="32">
        <f t="shared" si="1059"/>
        <v>0.82528162020272289</v>
      </c>
      <c r="AN476" s="32">
        <f t="shared" si="1059"/>
        <v>0.4601596529539822</v>
      </c>
      <c r="AO476" s="32">
        <f t="shared" si="1059"/>
        <v>0.78493850108908036</v>
      </c>
      <c r="AP476" s="32">
        <f t="shared" si="1059"/>
        <v>0.41981653384033973</v>
      </c>
      <c r="AQ476" s="32">
        <f t="shared" si="1059"/>
        <v>5.4694566591599048E-2</v>
      </c>
      <c r="AR476" s="32">
        <f t="shared" si="1059"/>
        <v>0.44236722407265211</v>
      </c>
      <c r="AS476" s="32">
        <f t="shared" si="1059"/>
        <v>7.7245256823911423E-2</v>
      </c>
      <c r="AT476" s="32">
        <f t="shared" si="1059"/>
        <v>-0.28787671042482926</v>
      </c>
      <c r="AU476" s="32">
        <f t="shared" si="1059"/>
        <v>3.6902137710268956E-2</v>
      </c>
      <c r="AV476" s="32">
        <f t="shared" si="1059"/>
        <v>-0.32821982953847173</v>
      </c>
      <c r="AW476" s="32">
        <f t="shared" ref="AW476:CB476" si="1060">SUMPRODUCT(AH$3:AH$6,$K476:$K479)</f>
        <v>-0.69334179678721242</v>
      </c>
      <c r="AX476" s="32">
        <f t="shared" si="1060"/>
        <v>-0.36856294865211425</v>
      </c>
      <c r="AY476" s="32">
        <f t="shared" si="1060"/>
        <v>-0.73368491590085494</v>
      </c>
      <c r="AZ476" s="32">
        <f t="shared" si="1060"/>
        <v>-1.0988068831495956</v>
      </c>
      <c r="BA476" s="32">
        <f t="shared" si="1060"/>
        <v>0.72369850653419932</v>
      </c>
      <c r="BB476" s="32">
        <f t="shared" si="1060"/>
        <v>0.35857653928545863</v>
      </c>
      <c r="BC476" s="32">
        <f t="shared" si="1060"/>
        <v>-6.5454279632820578E-3</v>
      </c>
      <c r="BD476" s="32">
        <f t="shared" si="1060"/>
        <v>0.31823342017181616</v>
      </c>
      <c r="BE476" s="32">
        <f t="shared" si="1060"/>
        <v>-4.6888547076924532E-2</v>
      </c>
      <c r="BF476" s="32">
        <f t="shared" si="1060"/>
        <v>-0.41201051432566521</v>
      </c>
      <c r="BG476" s="32">
        <f t="shared" si="1060"/>
        <v>-8.7231666190566992E-2</v>
      </c>
      <c r="BH476" s="32">
        <f t="shared" si="1060"/>
        <v>-0.45235363343930768</v>
      </c>
      <c r="BI476" s="32">
        <f t="shared" si="1060"/>
        <v>-0.81747560068804836</v>
      </c>
      <c r="BJ476" s="32">
        <f t="shared" si="1060"/>
        <v>1.0988068831495956</v>
      </c>
      <c r="BK476" s="32">
        <f t="shared" si="1060"/>
        <v>0.73368491590085494</v>
      </c>
      <c r="BL476" s="32">
        <f t="shared" si="1060"/>
        <v>0.36856294865211425</v>
      </c>
      <c r="BM476" s="32">
        <f t="shared" si="1060"/>
        <v>0.69334179678721242</v>
      </c>
      <c r="BN476" s="32">
        <f t="shared" si="1060"/>
        <v>0.32821982953847173</v>
      </c>
      <c r="BO476" s="32">
        <f t="shared" si="1060"/>
        <v>-3.6902137710268956E-2</v>
      </c>
      <c r="BP476" s="32">
        <f t="shared" si="1060"/>
        <v>0.28787671042482926</v>
      </c>
      <c r="BQ476" s="32">
        <f t="shared" si="1060"/>
        <v>-7.7245256823911423E-2</v>
      </c>
      <c r="BR476" s="32">
        <f t="shared" si="1060"/>
        <v>-0.44236722407265211</v>
      </c>
      <c r="BS476" s="32">
        <f t="shared" si="1060"/>
        <v>-5.4694566591599048E-2</v>
      </c>
      <c r="BT476" s="32">
        <f t="shared" si="1060"/>
        <v>-0.41981653384033973</v>
      </c>
      <c r="BU476" s="32">
        <f t="shared" si="1060"/>
        <v>-0.78493850108908036</v>
      </c>
      <c r="BV476" s="32">
        <f t="shared" si="1060"/>
        <v>-0.4601596529539822</v>
      </c>
      <c r="BW476" s="32">
        <f t="shared" si="1060"/>
        <v>-0.82528162020272289</v>
      </c>
      <c r="BX476" s="32">
        <f t="shared" si="1060"/>
        <v>-1.1904035874514636</v>
      </c>
      <c r="BY476" s="32">
        <f t="shared" si="1060"/>
        <v>-0.86562473931636541</v>
      </c>
      <c r="BZ476" s="32">
        <f t="shared" si="1060"/>
        <v>-1.2307467065651061</v>
      </c>
      <c r="CA476" s="32">
        <f t="shared" si="1060"/>
        <v>-1.5958686738138468</v>
      </c>
      <c r="CB476" s="32">
        <f t="shared" si="1060"/>
        <v>0.22663671586994821</v>
      </c>
      <c r="CC476" s="32">
        <f t="shared" ref="CC476:CS476" si="1061">SUMPRODUCT(BN$3:BN$6,$K476:$K479)</f>
        <v>-0.13848525137879247</v>
      </c>
      <c r="CD476" s="32">
        <f t="shared" si="1061"/>
        <v>-0.5036072186275331</v>
      </c>
      <c r="CE476" s="32">
        <f t="shared" si="1061"/>
        <v>-0.17882837049243494</v>
      </c>
      <c r="CF476" s="32">
        <f t="shared" si="1061"/>
        <v>-0.54395033774117563</v>
      </c>
      <c r="CG476" s="32">
        <f t="shared" si="1061"/>
        <v>-0.90907230498991631</v>
      </c>
      <c r="CH476" s="32">
        <f t="shared" si="1061"/>
        <v>-0.58429345685481815</v>
      </c>
      <c r="CI476" s="32">
        <f t="shared" si="1061"/>
        <v>-0.94941542410355884</v>
      </c>
      <c r="CJ476" s="32">
        <f t="shared" si="1061"/>
        <v>-1.3145373913522995</v>
      </c>
      <c r="CK476" s="32">
        <f t="shared" si="1061"/>
        <v>0.60174509248534447</v>
      </c>
      <c r="CL476" s="32">
        <f t="shared" si="1061"/>
        <v>0.23662312523660378</v>
      </c>
      <c r="CM476" s="32">
        <f t="shared" si="1061"/>
        <v>-0.1284988420121369</v>
      </c>
      <c r="CN476" s="32">
        <f t="shared" si="1061"/>
        <v>0.19628000612296131</v>
      </c>
      <c r="CO476" s="32">
        <f t="shared" si="1061"/>
        <v>-0.16884196112577937</v>
      </c>
      <c r="CP476" s="32">
        <f t="shared" si="1061"/>
        <v>-0.53396392837452011</v>
      </c>
      <c r="CQ476" s="32">
        <f t="shared" si="1061"/>
        <v>-0.20918508023942184</v>
      </c>
      <c r="CR476" s="32">
        <f t="shared" si="1061"/>
        <v>-0.57430704748816253</v>
      </c>
      <c r="CS476" s="32">
        <f t="shared" si="1061"/>
        <v>-0.93942901473690321</v>
      </c>
    </row>
    <row r="477" spans="2:97" ht="13.9" thickTop="1" thickBot="1" x14ac:dyDescent="0.4">
      <c r="H477" s="33">
        <f>H476</f>
        <v>9.4179481921474739E-8</v>
      </c>
      <c r="I477" s="33">
        <f t="shared" ref="I477:J477" si="1062">I472</f>
        <v>0.32821981099168146</v>
      </c>
      <c r="J477" s="33">
        <f t="shared" si="1062"/>
        <v>0.19693026443581607</v>
      </c>
      <c r="K477" s="33">
        <f t="shared" ref="K477:K479" si="1063">I477+J477*H477</f>
        <v>0.32821982953847173</v>
      </c>
      <c r="L477" s="33">
        <f>$CE$4-$CE$7*SUMPRODUCT($B$4:$CD$4,Q478:CS478)</f>
        <v>-4.4543170361066586E-6</v>
      </c>
      <c r="M477" s="39" t="s">
        <v>375</v>
      </c>
      <c r="O477" s="47">
        <f t="shared" ref="O477:O478" si="1064">SUM(Q477:CS477)</f>
        <v>98.88293898665134</v>
      </c>
      <c r="P477" s="39" t="s">
        <v>365</v>
      </c>
      <c r="Q477" s="33">
        <f>EXP(Q476)</f>
        <v>2.5585201238940991</v>
      </c>
      <c r="R477" s="33">
        <f>EXP(R476)</f>
        <v>1.7758994864271094</v>
      </c>
      <c r="S477" s="33">
        <f t="shared" ref="S477:CD477" si="1065">EXP(S476)</f>
        <v>1.2326731208554731</v>
      </c>
      <c r="T477" s="33">
        <f t="shared" si="1065"/>
        <v>1.7056801196874125</v>
      </c>
      <c r="U477" s="33">
        <f t="shared" si="1065"/>
        <v>1.1839330166969544</v>
      </c>
      <c r="V477" s="33">
        <f t="shared" si="1065"/>
        <v>0.82178209844060901</v>
      </c>
      <c r="W477" s="33">
        <f t="shared" si="1065"/>
        <v>1.137120104519173</v>
      </c>
      <c r="X477" s="33">
        <f t="shared" si="1065"/>
        <v>0.78928869496166865</v>
      </c>
      <c r="Y477" s="33">
        <f t="shared" si="1065"/>
        <v>0.54785474420726865</v>
      </c>
      <c r="Z477" s="33">
        <f t="shared" si="1065"/>
        <v>3.3897639821990202</v>
      </c>
      <c r="AA477" s="33">
        <f t="shared" si="1065"/>
        <v>2.3528758124184779</v>
      </c>
      <c r="AB477" s="33">
        <f t="shared" si="1065"/>
        <v>1.6331593048176063</v>
      </c>
      <c r="AC477" s="33">
        <f t="shared" si="1065"/>
        <v>2.2598427039413913</v>
      </c>
      <c r="AD477" s="33">
        <f t="shared" si="1065"/>
        <v>1.5685839090557341</v>
      </c>
      <c r="AE477" s="33">
        <f t="shared" si="1065"/>
        <v>1.088772893554621</v>
      </c>
      <c r="AF477" s="33">
        <f t="shared" si="1065"/>
        <v>1.5065618353889578</v>
      </c>
      <c r="AG477" s="33">
        <f t="shared" si="1065"/>
        <v>1.0457226287772114</v>
      </c>
      <c r="AH477" s="33">
        <f t="shared" si="1065"/>
        <v>0.72584861148722568</v>
      </c>
      <c r="AI477" s="33">
        <f t="shared" si="1065"/>
        <v>4.9326120425128828</v>
      </c>
      <c r="AJ477" s="33">
        <f t="shared" si="1065"/>
        <v>3.4237851448712644</v>
      </c>
      <c r="AK477" s="33">
        <f t="shared" si="1065"/>
        <v>2.3764903092336662</v>
      </c>
      <c r="AL477" s="33">
        <f t="shared" si="1065"/>
        <v>3.288408099850924</v>
      </c>
      <c r="AM477" s="33">
        <f t="shared" si="1065"/>
        <v>2.282523479549432</v>
      </c>
      <c r="AN477" s="33">
        <f t="shared" si="1065"/>
        <v>1.5843269072748698</v>
      </c>
      <c r="AO477" s="33">
        <f t="shared" si="1065"/>
        <v>2.1922721142399517</v>
      </c>
      <c r="AP477" s="33">
        <f t="shared" si="1065"/>
        <v>1.5216823527897925</v>
      </c>
      <c r="AQ477" s="33">
        <f t="shared" si="1065"/>
        <v>1.056217961151531</v>
      </c>
      <c r="AR477" s="33">
        <f t="shared" si="1065"/>
        <v>1.5563871783430625</v>
      </c>
      <c r="AS477" s="33">
        <f t="shared" si="1065"/>
        <v>1.0803069965673595</v>
      </c>
      <c r="AT477" s="33">
        <f t="shared" si="1065"/>
        <v>0.74985403572576981</v>
      </c>
      <c r="AU477" s="33">
        <f t="shared" si="1065"/>
        <v>1.0375914747919452</v>
      </c>
      <c r="AV477" s="33">
        <f t="shared" si="1065"/>
        <v>0.72020468003965288</v>
      </c>
      <c r="AW477" s="33">
        <f t="shared" si="1065"/>
        <v>0.49990270135462117</v>
      </c>
      <c r="AX477" s="33">
        <f t="shared" si="1065"/>
        <v>0.69172766490345516</v>
      </c>
      <c r="AY477" s="33">
        <f t="shared" si="1065"/>
        <v>0.48013646380071096</v>
      </c>
      <c r="AZ477" s="33">
        <f t="shared" si="1065"/>
        <v>0.33326847481693073</v>
      </c>
      <c r="BA477" s="33">
        <f t="shared" si="1065"/>
        <v>2.0620456138816161</v>
      </c>
      <c r="BB477" s="33">
        <f t="shared" si="1065"/>
        <v>1.4312905778939304</v>
      </c>
      <c r="BC477" s="33">
        <f t="shared" si="1065"/>
        <v>0.99347594668948624</v>
      </c>
      <c r="BD477" s="33">
        <f t="shared" si="1065"/>
        <v>1.3746971058149395</v>
      </c>
      <c r="BE477" s="33">
        <f t="shared" si="1065"/>
        <v>0.95419373934564167</v>
      </c>
      <c r="BF477" s="33">
        <f t="shared" si="1065"/>
        <v>0.66231731219559808</v>
      </c>
      <c r="BG477" s="33">
        <f t="shared" si="1065"/>
        <v>0.91646475713920161</v>
      </c>
      <c r="BH477" s="33">
        <f t="shared" si="1065"/>
        <v>0.63612917339688679</v>
      </c>
      <c r="BI477" s="33">
        <f t="shared" si="1065"/>
        <v>0.44154488439880374</v>
      </c>
      <c r="BJ477" s="33">
        <f t="shared" si="1065"/>
        <v>3.0005838402486606</v>
      </c>
      <c r="BK477" s="33">
        <f t="shared" si="1065"/>
        <v>2.0827412108718066</v>
      </c>
      <c r="BL477" s="33">
        <f t="shared" si="1065"/>
        <v>1.4456556398385059</v>
      </c>
      <c r="BM477" s="33">
        <f t="shared" si="1065"/>
        <v>2.0003892703324673</v>
      </c>
      <c r="BN477" s="33">
        <f t="shared" si="1065"/>
        <v>1.3884941707750944</v>
      </c>
      <c r="BO477" s="33">
        <f t="shared" si="1065"/>
        <v>0.96377044751694496</v>
      </c>
      <c r="BP477" s="33">
        <f t="shared" si="1065"/>
        <v>1.3335928758883302</v>
      </c>
      <c r="BQ477" s="33">
        <f t="shared" si="1065"/>
        <v>0.92566280064599016</v>
      </c>
      <c r="BR477" s="33">
        <f t="shared" si="1065"/>
        <v>0.6425136456499243</v>
      </c>
      <c r="BS477" s="33">
        <f t="shared" si="1065"/>
        <v>0.94677428029131416</v>
      </c>
      <c r="BT477" s="33">
        <f t="shared" si="1065"/>
        <v>0.65716737673052428</v>
      </c>
      <c r="BU477" s="33">
        <f t="shared" si="1065"/>
        <v>0.45614775351311454</v>
      </c>
      <c r="BV477" s="33">
        <f t="shared" si="1065"/>
        <v>0.63118286725310713</v>
      </c>
      <c r="BW477" s="33">
        <f t="shared" si="1065"/>
        <v>0.43811159401409494</v>
      </c>
      <c r="BX477" s="33">
        <f t="shared" si="1065"/>
        <v>0.3040985089549359</v>
      </c>
      <c r="BY477" s="33">
        <f t="shared" si="1065"/>
        <v>0.42078858731911456</v>
      </c>
      <c r="BZ477" s="33">
        <f t="shared" si="1065"/>
        <v>0.29207440236078258</v>
      </c>
      <c r="CA477" s="33">
        <f t="shared" si="1065"/>
        <v>0.20273234371186374</v>
      </c>
      <c r="CB477" s="33">
        <f t="shared" si="1065"/>
        <v>1.2543740909566268</v>
      </c>
      <c r="CC477" s="33">
        <f t="shared" si="1065"/>
        <v>0.87067609244630317</v>
      </c>
      <c r="CD477" s="33">
        <f t="shared" si="1065"/>
        <v>0.60434671237463877</v>
      </c>
      <c r="CE477" s="33">
        <f t="shared" ref="CE477:CS477" si="1066">EXP(CE476)</f>
        <v>0.83624941215598103</v>
      </c>
      <c r="CF477" s="33">
        <f t="shared" si="1066"/>
        <v>0.58045074091989013</v>
      </c>
      <c r="CG477" s="33">
        <f t="shared" si="1066"/>
        <v>0.4028978170110869</v>
      </c>
      <c r="CH477" s="33">
        <f t="shared" si="1066"/>
        <v>0.55749962022725197</v>
      </c>
      <c r="CI477" s="33">
        <f t="shared" si="1066"/>
        <v>0.38696716902816336</v>
      </c>
      <c r="CJ477" s="33">
        <f t="shared" si="1066"/>
        <v>0.26859855051494314</v>
      </c>
      <c r="CK477" s="33">
        <f t="shared" si="1066"/>
        <v>1.8253013423238191</v>
      </c>
      <c r="CL477" s="33">
        <f t="shared" si="1066"/>
        <v>1.2669635412028351</v>
      </c>
      <c r="CM477" s="33">
        <f t="shared" si="1066"/>
        <v>0.8794145807692374</v>
      </c>
      <c r="CN477" s="33">
        <f t="shared" si="1066"/>
        <v>1.2168675880109487</v>
      </c>
      <c r="CO477" s="33">
        <f t="shared" si="1066"/>
        <v>0.84464237916929819</v>
      </c>
      <c r="CP477" s="33">
        <f t="shared" si="1066"/>
        <v>0.58627639992852976</v>
      </c>
      <c r="CQ477" s="33">
        <f t="shared" si="1066"/>
        <v>0.81124507631512366</v>
      </c>
      <c r="CR477" s="33">
        <f t="shared" si="1066"/>
        <v>0.56309493169113789</v>
      </c>
      <c r="CS477" s="33">
        <f t="shared" si="1066"/>
        <v>0.39085094178504554</v>
      </c>
    </row>
    <row r="478" spans="2:97" ht="13.9" thickTop="1" thickBot="1" x14ac:dyDescent="0.4">
      <c r="H478" s="32">
        <f t="shared" ref="H478:H479" si="1067">H477</f>
        <v>9.4179481921474739E-8</v>
      </c>
      <c r="I478" s="32">
        <f t="shared" ref="I478:J478" si="1068">I473</f>
        <v>-0.40546513209144641</v>
      </c>
      <c r="J478" s="32">
        <f t="shared" si="1068"/>
        <v>0.48555229172730247</v>
      </c>
      <c r="K478" s="32">
        <f t="shared" si="1063"/>
        <v>-0.40546508636238315</v>
      </c>
      <c r="L478" s="32">
        <f>$CE$5-$CE$7*SUMPRODUCT($B$5:$CD$5,Q478:CS478)</f>
        <v>-1.0163291420894893E-5</v>
      </c>
      <c r="M478" s="32">
        <f>SUMPRODUCT($B$7:$CD$7, LN(Q478:CS478))</f>
        <v>-3180.5978399977998</v>
      </c>
      <c r="O478" s="48">
        <f t="shared" si="1064"/>
        <v>0.99999999999999989</v>
      </c>
      <c r="P478" s="39" t="s">
        <v>366</v>
      </c>
      <c r="Q478" s="32">
        <f t="shared" ref="Q478:AV478" si="1069">Q477/$O477</f>
        <v>2.5874232199343161E-2</v>
      </c>
      <c r="R478" s="32">
        <f t="shared" si="1069"/>
        <v>1.7959614718438398E-2</v>
      </c>
      <c r="S478" s="32">
        <f t="shared" si="1069"/>
        <v>1.2465983854119438E-2</v>
      </c>
      <c r="T478" s="32">
        <f t="shared" si="1069"/>
        <v>1.7249488507999039E-2</v>
      </c>
      <c r="U478" s="32">
        <f t="shared" si="1069"/>
        <v>1.1973076739322836E-2</v>
      </c>
      <c r="V478" s="32">
        <f t="shared" si="1069"/>
        <v>8.3106560834679995E-3</v>
      </c>
      <c r="W478" s="32">
        <f t="shared" si="1069"/>
        <v>1.1499659255401765E-2</v>
      </c>
      <c r="X478" s="32">
        <f t="shared" si="1069"/>
        <v>7.9820513331244972E-3</v>
      </c>
      <c r="Y478" s="32">
        <f t="shared" si="1069"/>
        <v>5.5404375094598073E-3</v>
      </c>
      <c r="Z478" s="32">
        <f t="shared" si="1069"/>
        <v>3.4280574757760994E-2</v>
      </c>
      <c r="AA478" s="32">
        <f t="shared" si="1069"/>
        <v>2.3794557853262264E-2</v>
      </c>
      <c r="AB478" s="32">
        <f t="shared" si="1069"/>
        <v>1.6516087826213114E-2</v>
      </c>
      <c r="AC478" s="32">
        <f t="shared" si="1069"/>
        <v>2.2853717002145918E-2</v>
      </c>
      <c r="AD478" s="32">
        <f t="shared" si="1069"/>
        <v>1.5863038913795677E-2</v>
      </c>
      <c r="AE478" s="32">
        <f t="shared" si="1069"/>
        <v>1.1010725456912233E-2</v>
      </c>
      <c r="AF478" s="32">
        <f t="shared" si="1069"/>
        <v>1.5235811666078569E-2</v>
      </c>
      <c r="AG478" s="32">
        <f t="shared" si="1069"/>
        <v>1.0575359505833239E-2</v>
      </c>
      <c r="AH478" s="32">
        <f t="shared" si="1069"/>
        <v>7.3404837975660419E-3</v>
      </c>
      <c r="AI478" s="32">
        <f t="shared" si="1069"/>
        <v>4.9883347856183348E-2</v>
      </c>
      <c r="AJ478" s="32">
        <f t="shared" si="1069"/>
        <v>3.4624629687973342E-2</v>
      </c>
      <c r="AK478" s="32">
        <f t="shared" si="1069"/>
        <v>2.4033370504435346E-2</v>
      </c>
      <c r="AL478" s="32">
        <f t="shared" si="1069"/>
        <v>3.3255565960623817E-2</v>
      </c>
      <c r="AM478" s="32">
        <f t="shared" si="1069"/>
        <v>2.3083086960608647E-2</v>
      </c>
      <c r="AN478" s="32">
        <f t="shared" si="1069"/>
        <v>1.6022247351373177E-2</v>
      </c>
      <c r="AO478" s="32">
        <f t="shared" si="1069"/>
        <v>2.2170377789194722E-2</v>
      </c>
      <c r="AP478" s="32">
        <f t="shared" si="1069"/>
        <v>1.5388724975045608E-2</v>
      </c>
      <c r="AQ478" s="32">
        <f t="shared" si="1069"/>
        <v>1.068149846652631E-2</v>
      </c>
      <c r="AR478" s="32">
        <f t="shared" si="1069"/>
        <v>1.5739693766112336E-2</v>
      </c>
      <c r="AS478" s="32">
        <f t="shared" si="1069"/>
        <v>1.0925110111393382E-2</v>
      </c>
      <c r="AT478" s="32">
        <f t="shared" si="1069"/>
        <v>7.5832498852708655E-3</v>
      </c>
      <c r="AU478" s="32">
        <f t="shared" si="1069"/>
        <v>1.0493129405589517E-2</v>
      </c>
      <c r="AV478" s="32">
        <f t="shared" si="1069"/>
        <v>7.2834068993122931E-3</v>
      </c>
      <c r="AW478" s="32">
        <f t="shared" ref="AW478:CB478" si="1070">AW477/$O477</f>
        <v>5.0555000334497066E-3</v>
      </c>
      <c r="AX478" s="32">
        <f t="shared" si="1070"/>
        <v>6.9954197558472105E-3</v>
      </c>
      <c r="AY478" s="32">
        <f t="shared" si="1070"/>
        <v>4.8556047051304448E-3</v>
      </c>
      <c r="AZ478" s="32">
        <f t="shared" si="1070"/>
        <v>3.3703334289236705E-3</v>
      </c>
      <c r="BA478" s="32">
        <f t="shared" si="1070"/>
        <v>2.0853401355313491E-2</v>
      </c>
      <c r="BB478" s="32">
        <f t="shared" si="1070"/>
        <v>1.4474595845974469E-2</v>
      </c>
      <c r="BC478" s="32">
        <f t="shared" si="1070"/>
        <v>1.004699048056814E-2</v>
      </c>
      <c r="BD478" s="32">
        <f t="shared" si="1070"/>
        <v>1.3902267872524665E-2</v>
      </c>
      <c r="BE478" s="32">
        <f t="shared" si="1070"/>
        <v>9.6497307738239117E-3</v>
      </c>
      <c r="BF478" s="32">
        <f t="shared" si="1070"/>
        <v>6.6979937993652001E-3</v>
      </c>
      <c r="BG478" s="32">
        <f t="shared" si="1070"/>
        <v>9.2681787832268967E-3</v>
      </c>
      <c r="BH478" s="32">
        <f t="shared" si="1070"/>
        <v>6.4331539891098986E-3</v>
      </c>
      <c r="BI478" s="32">
        <f t="shared" si="1070"/>
        <v>4.465329296678873E-3</v>
      </c>
      <c r="BJ478" s="32">
        <f t="shared" si="1070"/>
        <v>3.0344808426999961E-2</v>
      </c>
      <c r="BK478" s="32">
        <f t="shared" si="1070"/>
        <v>2.1062695265893799E-2</v>
      </c>
      <c r="BL478" s="32">
        <f t="shared" si="1070"/>
        <v>1.4619869258069499E-2</v>
      </c>
      <c r="BM478" s="32">
        <f t="shared" si="1070"/>
        <v>2.0229872724581023E-2</v>
      </c>
      <c r="BN478" s="32">
        <f t="shared" si="1070"/>
        <v>1.4041797149279044E-2</v>
      </c>
      <c r="BO478" s="32">
        <f t="shared" si="1070"/>
        <v>9.7465797173266529E-3</v>
      </c>
      <c r="BP478" s="32">
        <f t="shared" si="1070"/>
        <v>1.348658210966361E-2</v>
      </c>
      <c r="BQ478" s="32">
        <f t="shared" si="1070"/>
        <v>9.3611983030859307E-3</v>
      </c>
      <c r="BR478" s="32">
        <f t="shared" si="1070"/>
        <v>6.4977199528490973E-3</v>
      </c>
      <c r="BS478" s="32">
        <f t="shared" si="1070"/>
        <v>9.5746980216589589E-3</v>
      </c>
      <c r="BT478" s="32">
        <f t="shared" si="1070"/>
        <v>6.6459126666859923E-3</v>
      </c>
      <c r="BU478" s="32">
        <f t="shared" si="1070"/>
        <v>4.6130076450770947E-3</v>
      </c>
      <c r="BV478" s="32">
        <f t="shared" si="1070"/>
        <v>6.3831321532454993E-3</v>
      </c>
      <c r="BW478" s="32">
        <f t="shared" si="1070"/>
        <v>4.4306085408043708E-3</v>
      </c>
      <c r="BX478" s="32">
        <f t="shared" si="1070"/>
        <v>3.0753384969270338E-3</v>
      </c>
      <c r="BY478" s="32">
        <f t="shared" si="1070"/>
        <v>4.2554215280344648E-3</v>
      </c>
      <c r="BZ478" s="32">
        <f t="shared" si="1070"/>
        <v>2.9537390914342772E-3</v>
      </c>
      <c r="CA478" s="32">
        <f t="shared" si="1070"/>
        <v>2.0502257092017816E-3</v>
      </c>
      <c r="CB478" s="32">
        <f t="shared" si="1070"/>
        <v>1.2685445070822182E-2</v>
      </c>
      <c r="CC478" s="32">
        <f t="shared" ref="CC478:CS478" si="1071">CC477/$O477</f>
        <v>8.8051194813681625E-3</v>
      </c>
      <c r="CD478" s="32">
        <f t="shared" si="1071"/>
        <v>6.1117389770971742E-3</v>
      </c>
      <c r="CE478" s="32">
        <f t="shared" si="1071"/>
        <v>8.4569635644513984E-3</v>
      </c>
      <c r="CF478" s="32">
        <f t="shared" si="1071"/>
        <v>5.8700797818949111E-3</v>
      </c>
      <c r="CG478" s="32">
        <f t="shared" si="1071"/>
        <v>4.0744927400011436E-3</v>
      </c>
      <c r="CH478" s="32">
        <f t="shared" si="1071"/>
        <v>5.6379758322364524E-3</v>
      </c>
      <c r="CI478" s="32">
        <f t="shared" si="1071"/>
        <v>3.9133866063629221E-3</v>
      </c>
      <c r="CJ478" s="32">
        <f t="shared" si="1071"/>
        <v>2.7163285524027807E-3</v>
      </c>
      <c r="CK478" s="32">
        <f t="shared" si="1071"/>
        <v>1.845921410740254E-2</v>
      </c>
      <c r="CL478" s="32">
        <f t="shared" si="1071"/>
        <v>1.2812761778590221E-2</v>
      </c>
      <c r="CM478" s="32">
        <f t="shared" si="1071"/>
        <v>8.8934915343480397E-3</v>
      </c>
      <c r="CN478" s="32">
        <f t="shared" si="1071"/>
        <v>1.2306143005875051E-2</v>
      </c>
      <c r="CO478" s="32">
        <f t="shared" si="1071"/>
        <v>8.5418413714758255E-3</v>
      </c>
      <c r="CP478" s="32">
        <f t="shared" si="1071"/>
        <v>5.9289944851626418E-3</v>
      </c>
      <c r="CQ478" s="32">
        <f t="shared" si="1071"/>
        <v>8.2040955156544981E-3</v>
      </c>
      <c r="CR478" s="32">
        <f t="shared" si="1071"/>
        <v>5.6945610381498937E-3</v>
      </c>
      <c r="CS478" s="32">
        <f t="shared" si="1071"/>
        <v>3.9526630760621734E-3</v>
      </c>
    </row>
    <row r="479" spans="2:97" ht="13.15" thickTop="1" x14ac:dyDescent="0.35">
      <c r="H479" s="34">
        <f t="shared" si="1067"/>
        <v>9.4179481921474739E-8</v>
      </c>
      <c r="I479" s="34">
        <f t="shared" ref="I479:J479" si="1072">I474</f>
        <v>-0.36512201664346711</v>
      </c>
      <c r="J479" s="34">
        <f t="shared" si="1072"/>
        <v>0.52447439096971671</v>
      </c>
      <c r="K479" s="34">
        <f t="shared" si="1063"/>
        <v>-0.36512196724874069</v>
      </c>
      <c r="L479" s="34">
        <f>$CE$6-$CE$7*SUMPRODUCT($B$6:$CD$6,Q478:CS478)</f>
        <v>-1.114291185899674E-5</v>
      </c>
    </row>
    <row r="480" spans="2:97" ht="13.5" thickBot="1" x14ac:dyDescent="0.4">
      <c r="B480" s="39" t="s">
        <v>367</v>
      </c>
      <c r="D480" s="39" t="s">
        <v>368</v>
      </c>
      <c r="E480" s="39" t="s">
        <v>369</v>
      </c>
      <c r="F480" s="39" t="s">
        <v>370</v>
      </c>
      <c r="H480" s="39" t="s">
        <v>347</v>
      </c>
      <c r="I480" s="39" t="s">
        <v>371</v>
      </c>
      <c r="J480" s="39" t="s">
        <v>372</v>
      </c>
      <c r="K480" s="39" t="s">
        <v>349</v>
      </c>
      <c r="L480" s="39" t="s">
        <v>373</v>
      </c>
      <c r="M480" s="39" t="s">
        <v>374</v>
      </c>
      <c r="O480" s="45" t="s">
        <v>336</v>
      </c>
    </row>
    <row r="481" spans="1:97" ht="13.9" thickTop="1" thickBot="1" x14ac:dyDescent="0.4">
      <c r="B481" s="32">
        <f>1+B476</f>
        <v>8</v>
      </c>
      <c r="D481" s="32">
        <f>IF(F476,IF(M481&lt;0,D476,H481),E476)</f>
        <v>4.708974096073737E-8</v>
      </c>
      <c r="E481" s="32">
        <f>IF(F476,IF(M481&lt;0,H481,E476),H481)</f>
        <v>9.4179481921474739E-8</v>
      </c>
      <c r="F481" s="32" t="b">
        <f>OR(F476,M481*M476&lt;=0)</f>
        <v>1</v>
      </c>
      <c r="H481" s="32">
        <f>IF(F476,(D476+E476)/2,2*H476)</f>
        <v>4.708974096073737E-8</v>
      </c>
      <c r="I481" s="32">
        <f>I476</f>
        <v>-0.49706188484373304</v>
      </c>
      <c r="J481" s="32">
        <f>J476</f>
        <v>1</v>
      </c>
      <c r="K481" s="32">
        <f>I481+J481*H481</f>
        <v>-0.4970618377539921</v>
      </c>
      <c r="L481" s="32">
        <f>$CE$3-$CE$7*SUMPRODUCT($B$3:$CD$3,Q483:CS483)</f>
        <v>1.0366938454353658E-6</v>
      </c>
      <c r="M481" s="32">
        <f>SUMPRODUCT(L481:L484,J481:J484)</f>
        <v>1.6373697666030551E-6</v>
      </c>
      <c r="O481" s="46">
        <f>SUM(Q481:CS481)</f>
        <v>-1.2659907353081528</v>
      </c>
      <c r="P481" s="39" t="s">
        <v>363</v>
      </c>
      <c r="Q481" s="32">
        <f t="shared" ref="Q481:AV481" si="1073">SUMPRODUCT(B$3:B$6,$K481:$K484)</f>
        <v>0.93942911866193413</v>
      </c>
      <c r="R481" s="32">
        <f t="shared" si="1073"/>
        <v>0.57430712671583017</v>
      </c>
      <c r="S481" s="32">
        <f t="shared" si="1073"/>
        <v>0.20918513476972628</v>
      </c>
      <c r="T481" s="32">
        <f t="shared" si="1073"/>
        <v>0.53396400943501932</v>
      </c>
      <c r="U481" s="32">
        <f t="shared" si="1073"/>
        <v>0.16884201748891547</v>
      </c>
      <c r="V481" s="32">
        <f t="shared" si="1073"/>
        <v>-0.19627997445718842</v>
      </c>
      <c r="W481" s="32">
        <f t="shared" si="1073"/>
        <v>0.12849890020810462</v>
      </c>
      <c r="X481" s="32">
        <f t="shared" si="1073"/>
        <v>-0.23662309173799928</v>
      </c>
      <c r="Y481" s="32">
        <f t="shared" si="1073"/>
        <v>-0.60174508368410318</v>
      </c>
      <c r="Z481" s="32">
        <f t="shared" si="1073"/>
        <v>1.220760393174857</v>
      </c>
      <c r="AA481" s="32">
        <f t="shared" si="1073"/>
        <v>0.85563840122875301</v>
      </c>
      <c r="AB481" s="32">
        <f t="shared" si="1073"/>
        <v>0.49051640928264911</v>
      </c>
      <c r="AC481" s="32">
        <f t="shared" si="1073"/>
        <v>0.81529528394794215</v>
      </c>
      <c r="AD481" s="32">
        <f t="shared" si="1073"/>
        <v>0.45017329200183831</v>
      </c>
      <c r="AE481" s="32">
        <f t="shared" si="1073"/>
        <v>8.5051300055734413E-2</v>
      </c>
      <c r="AF481" s="32">
        <f t="shared" si="1073"/>
        <v>0.40983017472102745</v>
      </c>
      <c r="AG481" s="32">
        <f t="shared" si="1073"/>
        <v>4.4708182774923555E-2</v>
      </c>
      <c r="AH481" s="32">
        <f t="shared" si="1073"/>
        <v>-0.32041380917118034</v>
      </c>
      <c r="AI481" s="32">
        <f t="shared" si="1073"/>
        <v>1.5958687591920875</v>
      </c>
      <c r="AJ481" s="32">
        <f t="shared" si="1073"/>
        <v>1.2307467672459835</v>
      </c>
      <c r="AK481" s="32">
        <f t="shared" si="1073"/>
        <v>0.86562477529987958</v>
      </c>
      <c r="AL481" s="32">
        <f t="shared" si="1073"/>
        <v>1.1904036499651727</v>
      </c>
      <c r="AM481" s="32">
        <f t="shared" si="1073"/>
        <v>0.82528165801906872</v>
      </c>
      <c r="AN481" s="32">
        <f t="shared" si="1073"/>
        <v>0.46015966607296482</v>
      </c>
      <c r="AO481" s="32">
        <f t="shared" si="1073"/>
        <v>0.78493854073825786</v>
      </c>
      <c r="AP481" s="32">
        <f t="shared" si="1073"/>
        <v>0.41981654879215397</v>
      </c>
      <c r="AQ481" s="32">
        <f t="shared" si="1073"/>
        <v>5.4694556846050069E-2</v>
      </c>
      <c r="AR481" s="32">
        <f t="shared" si="1073"/>
        <v>0.44236728090794203</v>
      </c>
      <c r="AS481" s="32">
        <f t="shared" si="1073"/>
        <v>7.7245288961838132E-2</v>
      </c>
      <c r="AT481" s="32">
        <f t="shared" si="1073"/>
        <v>-0.28787670298426576</v>
      </c>
      <c r="AU481" s="32">
        <f t="shared" si="1073"/>
        <v>3.6902171681027274E-2</v>
      </c>
      <c r="AV481" s="32">
        <f t="shared" si="1073"/>
        <v>-0.32821982026507662</v>
      </c>
      <c r="AW481" s="32">
        <f t="shared" ref="AW481:CB481" si="1074">SUMPRODUCT(AH$3:AH$6,$K481:$K484)</f>
        <v>-0.69334181221118052</v>
      </c>
      <c r="AX481" s="32">
        <f t="shared" si="1074"/>
        <v>-0.36856293754588748</v>
      </c>
      <c r="AY481" s="32">
        <f t="shared" si="1074"/>
        <v>-0.73368492949199138</v>
      </c>
      <c r="AZ481" s="32">
        <f t="shared" si="1074"/>
        <v>-1.0988069214380953</v>
      </c>
      <c r="BA481" s="32">
        <f t="shared" si="1074"/>
        <v>0.72369855542086481</v>
      </c>
      <c r="BB481" s="32">
        <f t="shared" si="1074"/>
        <v>0.35857656347476097</v>
      </c>
      <c r="BC481" s="32">
        <f t="shared" si="1074"/>
        <v>-6.5454284713429289E-3</v>
      </c>
      <c r="BD481" s="32">
        <f t="shared" si="1074"/>
        <v>0.31823344619395011</v>
      </c>
      <c r="BE481" s="32">
        <f t="shared" si="1074"/>
        <v>-4.6888545752153801E-2</v>
      </c>
      <c r="BF481" s="32">
        <f t="shared" si="1074"/>
        <v>-0.41201053769825768</v>
      </c>
      <c r="BG481" s="32">
        <f t="shared" si="1074"/>
        <v>-8.7231663032964646E-2</v>
      </c>
      <c r="BH481" s="32">
        <f t="shared" si="1074"/>
        <v>-0.45235365497906854</v>
      </c>
      <c r="BI481" s="32">
        <f t="shared" si="1074"/>
        <v>-0.81747564692517249</v>
      </c>
      <c r="BJ481" s="32">
        <f t="shared" si="1074"/>
        <v>1.0988069214380953</v>
      </c>
      <c r="BK481" s="32">
        <f t="shared" si="1074"/>
        <v>0.73368492949199138</v>
      </c>
      <c r="BL481" s="32">
        <f t="shared" si="1074"/>
        <v>0.36856293754588748</v>
      </c>
      <c r="BM481" s="32">
        <f t="shared" si="1074"/>
        <v>0.69334181221118052</v>
      </c>
      <c r="BN481" s="32">
        <f t="shared" si="1074"/>
        <v>0.32821982026507662</v>
      </c>
      <c r="BO481" s="32">
        <f t="shared" si="1074"/>
        <v>-3.6902171681027274E-2</v>
      </c>
      <c r="BP481" s="32">
        <f t="shared" si="1074"/>
        <v>0.28787670298426576</v>
      </c>
      <c r="BQ481" s="32">
        <f t="shared" si="1074"/>
        <v>-7.7245288961838132E-2</v>
      </c>
      <c r="BR481" s="32">
        <f t="shared" si="1074"/>
        <v>-0.44236728090794203</v>
      </c>
      <c r="BS481" s="32">
        <f t="shared" si="1074"/>
        <v>-5.4694556846050069E-2</v>
      </c>
      <c r="BT481" s="32">
        <f t="shared" si="1074"/>
        <v>-0.41981654879215397</v>
      </c>
      <c r="BU481" s="32">
        <f t="shared" si="1074"/>
        <v>-0.78493854073825786</v>
      </c>
      <c r="BV481" s="32">
        <f t="shared" si="1074"/>
        <v>-0.46015966607296482</v>
      </c>
      <c r="BW481" s="32">
        <f t="shared" si="1074"/>
        <v>-0.82528165801906872</v>
      </c>
      <c r="BX481" s="32">
        <f t="shared" si="1074"/>
        <v>-1.1904036499651727</v>
      </c>
      <c r="BY481" s="32">
        <f t="shared" si="1074"/>
        <v>-0.86562477529987958</v>
      </c>
      <c r="BZ481" s="32">
        <f t="shared" si="1074"/>
        <v>-1.2307467672459835</v>
      </c>
      <c r="CA481" s="32">
        <f t="shared" si="1074"/>
        <v>-1.5958687591920875</v>
      </c>
      <c r="CB481" s="32">
        <f t="shared" si="1074"/>
        <v>0.22663671766687277</v>
      </c>
      <c r="CC481" s="32">
        <f t="shared" ref="CC481:CS481" si="1075">SUMPRODUCT(BN$3:BN$6,$K481:$K484)</f>
        <v>-0.13848527427923113</v>
      </c>
      <c r="CD481" s="32">
        <f t="shared" si="1075"/>
        <v>-0.50360726622533503</v>
      </c>
      <c r="CE481" s="32">
        <f t="shared" si="1075"/>
        <v>-0.17882839156004199</v>
      </c>
      <c r="CF481" s="32">
        <f t="shared" si="1075"/>
        <v>-0.54395038350614588</v>
      </c>
      <c r="CG481" s="32">
        <f t="shared" si="1075"/>
        <v>-0.90907237545224984</v>
      </c>
      <c r="CH481" s="32">
        <f t="shared" si="1075"/>
        <v>-0.58429350078695674</v>
      </c>
      <c r="CI481" s="32">
        <f t="shared" si="1075"/>
        <v>-0.9494154927330607</v>
      </c>
      <c r="CJ481" s="32">
        <f t="shared" si="1075"/>
        <v>-1.3145374846791646</v>
      </c>
      <c r="CK481" s="32">
        <f t="shared" si="1075"/>
        <v>0.60174508368410318</v>
      </c>
      <c r="CL481" s="32">
        <f t="shared" si="1075"/>
        <v>0.23662309173799928</v>
      </c>
      <c r="CM481" s="32">
        <f t="shared" si="1075"/>
        <v>-0.12849890020810462</v>
      </c>
      <c r="CN481" s="32">
        <f t="shared" si="1075"/>
        <v>0.19627997445718842</v>
      </c>
      <c r="CO481" s="32">
        <f t="shared" si="1075"/>
        <v>-0.16884201748891547</v>
      </c>
      <c r="CP481" s="32">
        <f t="shared" si="1075"/>
        <v>-0.53396400943501932</v>
      </c>
      <c r="CQ481" s="32">
        <f t="shared" si="1075"/>
        <v>-0.20918513476972628</v>
      </c>
      <c r="CR481" s="32">
        <f t="shared" si="1075"/>
        <v>-0.57430712671583017</v>
      </c>
      <c r="CS481" s="32">
        <f t="shared" si="1075"/>
        <v>-0.93942911866193413</v>
      </c>
    </row>
    <row r="482" spans="1:97" ht="13.9" thickTop="1" thickBot="1" x14ac:dyDescent="0.4">
      <c r="H482" s="33">
        <f>H481</f>
        <v>4.708974096073737E-8</v>
      </c>
      <c r="I482" s="33">
        <f t="shared" ref="I482:J482" si="1076">I477</f>
        <v>0.32821981099168146</v>
      </c>
      <c r="J482" s="33">
        <f t="shared" si="1076"/>
        <v>0.19693026443581607</v>
      </c>
      <c r="K482" s="33">
        <f t="shared" ref="K482:K484" si="1077">I482+J482*H482</f>
        <v>0.32821982026507662</v>
      </c>
      <c r="L482" s="33">
        <f>$CE$4-$CE$7*SUMPRODUCT($B$4:$CD$4,Q483:CS483)</f>
        <v>2.3004713511909358E-7</v>
      </c>
      <c r="M482" s="39" t="s">
        <v>375</v>
      </c>
      <c r="O482" s="47">
        <f t="shared" ref="O482:O483" si="1078">SUM(Q482:CS482)</f>
        <v>98.88294148666678</v>
      </c>
      <c r="P482" s="39" t="s">
        <v>365</v>
      </c>
      <c r="Q482" s="33">
        <f>EXP(Q481)</f>
        <v>2.5585203897883959</v>
      </c>
      <c r="R482" s="33">
        <f>EXP(R481)</f>
        <v>1.7758996271274894</v>
      </c>
      <c r="S482" s="33">
        <f t="shared" ref="S482:CD482" si="1079">EXP(S481)</f>
        <v>1.2326731880735156</v>
      </c>
      <c r="T482" s="33">
        <f t="shared" si="1079"/>
        <v>1.7056802579507</v>
      </c>
      <c r="U482" s="33">
        <f t="shared" si="1079"/>
        <v>1.183933083427134</v>
      </c>
      <c r="V482" s="33">
        <f t="shared" si="1079"/>
        <v>0.82178212446297472</v>
      </c>
      <c r="W482" s="33">
        <f t="shared" si="1079"/>
        <v>1.1371201706949798</v>
      </c>
      <c r="X482" s="33">
        <f t="shared" si="1079"/>
        <v>0.789288721401739</v>
      </c>
      <c r="Y482" s="33">
        <f t="shared" si="1079"/>
        <v>0.54785474902907039</v>
      </c>
      <c r="Z482" s="33">
        <f t="shared" si="1079"/>
        <v>3.3897643075364017</v>
      </c>
      <c r="AA482" s="33">
        <f t="shared" si="1079"/>
        <v>2.3528759801292209</v>
      </c>
      <c r="AB482" s="33">
        <f t="shared" si="1079"/>
        <v>1.6331593808929123</v>
      </c>
      <c r="AC482" s="33">
        <f t="shared" si="1079"/>
        <v>2.2598428691627346</v>
      </c>
      <c r="AD482" s="33">
        <f t="shared" si="1079"/>
        <v>1.5685839849979601</v>
      </c>
      <c r="AE482" s="33">
        <f t="shared" si="1079"/>
        <v>1.0887729193772098</v>
      </c>
      <c r="AF482" s="33">
        <f t="shared" si="1079"/>
        <v>1.5065619110896897</v>
      </c>
      <c r="AG482" s="33">
        <f t="shared" si="1079"/>
        <v>1.045722655495404</v>
      </c>
      <c r="AH482" s="33">
        <f t="shared" si="1079"/>
        <v>0.72584861210609652</v>
      </c>
      <c r="AI482" s="33">
        <f t="shared" si="1079"/>
        <v>4.9326124636506385</v>
      </c>
      <c r="AJ482" s="33">
        <f t="shared" si="1079"/>
        <v>3.4237853526295576</v>
      </c>
      <c r="AK482" s="33">
        <f t="shared" si="1079"/>
        <v>2.3764903947481404</v>
      </c>
      <c r="AL482" s="33">
        <f t="shared" si="1079"/>
        <v>3.2884083054215179</v>
      </c>
      <c r="AM482" s="33">
        <f t="shared" si="1079"/>
        <v>2.2825235658661307</v>
      </c>
      <c r="AN482" s="33">
        <f t="shared" si="1079"/>
        <v>1.5843269280596273</v>
      </c>
      <c r="AO482" s="33">
        <f t="shared" si="1079"/>
        <v>2.1922722011617397</v>
      </c>
      <c r="AP482" s="33">
        <f t="shared" si="1079"/>
        <v>1.5216823755417044</v>
      </c>
      <c r="AQ482" s="33">
        <f t="shared" si="1079"/>
        <v>1.0562179508581073</v>
      </c>
      <c r="AR482" s="33">
        <f t="shared" si="1079"/>
        <v>1.5563872668007814</v>
      </c>
      <c r="AS482" s="33">
        <f t="shared" si="1079"/>
        <v>1.0803070312861871</v>
      </c>
      <c r="AT482" s="33">
        <f t="shared" si="1079"/>
        <v>0.74985404130510636</v>
      </c>
      <c r="AU482" s="33">
        <f t="shared" si="1079"/>
        <v>1.0375915100397151</v>
      </c>
      <c r="AV482" s="33">
        <f t="shared" si="1079"/>
        <v>0.72020468671839544</v>
      </c>
      <c r="AW482" s="33">
        <f t="shared" si="1079"/>
        <v>0.49990269364413792</v>
      </c>
      <c r="AX482" s="33">
        <f t="shared" si="1079"/>
        <v>0.69172767258593948</v>
      </c>
      <c r="AY482" s="33">
        <f t="shared" si="1079"/>
        <v>0.48013645727511078</v>
      </c>
      <c r="AZ482" s="33">
        <f t="shared" si="1079"/>
        <v>0.33326846205658106</v>
      </c>
      <c r="BA482" s="33">
        <f t="shared" si="1079"/>
        <v>2.0620457146881526</v>
      </c>
      <c r="BB482" s="33">
        <f t="shared" si="1079"/>
        <v>1.4312906125158513</v>
      </c>
      <c r="BC482" s="33">
        <f t="shared" si="1079"/>
        <v>0.99347594618474</v>
      </c>
      <c r="BD482" s="33">
        <f t="shared" si="1079"/>
        <v>1.3746971415874922</v>
      </c>
      <c r="BE482" s="33">
        <f t="shared" si="1079"/>
        <v>0.95419374060972961</v>
      </c>
      <c r="BF482" s="33">
        <f t="shared" si="1079"/>
        <v>0.66231729671552564</v>
      </c>
      <c r="BG482" s="33">
        <f t="shared" si="1079"/>
        <v>0.9164647600330329</v>
      </c>
      <c r="BH482" s="33">
        <f t="shared" si="1079"/>
        <v>0.63612915969481676</v>
      </c>
      <c r="BI482" s="33">
        <f t="shared" si="1079"/>
        <v>0.44154486398303855</v>
      </c>
      <c r="BJ482" s="33">
        <f t="shared" si="1079"/>
        <v>3.0005839551365163</v>
      </c>
      <c r="BK482" s="33">
        <f t="shared" si="1079"/>
        <v>2.0827412391786266</v>
      </c>
      <c r="BL482" s="33">
        <f t="shared" si="1079"/>
        <v>1.4456556237827267</v>
      </c>
      <c r="BM482" s="33">
        <f t="shared" si="1079"/>
        <v>2.000389301186408</v>
      </c>
      <c r="BN482" s="33">
        <f t="shared" si="1079"/>
        <v>1.3884941578990393</v>
      </c>
      <c r="BO482" s="33">
        <f t="shared" si="1079"/>
        <v>0.96377041477693259</v>
      </c>
      <c r="BP482" s="33">
        <f t="shared" si="1079"/>
        <v>1.3335928659656477</v>
      </c>
      <c r="BQ482" s="33">
        <f t="shared" si="1079"/>
        <v>0.92566277089710736</v>
      </c>
      <c r="BR482" s="33">
        <f t="shared" si="1079"/>
        <v>0.64251360913247602</v>
      </c>
      <c r="BS482" s="33">
        <f t="shared" si="1079"/>
        <v>0.94677428951814935</v>
      </c>
      <c r="BT482" s="33">
        <f t="shared" si="1079"/>
        <v>0.65716736690467981</v>
      </c>
      <c r="BU482" s="33">
        <f t="shared" si="1079"/>
        <v>0.45614773542723164</v>
      </c>
      <c r="BV482" s="33">
        <f t="shared" si="1079"/>
        <v>0.63118285897263016</v>
      </c>
      <c r="BW482" s="33">
        <f t="shared" si="1079"/>
        <v>0.43811157744631568</v>
      </c>
      <c r="BX482" s="33">
        <f t="shared" si="1079"/>
        <v>0.30409848994461081</v>
      </c>
      <c r="BY482" s="33">
        <f t="shared" si="1079"/>
        <v>0.42078857217766275</v>
      </c>
      <c r="BZ482" s="33">
        <f t="shared" si="1079"/>
        <v>0.29207438463745211</v>
      </c>
      <c r="CA482" s="33">
        <f t="shared" si="1079"/>
        <v>0.20273232640293365</v>
      </c>
      <c r="CB482" s="33">
        <f t="shared" si="1079"/>
        <v>1.2543740932106424</v>
      </c>
      <c r="CC482" s="33">
        <f t="shared" si="1079"/>
        <v>0.87067607250743895</v>
      </c>
      <c r="CD482" s="33">
        <f t="shared" si="1079"/>
        <v>0.60434668360906441</v>
      </c>
      <c r="CE482" s="33">
        <f t="shared" ref="CE482:CS482" si="1080">EXP(CE481)</f>
        <v>0.83624939453820724</v>
      </c>
      <c r="CF482" s="33">
        <f t="shared" si="1080"/>
        <v>0.58045071435557982</v>
      </c>
      <c r="CG482" s="33">
        <f t="shared" si="1080"/>
        <v>0.40289778862196751</v>
      </c>
      <c r="CH482" s="33">
        <f t="shared" si="1080"/>
        <v>0.55749959573510199</v>
      </c>
      <c r="CI482" s="33">
        <f t="shared" si="1080"/>
        <v>0.38696714247080022</v>
      </c>
      <c r="CJ482" s="33">
        <f t="shared" si="1080"/>
        <v>0.26859852544748364</v>
      </c>
      <c r="CK482" s="33">
        <f t="shared" si="1080"/>
        <v>1.8253013262589017</v>
      </c>
      <c r="CL482" s="33">
        <f t="shared" si="1080"/>
        <v>1.2669634987613252</v>
      </c>
      <c r="CM482" s="33">
        <f t="shared" si="1080"/>
        <v>0.87941452959085642</v>
      </c>
      <c r="CN482" s="33">
        <f t="shared" si="1080"/>
        <v>1.2168675494778969</v>
      </c>
      <c r="CO482" s="33">
        <f t="shared" si="1080"/>
        <v>0.84464233156260615</v>
      </c>
      <c r="CP482" s="33">
        <f t="shared" si="1080"/>
        <v>0.58627635240467413</v>
      </c>
      <c r="CQ482" s="33">
        <f t="shared" si="1080"/>
        <v>0.81124503207768384</v>
      </c>
      <c r="CR482" s="33">
        <f t="shared" si="1080"/>
        <v>0.56309488707844157</v>
      </c>
      <c r="CS482" s="33">
        <f t="shared" si="1080"/>
        <v>0.39085090116585142</v>
      </c>
    </row>
    <row r="483" spans="1:97" ht="13.9" thickTop="1" thickBot="1" x14ac:dyDescent="0.4">
      <c r="H483" s="32">
        <f t="shared" ref="H483:H484" si="1081">H482</f>
        <v>4.708974096073737E-8</v>
      </c>
      <c r="I483" s="32">
        <f t="shared" ref="I483:J483" si="1082">I478</f>
        <v>-0.40546513209144641</v>
      </c>
      <c r="J483" s="32">
        <f t="shared" si="1082"/>
        <v>0.48555229172730247</v>
      </c>
      <c r="K483" s="32">
        <f t="shared" si="1077"/>
        <v>-0.40546510922691475</v>
      </c>
      <c r="L483" s="32">
        <f>$CE$5-$CE$7*SUMPRODUCT($B$5:$CD$5,Q483:CS483)</f>
        <v>5.228686461578036E-7</v>
      </c>
      <c r="M483" s="32">
        <f>SUMPRODUCT($B$7:$CD$7, LN(Q483:CS483))</f>
        <v>-3180.5978399977967</v>
      </c>
      <c r="O483" s="48">
        <f t="shared" si="1078"/>
        <v>1.0000000000000002</v>
      </c>
      <c r="P483" s="39" t="s">
        <v>366</v>
      </c>
      <c r="Q483" s="32">
        <f t="shared" ref="Q483:AV483" si="1083">Q482/$O482</f>
        <v>2.5874234234156381E-2</v>
      </c>
      <c r="R483" s="32">
        <f t="shared" si="1083"/>
        <v>1.7959615687271488E-2</v>
      </c>
      <c r="S483" s="32">
        <f t="shared" si="1083"/>
        <v>1.2465984218721155E-2</v>
      </c>
      <c r="T483" s="32">
        <f t="shared" si="1083"/>
        <v>1.7249489470139712E-2</v>
      </c>
      <c r="U483" s="32">
        <f t="shared" si="1083"/>
        <v>1.1973077111452774E-2</v>
      </c>
      <c r="V483" s="32">
        <f t="shared" si="1083"/>
        <v>8.3106561365165546E-3</v>
      </c>
      <c r="W483" s="32">
        <f t="shared" si="1083"/>
        <v>1.1499659633894561E-2</v>
      </c>
      <c r="X483" s="32">
        <f t="shared" si="1083"/>
        <v>7.9820513987052602E-3</v>
      </c>
      <c r="Y483" s="32">
        <f t="shared" si="1083"/>
        <v>5.5404374181460027E-3</v>
      </c>
      <c r="Z483" s="32">
        <f t="shared" si="1083"/>
        <v>3.4280577181186225E-2</v>
      </c>
      <c r="AA483" s="32">
        <f t="shared" si="1083"/>
        <v>2.3794558947727897E-2</v>
      </c>
      <c r="AB483" s="32">
        <f t="shared" si="1083"/>
        <v>1.6516088177990992E-2</v>
      </c>
      <c r="AC483" s="32">
        <f t="shared" si="1083"/>
        <v>2.285371809522321E-2</v>
      </c>
      <c r="AD483" s="32">
        <f t="shared" si="1083"/>
        <v>1.5863039280738483E-2</v>
      </c>
      <c r="AE483" s="32">
        <f t="shared" si="1083"/>
        <v>1.1010725439675743E-2</v>
      </c>
      <c r="AF483" s="32">
        <f t="shared" si="1083"/>
        <v>1.5235812046437071E-2</v>
      </c>
      <c r="AG483" s="32">
        <f t="shared" si="1083"/>
        <v>1.0575359508661134E-2</v>
      </c>
      <c r="AH483" s="32">
        <f t="shared" si="1083"/>
        <v>7.3404836182383269E-3</v>
      </c>
      <c r="AI483" s="32">
        <f t="shared" si="1083"/>
        <v>4.9883350853956385E-2</v>
      </c>
      <c r="AJ483" s="32">
        <f t="shared" si="1083"/>
        <v>3.4624630913626449E-2</v>
      </c>
      <c r="AK483" s="32">
        <f t="shared" si="1083"/>
        <v>2.403337076161496E-2</v>
      </c>
      <c r="AL483" s="32">
        <f t="shared" si="1083"/>
        <v>3.3255567198766246E-2</v>
      </c>
      <c r="AM483" s="32">
        <f t="shared" si="1083"/>
        <v>2.3083087249926748E-2</v>
      </c>
      <c r="AN483" s="32">
        <f t="shared" si="1083"/>
        <v>1.6022247156485078E-2</v>
      </c>
      <c r="AO483" s="32">
        <f t="shared" si="1083"/>
        <v>2.2170378107707712E-2</v>
      </c>
      <c r="AP483" s="32">
        <f t="shared" si="1083"/>
        <v>1.5388724816068356E-2</v>
      </c>
      <c r="AQ483" s="32">
        <f t="shared" si="1083"/>
        <v>1.0681498092373457E-2</v>
      </c>
      <c r="AR483" s="32">
        <f t="shared" si="1083"/>
        <v>1.5739694262742399E-2</v>
      </c>
      <c r="AS483" s="32">
        <f t="shared" si="1083"/>
        <v>1.0925110186288845E-2</v>
      </c>
      <c r="AT483" s="32">
        <f t="shared" si="1083"/>
        <v>7.583249749970428E-3</v>
      </c>
      <c r="AU483" s="32">
        <f t="shared" si="1083"/>
        <v>1.0493129496755739E-2</v>
      </c>
      <c r="AV483" s="32">
        <f t="shared" si="1083"/>
        <v>7.2834067827109161E-3</v>
      </c>
      <c r="AW483" s="32">
        <f t="shared" ref="AW483:CB483" si="1084">AW482/$O482</f>
        <v>5.0554998276577763E-3</v>
      </c>
      <c r="AX483" s="32">
        <f t="shared" si="1084"/>
        <v>6.9954196566776984E-3</v>
      </c>
      <c r="AY483" s="32">
        <f t="shared" si="1084"/>
        <v>4.855604516375068E-3</v>
      </c>
      <c r="AZ483" s="32">
        <f t="shared" si="1084"/>
        <v>3.3703332146679563E-3</v>
      </c>
      <c r="BA483" s="32">
        <f t="shared" si="1084"/>
        <v>2.0853401847539046E-2</v>
      </c>
      <c r="BB483" s="32">
        <f t="shared" si="1084"/>
        <v>1.4474595830149777E-2</v>
      </c>
      <c r="BC483" s="32">
        <f t="shared" si="1084"/>
        <v>1.0046990221449862E-2</v>
      </c>
      <c r="BD483" s="32">
        <f t="shared" si="1084"/>
        <v>1.3902267882806199E-2</v>
      </c>
      <c r="BE483" s="32">
        <f t="shared" si="1084"/>
        <v>9.6497305426375447E-3</v>
      </c>
      <c r="BF483" s="32">
        <f t="shared" si="1084"/>
        <v>6.6979934734731923E-3</v>
      </c>
      <c r="BG483" s="32">
        <f t="shared" si="1084"/>
        <v>9.2681785781686885E-3</v>
      </c>
      <c r="BH483" s="32">
        <f t="shared" si="1084"/>
        <v>6.4331536878946046E-3</v>
      </c>
      <c r="BI483" s="32">
        <f t="shared" si="1084"/>
        <v>4.4653289773198719E-3</v>
      </c>
      <c r="BJ483" s="32">
        <f t="shared" si="1084"/>
        <v>3.0344808821662232E-2</v>
      </c>
      <c r="BK483" s="32">
        <f t="shared" si="1084"/>
        <v>2.1062695019640573E-2</v>
      </c>
      <c r="BL483" s="32">
        <f t="shared" si="1084"/>
        <v>1.4619868726069973E-2</v>
      </c>
      <c r="BM483" s="32">
        <f t="shared" si="1084"/>
        <v>2.0229872525142644E-2</v>
      </c>
      <c r="BN483" s="32">
        <f t="shared" si="1084"/>
        <v>1.4041796664051117E-2</v>
      </c>
      <c r="BO483" s="32">
        <f t="shared" si="1084"/>
        <v>9.7465791398093256E-3</v>
      </c>
      <c r="BP483" s="32">
        <f t="shared" si="1084"/>
        <v>1.3486581668340309E-2</v>
      </c>
      <c r="BQ483" s="32">
        <f t="shared" si="1084"/>
        <v>9.3611977655612341E-3</v>
      </c>
      <c r="BR483" s="32">
        <f t="shared" si="1084"/>
        <v>6.4977194192702243E-3</v>
      </c>
      <c r="BS483" s="32">
        <f t="shared" si="1084"/>
        <v>9.5746978728966196E-3</v>
      </c>
      <c r="BT483" s="32">
        <f t="shared" si="1084"/>
        <v>6.6459123992917545E-3</v>
      </c>
      <c r="BU483" s="32">
        <f t="shared" si="1084"/>
        <v>4.6130073455464297E-3</v>
      </c>
      <c r="BV483" s="32">
        <f t="shared" si="1084"/>
        <v>6.3831319081232817E-3</v>
      </c>
      <c r="BW483" s="32">
        <f t="shared" si="1084"/>
        <v>4.4306082612377579E-3</v>
      </c>
      <c r="BX483" s="32">
        <f t="shared" si="1084"/>
        <v>3.0753382269237506E-3</v>
      </c>
      <c r="BY483" s="32">
        <f t="shared" si="1084"/>
        <v>4.2554212673214338E-3</v>
      </c>
      <c r="BZ483" s="32">
        <f t="shared" si="1084"/>
        <v>2.9537388375206757E-3</v>
      </c>
      <c r="CA483" s="32">
        <f t="shared" si="1084"/>
        <v>2.0502254823221429E-3</v>
      </c>
      <c r="CB483" s="32">
        <f t="shared" si="1084"/>
        <v>1.2685444772896246E-2</v>
      </c>
      <c r="CC483" s="32">
        <f t="shared" ref="CC483:CS483" si="1085">CC482/$O482</f>
        <v>8.8051190571109741E-3</v>
      </c>
      <c r="CD483" s="32">
        <f t="shared" si="1085"/>
        <v>6.1117385316713452E-3</v>
      </c>
      <c r="CE483" s="32">
        <f t="shared" si="1085"/>
        <v>8.456963172469599E-3</v>
      </c>
      <c r="CF483" s="32">
        <f t="shared" si="1085"/>
        <v>5.8700793648401618E-3</v>
      </c>
      <c r="CG483" s="32">
        <f t="shared" si="1085"/>
        <v>4.0744923498892234E-3</v>
      </c>
      <c r="CH483" s="32">
        <f t="shared" si="1085"/>
        <v>5.6379754420055796E-3</v>
      </c>
      <c r="CI483" s="32">
        <f t="shared" si="1085"/>
        <v>3.9133862388486722E-3</v>
      </c>
      <c r="CJ483" s="32">
        <f t="shared" si="1085"/>
        <v>2.7163282302205892E-3</v>
      </c>
      <c r="CK483" s="32">
        <f t="shared" si="1085"/>
        <v>1.8459213478242073E-2</v>
      </c>
      <c r="CL483" s="32">
        <f t="shared" si="1085"/>
        <v>1.2812761025440982E-2</v>
      </c>
      <c r="CM483" s="32">
        <f t="shared" si="1085"/>
        <v>8.89349079193235E-3</v>
      </c>
      <c r="CN483" s="32">
        <f t="shared" si="1085"/>
        <v>1.2306142305060549E-2</v>
      </c>
      <c r="CO483" s="32">
        <f t="shared" si="1085"/>
        <v>8.5418406740711324E-3</v>
      </c>
      <c r="CP483" s="32">
        <f t="shared" si="1085"/>
        <v>5.92899385465517E-3</v>
      </c>
      <c r="CQ483" s="32">
        <f t="shared" si="1085"/>
        <v>8.2040948608620313E-3</v>
      </c>
      <c r="CR483" s="32">
        <f t="shared" si="1085"/>
        <v>5.6945604430099642E-3</v>
      </c>
      <c r="CS483" s="32">
        <f t="shared" si="1085"/>
        <v>3.9526625653480696E-3</v>
      </c>
    </row>
    <row r="484" spans="1:97" ht="13.15" thickTop="1" x14ac:dyDescent="0.35">
      <c r="H484" s="34">
        <f t="shared" si="1081"/>
        <v>4.708974096073737E-8</v>
      </c>
      <c r="I484" s="34">
        <f t="shared" ref="I484:J484" si="1086">I479</f>
        <v>-0.36512201664346711</v>
      </c>
      <c r="J484" s="34">
        <f t="shared" si="1086"/>
        <v>0.52447439096971671</v>
      </c>
      <c r="K484" s="34">
        <f t="shared" si="1077"/>
        <v>-0.3651219919461039</v>
      </c>
      <c r="L484" s="34">
        <f>$CE$6-$CE$7*SUMPRODUCT($B$6:$CD$6,Q483:CS483)</f>
        <v>5.7484714943711879E-7</v>
      </c>
    </row>
    <row r="485" spans="1:97" ht="13.5" thickBot="1" x14ac:dyDescent="0.4">
      <c r="B485" s="39" t="s">
        <v>367</v>
      </c>
      <c r="D485" s="39" t="s">
        <v>368</v>
      </c>
      <c r="E485" s="39" t="s">
        <v>369</v>
      </c>
      <c r="F485" s="39" t="s">
        <v>370</v>
      </c>
      <c r="H485" s="39" t="s">
        <v>347</v>
      </c>
      <c r="I485" s="39" t="s">
        <v>371</v>
      </c>
      <c r="J485" s="39" t="s">
        <v>372</v>
      </c>
      <c r="K485" s="39" t="s">
        <v>349</v>
      </c>
      <c r="L485" s="39" t="s">
        <v>373</v>
      </c>
      <c r="M485" s="39" t="s">
        <v>374</v>
      </c>
      <c r="O485" s="45" t="s">
        <v>336</v>
      </c>
    </row>
    <row r="486" spans="1:97" ht="13.9" thickTop="1" thickBot="1" x14ac:dyDescent="0.4">
      <c r="B486" s="32">
        <f>1+B481</f>
        <v>9</v>
      </c>
      <c r="D486" s="32">
        <f>IF(F481,IF(M486&lt;0,D481,H486),E481)</f>
        <v>4.708974096073737E-8</v>
      </c>
      <c r="E486" s="32">
        <f>IF(F481,IF(M486&lt;0,H486,E481),H486)</f>
        <v>7.0634611441106054E-8</v>
      </c>
      <c r="F486" s="32" t="b">
        <f>OR(F481,M486*M481&lt;=0)</f>
        <v>1</v>
      </c>
      <c r="H486" s="32">
        <f>IF(F481,(D481+E481)/2,2*H481)</f>
        <v>7.0634611441106054E-8</v>
      </c>
      <c r="I486" s="32">
        <f>I481</f>
        <v>-0.49706188484373304</v>
      </c>
      <c r="J486" s="32">
        <f>J481</f>
        <v>1</v>
      </c>
      <c r="K486" s="32">
        <f>I486+J486*H486</f>
        <v>-0.4970618142091216</v>
      </c>
      <c r="L486" s="32">
        <f>$CE$3-$CE$7*SUMPRODUCT($B$3:$CD$3,Q488:CS488)</f>
        <v>-9.5409359346376732E-6</v>
      </c>
      <c r="M486" s="32">
        <f>SUMPRODUCT(L486:L489,J486:J489)</f>
        <v>-1.5068683651938163E-5</v>
      </c>
      <c r="O486" s="46">
        <f>SUM(Q486:CS486)</f>
        <v>-1.2659907531925609</v>
      </c>
      <c r="P486" s="39" t="s">
        <v>363</v>
      </c>
      <c r="Q486" s="32">
        <f t="shared" ref="Q486:AV486" si="1087">SUMPRODUCT(B$3:B$6,$K486:$K489)</f>
        <v>0.93942906669941872</v>
      </c>
      <c r="R486" s="32">
        <f t="shared" si="1087"/>
        <v>0.57430708710199641</v>
      </c>
      <c r="S486" s="32">
        <f t="shared" si="1087"/>
        <v>0.20918510750457414</v>
      </c>
      <c r="T486" s="32">
        <f t="shared" si="1087"/>
        <v>0.53396396890476971</v>
      </c>
      <c r="U486" s="32">
        <f t="shared" si="1087"/>
        <v>0.16884198930734745</v>
      </c>
      <c r="V486" s="32">
        <f t="shared" si="1087"/>
        <v>-0.19627999029007481</v>
      </c>
      <c r="W486" s="32">
        <f t="shared" si="1087"/>
        <v>0.12849887111012076</v>
      </c>
      <c r="X486" s="32">
        <f t="shared" si="1087"/>
        <v>-0.2366231084873015</v>
      </c>
      <c r="Y486" s="32">
        <f t="shared" si="1087"/>
        <v>-0.60174508808472371</v>
      </c>
      <c r="Z486" s="32">
        <f t="shared" si="1087"/>
        <v>1.2207603451866538</v>
      </c>
      <c r="AA486" s="32">
        <f t="shared" si="1087"/>
        <v>0.85563836558923145</v>
      </c>
      <c r="AB486" s="32">
        <f t="shared" si="1087"/>
        <v>0.49051638599180919</v>
      </c>
      <c r="AC486" s="32">
        <f t="shared" si="1087"/>
        <v>0.81529524739200476</v>
      </c>
      <c r="AD486" s="32">
        <f t="shared" si="1087"/>
        <v>0.45017326779458244</v>
      </c>
      <c r="AE486" s="32">
        <f t="shared" si="1087"/>
        <v>8.505128819716018E-2</v>
      </c>
      <c r="AF486" s="32">
        <f t="shared" si="1087"/>
        <v>0.40983014959735575</v>
      </c>
      <c r="AG486" s="32">
        <f t="shared" si="1087"/>
        <v>4.4708169999933489E-2</v>
      </c>
      <c r="AH486" s="32">
        <f t="shared" si="1087"/>
        <v>-0.32041380959748877</v>
      </c>
      <c r="AI486" s="32">
        <f t="shared" si="1087"/>
        <v>1.595868716502967</v>
      </c>
      <c r="AJ486" s="32">
        <f t="shared" si="1087"/>
        <v>1.2307467369055447</v>
      </c>
      <c r="AK486" s="32">
        <f t="shared" si="1087"/>
        <v>0.86562475730812238</v>
      </c>
      <c r="AL486" s="32">
        <f t="shared" si="1087"/>
        <v>1.190403618708318</v>
      </c>
      <c r="AM486" s="32">
        <f t="shared" si="1087"/>
        <v>0.82528163911089569</v>
      </c>
      <c r="AN486" s="32">
        <f t="shared" si="1087"/>
        <v>0.46015965951347343</v>
      </c>
      <c r="AO486" s="32">
        <f t="shared" si="1087"/>
        <v>0.784938520913669</v>
      </c>
      <c r="AP486" s="32">
        <f t="shared" si="1087"/>
        <v>0.41981654131624674</v>
      </c>
      <c r="AQ486" s="32">
        <f t="shared" si="1087"/>
        <v>5.4694561718824475E-2</v>
      </c>
      <c r="AR486" s="32">
        <f t="shared" si="1087"/>
        <v>0.44236725249029707</v>
      </c>
      <c r="AS486" s="32">
        <f t="shared" si="1087"/>
        <v>7.7245272892874806E-2</v>
      </c>
      <c r="AT486" s="32">
        <f t="shared" si="1087"/>
        <v>-0.28787670670454746</v>
      </c>
      <c r="AU486" s="32">
        <f t="shared" si="1087"/>
        <v>3.6902154695648115E-2</v>
      </c>
      <c r="AV486" s="32">
        <f t="shared" si="1087"/>
        <v>-0.32821982490177415</v>
      </c>
      <c r="AW486" s="32">
        <f t="shared" ref="AW486:CB486" si="1088">SUMPRODUCT(AH$3:AH$6,$K486:$K489)</f>
        <v>-0.69334180449919636</v>
      </c>
      <c r="AX486" s="32">
        <f t="shared" si="1088"/>
        <v>-0.36856294309900078</v>
      </c>
      <c r="AY486" s="32">
        <f t="shared" si="1088"/>
        <v>-0.73368492269642305</v>
      </c>
      <c r="AZ486" s="32">
        <f t="shared" si="1088"/>
        <v>-1.0988069022938454</v>
      </c>
      <c r="BA486" s="32">
        <f t="shared" si="1088"/>
        <v>0.72369853097753212</v>
      </c>
      <c r="BB486" s="32">
        <f t="shared" si="1088"/>
        <v>0.3585765513801098</v>
      </c>
      <c r="BC486" s="32">
        <f t="shared" si="1088"/>
        <v>-6.5454282173124656E-3</v>
      </c>
      <c r="BD486" s="32">
        <f t="shared" si="1088"/>
        <v>0.31823343318288311</v>
      </c>
      <c r="BE486" s="32">
        <f t="shared" si="1088"/>
        <v>-4.6888546414539163E-2</v>
      </c>
      <c r="BF486" s="32">
        <f t="shared" si="1088"/>
        <v>-0.41201052601196142</v>
      </c>
      <c r="BG486" s="32">
        <f t="shared" si="1088"/>
        <v>-8.7231664611765847E-2</v>
      </c>
      <c r="BH486" s="32">
        <f t="shared" si="1088"/>
        <v>-0.45235364420918811</v>
      </c>
      <c r="BI486" s="32">
        <f t="shared" si="1088"/>
        <v>-0.81747562380661032</v>
      </c>
      <c r="BJ486" s="32">
        <f t="shared" si="1088"/>
        <v>1.0988069022938454</v>
      </c>
      <c r="BK486" s="32">
        <f t="shared" si="1088"/>
        <v>0.73368492269642305</v>
      </c>
      <c r="BL486" s="32">
        <f t="shared" si="1088"/>
        <v>0.36856294309900078</v>
      </c>
      <c r="BM486" s="32">
        <f t="shared" si="1088"/>
        <v>0.69334180449919636</v>
      </c>
      <c r="BN486" s="32">
        <f t="shared" si="1088"/>
        <v>0.32821982490177415</v>
      </c>
      <c r="BO486" s="32">
        <f t="shared" si="1088"/>
        <v>-3.6902154695648115E-2</v>
      </c>
      <c r="BP486" s="32">
        <f t="shared" si="1088"/>
        <v>0.28787670670454746</v>
      </c>
      <c r="BQ486" s="32">
        <f t="shared" si="1088"/>
        <v>-7.7245272892874806E-2</v>
      </c>
      <c r="BR486" s="32">
        <f t="shared" si="1088"/>
        <v>-0.44236725249029707</v>
      </c>
      <c r="BS486" s="32">
        <f t="shared" si="1088"/>
        <v>-5.4694561718824475E-2</v>
      </c>
      <c r="BT486" s="32">
        <f t="shared" si="1088"/>
        <v>-0.41981654131624674</v>
      </c>
      <c r="BU486" s="32">
        <f t="shared" si="1088"/>
        <v>-0.784938520913669</v>
      </c>
      <c r="BV486" s="32">
        <f t="shared" si="1088"/>
        <v>-0.46015965951347343</v>
      </c>
      <c r="BW486" s="32">
        <f t="shared" si="1088"/>
        <v>-0.82528163911089569</v>
      </c>
      <c r="BX486" s="32">
        <f t="shared" si="1088"/>
        <v>-1.190403618708318</v>
      </c>
      <c r="BY486" s="32">
        <f t="shared" si="1088"/>
        <v>-0.86562475730812238</v>
      </c>
      <c r="BZ486" s="32">
        <f t="shared" si="1088"/>
        <v>-1.2307467369055447</v>
      </c>
      <c r="CA486" s="32">
        <f t="shared" si="1088"/>
        <v>-1.595868716502967</v>
      </c>
      <c r="CB486" s="32">
        <f t="shared" si="1088"/>
        <v>0.22663671676841046</v>
      </c>
      <c r="CC486" s="32">
        <f t="shared" ref="CC486:CS486" si="1089">SUMPRODUCT(BN$3:BN$6,$K486:$K489)</f>
        <v>-0.1384852628290118</v>
      </c>
      <c r="CD486" s="32">
        <f t="shared" si="1089"/>
        <v>-0.50360724242643407</v>
      </c>
      <c r="CE486" s="32">
        <f t="shared" si="1089"/>
        <v>-0.17882838102623849</v>
      </c>
      <c r="CF486" s="32">
        <f t="shared" si="1089"/>
        <v>-0.54395036062366076</v>
      </c>
      <c r="CG486" s="32">
        <f t="shared" si="1089"/>
        <v>-0.90907234022108296</v>
      </c>
      <c r="CH486" s="32">
        <f t="shared" si="1089"/>
        <v>-0.58429347882088734</v>
      </c>
      <c r="CI486" s="32">
        <f t="shared" si="1089"/>
        <v>-0.94941545841830965</v>
      </c>
      <c r="CJ486" s="32">
        <f t="shared" si="1089"/>
        <v>-1.314537438015732</v>
      </c>
      <c r="CK486" s="32">
        <f t="shared" si="1089"/>
        <v>0.60174508808472371</v>
      </c>
      <c r="CL486" s="32">
        <f t="shared" si="1089"/>
        <v>0.2366231084873015</v>
      </c>
      <c r="CM486" s="32">
        <f t="shared" si="1089"/>
        <v>-0.12849887111012076</v>
      </c>
      <c r="CN486" s="32">
        <f t="shared" si="1089"/>
        <v>0.19627999029007481</v>
      </c>
      <c r="CO486" s="32">
        <f t="shared" si="1089"/>
        <v>-0.16884198930734745</v>
      </c>
      <c r="CP486" s="32">
        <f t="shared" si="1089"/>
        <v>-0.53396396890476971</v>
      </c>
      <c r="CQ486" s="32">
        <f t="shared" si="1089"/>
        <v>-0.20918510750457414</v>
      </c>
      <c r="CR486" s="32">
        <f t="shared" si="1089"/>
        <v>-0.57430708710199641</v>
      </c>
      <c r="CS486" s="32">
        <f t="shared" si="1089"/>
        <v>-0.93942906669941872</v>
      </c>
    </row>
    <row r="487" spans="1:97" ht="13.9" thickTop="1" thickBot="1" x14ac:dyDescent="0.4">
      <c r="H487" s="33">
        <f>H486</f>
        <v>7.0634611441106054E-8</v>
      </c>
      <c r="I487" s="33">
        <f t="shared" ref="I487:J487" si="1090">I482</f>
        <v>0.32821981099168146</v>
      </c>
      <c r="J487" s="33">
        <f t="shared" si="1090"/>
        <v>0.19693026443581607</v>
      </c>
      <c r="K487" s="33">
        <f t="shared" ref="K487:K489" si="1091">I487+J487*H487</f>
        <v>0.32821982490177415</v>
      </c>
      <c r="L487" s="33">
        <f>$CE$4-$CE$7*SUMPRODUCT($B$4:$CD$4,Q488:CS488)</f>
        <v>-2.1121348368069448E-6</v>
      </c>
      <c r="M487" s="39" t="s">
        <v>375</v>
      </c>
      <c r="O487" s="47">
        <f t="shared" ref="O487:O488" si="1092">SUM(Q487:CS487)</f>
        <v>98.882940236659081</v>
      </c>
      <c r="P487" s="39" t="s">
        <v>365</v>
      </c>
      <c r="Q487" s="33">
        <f>EXP(Q486)</f>
        <v>2.558520256841244</v>
      </c>
      <c r="R487" s="33">
        <f>EXP(R486)</f>
        <v>1.7758995567772982</v>
      </c>
      <c r="S487" s="33">
        <f t="shared" ref="S487:CD487" si="1093">EXP(S486)</f>
        <v>1.232673154464494</v>
      </c>
      <c r="T487" s="33">
        <f t="shared" si="1093"/>
        <v>1.7056801888190549</v>
      </c>
      <c r="U487" s="33">
        <f t="shared" si="1093"/>
        <v>1.1839330500620437</v>
      </c>
      <c r="V487" s="33">
        <f t="shared" si="1093"/>
        <v>0.82178211145179181</v>
      </c>
      <c r="W487" s="33">
        <f t="shared" si="1093"/>
        <v>1.1371201376070759</v>
      </c>
      <c r="X487" s="33">
        <f t="shared" si="1093"/>
        <v>0.78928870818170371</v>
      </c>
      <c r="Y487" s="33">
        <f t="shared" si="1093"/>
        <v>0.54785474661816957</v>
      </c>
      <c r="Z487" s="33">
        <f t="shared" si="1093"/>
        <v>3.3897641448677076</v>
      </c>
      <c r="AA487" s="33">
        <f t="shared" si="1093"/>
        <v>2.3528758962738481</v>
      </c>
      <c r="AB487" s="33">
        <f t="shared" si="1093"/>
        <v>1.6331593428552591</v>
      </c>
      <c r="AC487" s="33">
        <f t="shared" si="1093"/>
        <v>2.2598427865520616</v>
      </c>
      <c r="AD487" s="33">
        <f t="shared" si="1093"/>
        <v>1.5685839470268466</v>
      </c>
      <c r="AE487" s="33">
        <f t="shared" si="1093"/>
        <v>1.0887729064659155</v>
      </c>
      <c r="AF487" s="33">
        <f t="shared" si="1093"/>
        <v>1.5065618732393233</v>
      </c>
      <c r="AG487" s="33">
        <f t="shared" si="1093"/>
        <v>1.0457226421363077</v>
      </c>
      <c r="AH487" s="33">
        <f t="shared" si="1093"/>
        <v>0.72584861179666116</v>
      </c>
      <c r="AI487" s="33">
        <f t="shared" si="1093"/>
        <v>4.9326122530817553</v>
      </c>
      <c r="AJ487" s="33">
        <f t="shared" si="1093"/>
        <v>3.4237852487504088</v>
      </c>
      <c r="AK487" s="33">
        <f t="shared" si="1093"/>
        <v>2.3764903519909026</v>
      </c>
      <c r="AL487" s="33">
        <f t="shared" si="1093"/>
        <v>3.2884082026362189</v>
      </c>
      <c r="AM487" s="33">
        <f t="shared" si="1093"/>
        <v>2.2825235227077805</v>
      </c>
      <c r="AN487" s="33">
        <f t="shared" si="1093"/>
        <v>1.5843269176672483</v>
      </c>
      <c r="AO487" s="33">
        <f t="shared" si="1093"/>
        <v>2.1922721577008448</v>
      </c>
      <c r="AP487" s="33">
        <f t="shared" si="1093"/>
        <v>1.5216823641657482</v>
      </c>
      <c r="AQ487" s="33">
        <f t="shared" si="1093"/>
        <v>1.056217956004819</v>
      </c>
      <c r="AR487" s="33">
        <f t="shared" si="1093"/>
        <v>1.5563872225719213</v>
      </c>
      <c r="AS487" s="33">
        <f t="shared" si="1093"/>
        <v>1.0803070139267732</v>
      </c>
      <c r="AT487" s="33">
        <f t="shared" si="1093"/>
        <v>0.74985403851543808</v>
      </c>
      <c r="AU487" s="33">
        <f t="shared" si="1093"/>
        <v>1.03759149241583</v>
      </c>
      <c r="AV487" s="33">
        <f t="shared" si="1093"/>
        <v>0.72020468337902421</v>
      </c>
      <c r="AW487" s="33">
        <f t="shared" si="1093"/>
        <v>0.4999026974993796</v>
      </c>
      <c r="AX487" s="33">
        <f t="shared" si="1093"/>
        <v>0.69172766874469738</v>
      </c>
      <c r="AY487" s="33">
        <f t="shared" si="1093"/>
        <v>0.48013646053791093</v>
      </c>
      <c r="AZ487" s="33">
        <f t="shared" si="1093"/>
        <v>0.33326846843675584</v>
      </c>
      <c r="BA487" s="33">
        <f t="shared" si="1093"/>
        <v>2.0620456642848839</v>
      </c>
      <c r="BB487" s="33">
        <f t="shared" si="1093"/>
        <v>1.4312905952048909</v>
      </c>
      <c r="BC487" s="33">
        <f t="shared" si="1093"/>
        <v>0.99347594643711312</v>
      </c>
      <c r="BD487" s="33">
        <f t="shared" si="1093"/>
        <v>1.3746971237012158</v>
      </c>
      <c r="BE487" s="33">
        <f t="shared" si="1093"/>
        <v>0.95419373997768564</v>
      </c>
      <c r="BF487" s="33">
        <f t="shared" si="1093"/>
        <v>0.66231730445556181</v>
      </c>
      <c r="BG487" s="33">
        <f t="shared" si="1093"/>
        <v>0.9164647585861172</v>
      </c>
      <c r="BH487" s="33">
        <f t="shared" si="1093"/>
        <v>0.63612916654585172</v>
      </c>
      <c r="BI487" s="33">
        <f t="shared" si="1093"/>
        <v>0.44154487419092109</v>
      </c>
      <c r="BJ487" s="33">
        <f t="shared" si="1093"/>
        <v>3.0005838976925876</v>
      </c>
      <c r="BK487" s="33">
        <f t="shared" si="1093"/>
        <v>2.0827412250252162</v>
      </c>
      <c r="BL487" s="33">
        <f t="shared" si="1093"/>
        <v>1.4456556318106162</v>
      </c>
      <c r="BM487" s="33">
        <f t="shared" si="1093"/>
        <v>2.0003892857594372</v>
      </c>
      <c r="BN487" s="33">
        <f t="shared" si="1093"/>
        <v>1.3884941643370667</v>
      </c>
      <c r="BO487" s="33">
        <f t="shared" si="1093"/>
        <v>0.96377043114693861</v>
      </c>
      <c r="BP487" s="33">
        <f t="shared" si="1093"/>
        <v>1.3335928709269889</v>
      </c>
      <c r="BQ487" s="33">
        <f t="shared" si="1093"/>
        <v>0.92566278577154859</v>
      </c>
      <c r="BR487" s="33">
        <f t="shared" si="1093"/>
        <v>0.64251362739119988</v>
      </c>
      <c r="BS487" s="33">
        <f t="shared" si="1093"/>
        <v>0.94677428490473181</v>
      </c>
      <c r="BT487" s="33">
        <f t="shared" si="1093"/>
        <v>0.6571673718176021</v>
      </c>
      <c r="BU487" s="33">
        <f t="shared" si="1093"/>
        <v>0.45614774447017309</v>
      </c>
      <c r="BV487" s="33">
        <f t="shared" si="1093"/>
        <v>0.63118286311286864</v>
      </c>
      <c r="BW487" s="33">
        <f t="shared" si="1093"/>
        <v>0.43811158573020526</v>
      </c>
      <c r="BX487" s="33">
        <f t="shared" si="1093"/>
        <v>0.30409849944977324</v>
      </c>
      <c r="BY487" s="33">
        <f t="shared" si="1093"/>
        <v>0.42078857974838862</v>
      </c>
      <c r="BZ487" s="33">
        <f t="shared" si="1093"/>
        <v>0.29207439349911724</v>
      </c>
      <c r="CA487" s="33">
        <f t="shared" si="1093"/>
        <v>0.20273233505739854</v>
      </c>
      <c r="CB487" s="33">
        <f t="shared" si="1093"/>
        <v>1.2543740920836346</v>
      </c>
      <c r="CC487" s="33">
        <f t="shared" si="1093"/>
        <v>0.870676082476871</v>
      </c>
      <c r="CD487" s="33">
        <f t="shared" si="1093"/>
        <v>0.60434669799185148</v>
      </c>
      <c r="CE487" s="33">
        <f t="shared" ref="CE487:CS487" si="1094">EXP(CE486)</f>
        <v>0.83624940334709408</v>
      </c>
      <c r="CF487" s="33">
        <f t="shared" si="1094"/>
        <v>0.58045072763773486</v>
      </c>
      <c r="CG487" s="33">
        <f t="shared" si="1094"/>
        <v>0.40289780281652698</v>
      </c>
      <c r="CH487" s="33">
        <f t="shared" si="1094"/>
        <v>0.55749960798117693</v>
      </c>
      <c r="CI487" s="33">
        <f t="shared" si="1094"/>
        <v>0.38696715574948165</v>
      </c>
      <c r="CJ487" s="33">
        <f t="shared" si="1094"/>
        <v>0.26859853798121314</v>
      </c>
      <c r="CK487" s="33">
        <f t="shared" si="1094"/>
        <v>1.8253013342913602</v>
      </c>
      <c r="CL487" s="33">
        <f t="shared" si="1094"/>
        <v>1.2669635199820799</v>
      </c>
      <c r="CM487" s="33">
        <f t="shared" si="1094"/>
        <v>0.87941455518004652</v>
      </c>
      <c r="CN487" s="33">
        <f t="shared" si="1094"/>
        <v>1.2168675687444226</v>
      </c>
      <c r="CO487" s="33">
        <f t="shared" si="1094"/>
        <v>0.84464235536595178</v>
      </c>
      <c r="CP487" s="33">
        <f t="shared" si="1094"/>
        <v>0.58627637616660144</v>
      </c>
      <c r="CQ487" s="33">
        <f t="shared" si="1094"/>
        <v>0.81124505419640336</v>
      </c>
      <c r="CR487" s="33">
        <f t="shared" si="1094"/>
        <v>0.56309490938478923</v>
      </c>
      <c r="CS487" s="33">
        <f t="shared" si="1094"/>
        <v>0.39085092147544792</v>
      </c>
    </row>
    <row r="488" spans="1:97" ht="13.9" thickTop="1" thickBot="1" x14ac:dyDescent="0.4">
      <c r="H488" s="32">
        <f t="shared" ref="H488:H489" si="1095">H487</f>
        <v>7.0634611441106054E-8</v>
      </c>
      <c r="I488" s="32">
        <f t="shared" ref="I488:J488" si="1096">I483</f>
        <v>-0.40546513209144641</v>
      </c>
      <c r="J488" s="32">
        <f t="shared" si="1096"/>
        <v>0.48555229172730247</v>
      </c>
      <c r="K488" s="32">
        <f t="shared" si="1091"/>
        <v>-0.40546509779464895</v>
      </c>
      <c r="L488" s="32">
        <f>$CE$5-$CE$7*SUMPRODUCT($B$5:$CD$5,Q488:CS488)</f>
        <v>-4.8202114726336731E-6</v>
      </c>
      <c r="M488" s="32">
        <f>SUMPRODUCT($B$7:$CD$7, LN(Q488:CS488))</f>
        <v>-3180.5978399977967</v>
      </c>
      <c r="O488" s="48">
        <f t="shared" si="1092"/>
        <v>0.99999999999999967</v>
      </c>
      <c r="P488" s="39" t="s">
        <v>366</v>
      </c>
      <c r="Q488" s="32">
        <f t="shared" ref="Q488:AV488" si="1097">Q487/$O487</f>
        <v>2.5874233216749743E-2</v>
      </c>
      <c r="R488" s="32">
        <f t="shared" si="1097"/>
        <v>1.7959615202854932E-2</v>
      </c>
      <c r="S488" s="32">
        <f t="shared" si="1097"/>
        <v>1.2465984036420293E-2</v>
      </c>
      <c r="T488" s="32">
        <f t="shared" si="1097"/>
        <v>1.7249488989069365E-2</v>
      </c>
      <c r="U488" s="32">
        <f t="shared" si="1097"/>
        <v>1.19730769253878E-2</v>
      </c>
      <c r="V488" s="32">
        <f t="shared" si="1097"/>
        <v>8.3106561099922753E-3</v>
      </c>
      <c r="W488" s="32">
        <f t="shared" si="1097"/>
        <v>1.1499659444648157E-2</v>
      </c>
      <c r="X488" s="32">
        <f t="shared" si="1097"/>
        <v>7.9820513659148769E-3</v>
      </c>
      <c r="Y488" s="32">
        <f t="shared" si="1097"/>
        <v>5.5404374638029037E-3</v>
      </c>
      <c r="Z488" s="32">
        <f t="shared" si="1097"/>
        <v>3.4280575969473578E-2</v>
      </c>
      <c r="AA488" s="32">
        <f t="shared" si="1097"/>
        <v>2.3794558400495068E-2</v>
      </c>
      <c r="AB488" s="32">
        <f t="shared" si="1097"/>
        <v>1.6516088002102049E-2</v>
      </c>
      <c r="AC488" s="32">
        <f t="shared" si="1097"/>
        <v>2.2853717548684555E-2</v>
      </c>
      <c r="AD488" s="32">
        <f t="shared" si="1097"/>
        <v>1.5863039097267075E-2</v>
      </c>
      <c r="AE488" s="32">
        <f t="shared" si="1097"/>
        <v>1.1010725448293986E-2</v>
      </c>
      <c r="AF488" s="32">
        <f t="shared" si="1097"/>
        <v>1.5235811856257815E-2</v>
      </c>
      <c r="AG488" s="32">
        <f t="shared" si="1097"/>
        <v>1.0575359507247185E-2</v>
      </c>
      <c r="AH488" s="32">
        <f t="shared" si="1097"/>
        <v>7.3404837079021823E-3</v>
      </c>
      <c r="AI488" s="32">
        <f t="shared" si="1097"/>
        <v>4.9883349355069821E-2</v>
      </c>
      <c r="AJ488" s="32">
        <f t="shared" si="1097"/>
        <v>3.4624630300799868E-2</v>
      </c>
      <c r="AK488" s="32">
        <f t="shared" si="1097"/>
        <v>2.4033370633025145E-2</v>
      </c>
      <c r="AL488" s="32">
        <f t="shared" si="1097"/>
        <v>3.3255566579695015E-2</v>
      </c>
      <c r="AM488" s="32">
        <f t="shared" si="1097"/>
        <v>2.3083087105267686E-2</v>
      </c>
      <c r="AN488" s="32">
        <f t="shared" si="1097"/>
        <v>1.6022247253929121E-2</v>
      </c>
      <c r="AO488" s="32">
        <f t="shared" si="1097"/>
        <v>2.2170377948451205E-2</v>
      </c>
      <c r="AP488" s="32">
        <f t="shared" si="1097"/>
        <v>1.5388724895556975E-2</v>
      </c>
      <c r="AQ488" s="32">
        <f t="shared" si="1097"/>
        <v>1.0681498279449878E-2</v>
      </c>
      <c r="AR488" s="32">
        <f t="shared" si="1097"/>
        <v>1.5739694014427361E-2</v>
      </c>
      <c r="AS488" s="32">
        <f t="shared" si="1097"/>
        <v>1.0925110148841111E-2</v>
      </c>
      <c r="AT488" s="32">
        <f t="shared" si="1097"/>
        <v>7.583249817620645E-3</v>
      </c>
      <c r="AU488" s="32">
        <f t="shared" si="1097"/>
        <v>1.0493129451172626E-2</v>
      </c>
      <c r="AV488" s="32">
        <f t="shared" si="1097"/>
        <v>7.2834068410116025E-3</v>
      </c>
      <c r="AW488" s="32">
        <f t="shared" ref="AW488:CB488" si="1098">AW487/$O487</f>
        <v>5.0554999305537397E-3</v>
      </c>
      <c r="AX488" s="32">
        <f t="shared" si="1098"/>
        <v>6.9954197062624532E-3</v>
      </c>
      <c r="AY488" s="32">
        <f t="shared" si="1098"/>
        <v>4.8556046107527551E-3</v>
      </c>
      <c r="AZ488" s="32">
        <f t="shared" si="1098"/>
        <v>3.3703333217958106E-3</v>
      </c>
      <c r="BA488" s="32">
        <f t="shared" si="1098"/>
        <v>2.0853401601426264E-2</v>
      </c>
      <c r="BB488" s="32">
        <f t="shared" si="1098"/>
        <v>1.447459583806212E-2</v>
      </c>
      <c r="BC488" s="32">
        <f t="shared" si="1098"/>
        <v>1.0046990351008997E-2</v>
      </c>
      <c r="BD488" s="32">
        <f t="shared" si="1098"/>
        <v>1.3902267877665428E-2</v>
      </c>
      <c r="BE488" s="32">
        <f t="shared" si="1098"/>
        <v>9.6497306582307239E-3</v>
      </c>
      <c r="BF488" s="32">
        <f t="shared" si="1098"/>
        <v>6.6979936364191918E-3</v>
      </c>
      <c r="BG488" s="32">
        <f t="shared" si="1098"/>
        <v>9.2681786806977882E-3</v>
      </c>
      <c r="BH488" s="32">
        <f t="shared" si="1098"/>
        <v>6.4331538385022473E-3</v>
      </c>
      <c r="BI488" s="32">
        <f t="shared" si="1098"/>
        <v>4.465329136999369E-3</v>
      </c>
      <c r="BJ488" s="32">
        <f t="shared" si="1098"/>
        <v>3.0344808624331084E-2</v>
      </c>
      <c r="BK488" s="32">
        <f t="shared" si="1098"/>
        <v>2.1062695142767176E-2</v>
      </c>
      <c r="BL488" s="32">
        <f t="shared" si="1098"/>
        <v>1.4619868992069728E-2</v>
      </c>
      <c r="BM488" s="32">
        <f t="shared" si="1098"/>
        <v>2.0229872624861821E-2</v>
      </c>
      <c r="BN488" s="32">
        <f t="shared" si="1098"/>
        <v>1.4041796906665073E-2</v>
      </c>
      <c r="BO488" s="32">
        <f t="shared" si="1098"/>
        <v>9.7465794285679815E-3</v>
      </c>
      <c r="BP488" s="32">
        <f t="shared" si="1098"/>
        <v>1.3486581889001953E-2</v>
      </c>
      <c r="BQ488" s="32">
        <f t="shared" si="1098"/>
        <v>9.3611980343235764E-3</v>
      </c>
      <c r="BR488" s="32">
        <f t="shared" si="1098"/>
        <v>6.4977196860596534E-3</v>
      </c>
      <c r="BS488" s="32">
        <f t="shared" si="1098"/>
        <v>9.5746979472777875E-3</v>
      </c>
      <c r="BT488" s="32">
        <f t="shared" si="1098"/>
        <v>6.6459125329888713E-3</v>
      </c>
      <c r="BU488" s="32">
        <f t="shared" si="1098"/>
        <v>4.6130074953117592E-3</v>
      </c>
      <c r="BV488" s="32">
        <f t="shared" si="1098"/>
        <v>6.3831320306843879E-3</v>
      </c>
      <c r="BW488" s="32">
        <f t="shared" si="1098"/>
        <v>4.4306084010210609E-3</v>
      </c>
      <c r="BX488" s="32">
        <f t="shared" si="1098"/>
        <v>3.0753383619253885E-3</v>
      </c>
      <c r="BY488" s="32">
        <f t="shared" si="1098"/>
        <v>4.2554213976779467E-3</v>
      </c>
      <c r="BZ488" s="32">
        <f t="shared" si="1098"/>
        <v>2.9537389644774727E-3</v>
      </c>
      <c r="CA488" s="32">
        <f t="shared" si="1098"/>
        <v>2.050225595761959E-3</v>
      </c>
      <c r="CB488" s="32">
        <f t="shared" si="1098"/>
        <v>1.2685444921859209E-2</v>
      </c>
      <c r="CC488" s="32">
        <f t="shared" ref="CC488:CS488" si="1099">CC487/$O487</f>
        <v>8.8051192692395631E-3</v>
      </c>
      <c r="CD488" s="32">
        <f t="shared" si="1099"/>
        <v>6.111738754384255E-3</v>
      </c>
      <c r="CE488" s="32">
        <f t="shared" si="1099"/>
        <v>8.4569633684604944E-3</v>
      </c>
      <c r="CF488" s="32">
        <f t="shared" si="1099"/>
        <v>5.8700795733675317E-3</v>
      </c>
      <c r="CG488" s="32">
        <f t="shared" si="1099"/>
        <v>4.0744925449451774E-3</v>
      </c>
      <c r="CH488" s="32">
        <f t="shared" si="1099"/>
        <v>5.6379756371210121E-3</v>
      </c>
      <c r="CI488" s="32">
        <f t="shared" si="1099"/>
        <v>3.9133864226057928E-3</v>
      </c>
      <c r="CJ488" s="32">
        <f t="shared" si="1099"/>
        <v>2.7163283913116797E-3</v>
      </c>
      <c r="CK488" s="32">
        <f t="shared" si="1099"/>
        <v>1.8459213792822296E-2</v>
      </c>
      <c r="CL488" s="32">
        <f t="shared" si="1099"/>
        <v>1.2812761402015592E-2</v>
      </c>
      <c r="CM488" s="32">
        <f t="shared" si="1099"/>
        <v>8.8934911631401853E-3</v>
      </c>
      <c r="CN488" s="32">
        <f t="shared" si="1099"/>
        <v>1.230614265546779E-2</v>
      </c>
      <c r="CO488" s="32">
        <f t="shared" si="1099"/>
        <v>8.5418410227734685E-3</v>
      </c>
      <c r="CP488" s="32">
        <f t="shared" si="1099"/>
        <v>5.9289941699088959E-3</v>
      </c>
      <c r="CQ488" s="32">
        <f t="shared" si="1099"/>
        <v>8.2040951882582543E-3</v>
      </c>
      <c r="CR488" s="32">
        <f t="shared" si="1099"/>
        <v>5.694560740579919E-3</v>
      </c>
      <c r="CS488" s="32">
        <f t="shared" si="1099"/>
        <v>3.9526628207051124E-3</v>
      </c>
    </row>
    <row r="489" spans="1:97" ht="13.15" thickTop="1" x14ac:dyDescent="0.35">
      <c r="H489" s="34">
        <f t="shared" si="1095"/>
        <v>7.0634611441106054E-8</v>
      </c>
      <c r="I489" s="34">
        <f t="shared" ref="I489:J489" si="1100">I484</f>
        <v>-0.36512201664346711</v>
      </c>
      <c r="J489" s="34">
        <f t="shared" si="1100"/>
        <v>0.52447439096971671</v>
      </c>
      <c r="K489" s="34">
        <f t="shared" si="1091"/>
        <v>-0.36512197959742226</v>
      </c>
      <c r="L489" s="34">
        <f>$CE$6-$CE$7*SUMPRODUCT($B$6:$CD$6,Q488:CS488)</f>
        <v>-5.2840324826775031E-6</v>
      </c>
    </row>
    <row r="490" spans="1:97" ht="13.5" thickBot="1" x14ac:dyDescent="0.4">
      <c r="B490" s="39" t="s">
        <v>367</v>
      </c>
      <c r="D490" s="39" t="s">
        <v>368</v>
      </c>
      <c r="E490" s="39" t="s">
        <v>369</v>
      </c>
      <c r="F490" s="39" t="s">
        <v>370</v>
      </c>
      <c r="H490" s="39" t="s">
        <v>347</v>
      </c>
      <c r="I490" s="39" t="s">
        <v>371</v>
      </c>
      <c r="J490" s="39" t="s">
        <v>372</v>
      </c>
      <c r="K490" s="39" t="s">
        <v>349</v>
      </c>
      <c r="L490" s="39" t="s">
        <v>373</v>
      </c>
      <c r="M490" s="39" t="s">
        <v>374</v>
      </c>
      <c r="O490" s="45" t="s">
        <v>336</v>
      </c>
    </row>
    <row r="491" spans="1:97" ht="13.9" thickTop="1" thickBot="1" x14ac:dyDescent="0.4">
      <c r="B491" s="32">
        <f>1+B486</f>
        <v>10</v>
      </c>
      <c r="D491" s="32">
        <f>IF(F486,IF(M491&lt;0,D486,H491),E486)</f>
        <v>4.708974096073737E-8</v>
      </c>
      <c r="E491" s="32">
        <f>IF(F486,IF(M491&lt;0,H491,E486),H491)</f>
        <v>5.8862176200921712E-8</v>
      </c>
      <c r="F491" s="32" t="b">
        <f>OR(F486,M491*M486&lt;=0)</f>
        <v>1</v>
      </c>
      <c r="H491" s="32">
        <f>IF(F486,(D486+E486)/2,2*H486)</f>
        <v>5.8862176200921712E-8</v>
      </c>
      <c r="I491" s="32">
        <f>I486</f>
        <v>-0.49706188484373304</v>
      </c>
      <c r="J491" s="32">
        <f>J486</f>
        <v>1</v>
      </c>
      <c r="K491" s="32">
        <f>I491+J491*H491</f>
        <v>-0.49706182598155685</v>
      </c>
      <c r="L491" s="32">
        <f>$CE$3-$CE$7*SUMPRODUCT($B$3:$CD$3,Q493:CS493)</f>
        <v>-4.252120930914316E-6</v>
      </c>
      <c r="M491" s="32">
        <f>SUMPRODUCT(L491:L494,J491:J494)</f>
        <v>-6.715656749010873E-6</v>
      </c>
      <c r="O491" s="46">
        <f>SUM(Q491:CS491)</f>
        <v>-1.2659907442503542</v>
      </c>
      <c r="P491" s="39" t="s">
        <v>363</v>
      </c>
      <c r="Q491" s="32">
        <f t="shared" ref="Q491:AV491" si="1101">SUMPRODUCT(B$3:B$6,$K491:$K494)</f>
        <v>0.93942909268067654</v>
      </c>
      <c r="R491" s="32">
        <f t="shared" si="1101"/>
        <v>0.5743071069089134</v>
      </c>
      <c r="S491" s="32">
        <f t="shared" si="1101"/>
        <v>0.20918512113715032</v>
      </c>
      <c r="T491" s="32">
        <f t="shared" si="1101"/>
        <v>0.53396398916989463</v>
      </c>
      <c r="U491" s="32">
        <f t="shared" si="1101"/>
        <v>0.16884200339813149</v>
      </c>
      <c r="V491" s="32">
        <f t="shared" si="1101"/>
        <v>-0.19627998237363159</v>
      </c>
      <c r="W491" s="32">
        <f t="shared" si="1101"/>
        <v>0.12849888565911272</v>
      </c>
      <c r="X491" s="32">
        <f t="shared" si="1101"/>
        <v>-0.23662310011265036</v>
      </c>
      <c r="Y491" s="32">
        <f t="shared" si="1101"/>
        <v>-0.60174508588441344</v>
      </c>
      <c r="Z491" s="32">
        <f t="shared" si="1101"/>
        <v>1.2207603691807554</v>
      </c>
      <c r="AA491" s="32">
        <f t="shared" si="1101"/>
        <v>0.85563838340899223</v>
      </c>
      <c r="AB491" s="32">
        <f t="shared" si="1101"/>
        <v>0.49051639763722915</v>
      </c>
      <c r="AC491" s="32">
        <f t="shared" si="1101"/>
        <v>0.81529526566997346</v>
      </c>
      <c r="AD491" s="32">
        <f t="shared" si="1101"/>
        <v>0.45017327989821038</v>
      </c>
      <c r="AE491" s="32">
        <f t="shared" si="1101"/>
        <v>8.5051294126447297E-2</v>
      </c>
      <c r="AF491" s="32">
        <f t="shared" si="1101"/>
        <v>0.4098301621591916</v>
      </c>
      <c r="AG491" s="32">
        <f t="shared" si="1101"/>
        <v>4.4708176387428522E-2</v>
      </c>
      <c r="AH491" s="32">
        <f t="shared" si="1101"/>
        <v>-0.32041380938433456</v>
      </c>
      <c r="AI491" s="32">
        <f t="shared" si="1101"/>
        <v>1.5958687378475271</v>
      </c>
      <c r="AJ491" s="32">
        <f t="shared" si="1101"/>
        <v>1.230746752075764</v>
      </c>
      <c r="AK491" s="32">
        <f t="shared" si="1101"/>
        <v>0.86562476630400087</v>
      </c>
      <c r="AL491" s="32">
        <f t="shared" si="1101"/>
        <v>1.1904036343367452</v>
      </c>
      <c r="AM491" s="32">
        <f t="shared" si="1101"/>
        <v>0.82528164856498221</v>
      </c>
      <c r="AN491" s="32">
        <f t="shared" si="1101"/>
        <v>0.46015966279321913</v>
      </c>
      <c r="AO491" s="32">
        <f t="shared" si="1101"/>
        <v>0.78493853082596343</v>
      </c>
      <c r="AP491" s="32">
        <f t="shared" si="1101"/>
        <v>0.41981654505420035</v>
      </c>
      <c r="AQ491" s="32">
        <f t="shared" si="1101"/>
        <v>5.4694559282437272E-2</v>
      </c>
      <c r="AR491" s="32">
        <f t="shared" si="1101"/>
        <v>0.44236726669911958</v>
      </c>
      <c r="AS491" s="32">
        <f t="shared" si="1101"/>
        <v>7.7245280927356497E-2</v>
      </c>
      <c r="AT491" s="32">
        <f t="shared" si="1101"/>
        <v>-0.28787670484440658</v>
      </c>
      <c r="AU491" s="32">
        <f t="shared" si="1101"/>
        <v>3.6902163188337722E-2</v>
      </c>
      <c r="AV491" s="32">
        <f t="shared" si="1101"/>
        <v>-0.32821982258342536</v>
      </c>
      <c r="AW491" s="32">
        <f t="shared" ref="AW491:CB491" si="1102">SUMPRODUCT(AH$3:AH$6,$K491:$K494)</f>
        <v>-0.69334180835518844</v>
      </c>
      <c r="AX491" s="32">
        <f t="shared" si="1102"/>
        <v>-0.36856294032244413</v>
      </c>
      <c r="AY491" s="32">
        <f t="shared" si="1102"/>
        <v>-0.73368492609420721</v>
      </c>
      <c r="AZ491" s="32">
        <f t="shared" si="1102"/>
        <v>-1.0988069118659702</v>
      </c>
      <c r="BA491" s="32">
        <f t="shared" si="1102"/>
        <v>0.72369854319919846</v>
      </c>
      <c r="BB491" s="32">
        <f t="shared" si="1102"/>
        <v>0.35857655742743538</v>
      </c>
      <c r="BC491" s="32">
        <f t="shared" si="1102"/>
        <v>-6.5454283443276973E-3</v>
      </c>
      <c r="BD491" s="32">
        <f t="shared" si="1102"/>
        <v>0.31823343968841661</v>
      </c>
      <c r="BE491" s="32">
        <f t="shared" si="1102"/>
        <v>-4.6888546083346479E-2</v>
      </c>
      <c r="BF491" s="32">
        <f t="shared" si="1102"/>
        <v>-0.41201053185510955</v>
      </c>
      <c r="BG491" s="32">
        <f t="shared" si="1102"/>
        <v>-8.7231663822365246E-2</v>
      </c>
      <c r="BH491" s="32">
        <f t="shared" si="1102"/>
        <v>-0.45235364959412833</v>
      </c>
      <c r="BI491" s="32">
        <f t="shared" si="1102"/>
        <v>-0.81747563536589141</v>
      </c>
      <c r="BJ491" s="32">
        <f t="shared" si="1102"/>
        <v>1.0988069118659702</v>
      </c>
      <c r="BK491" s="32">
        <f t="shared" si="1102"/>
        <v>0.73368492609420721</v>
      </c>
      <c r="BL491" s="32">
        <f t="shared" si="1102"/>
        <v>0.36856294032244413</v>
      </c>
      <c r="BM491" s="32">
        <f t="shared" si="1102"/>
        <v>0.69334180835518844</v>
      </c>
      <c r="BN491" s="32">
        <f t="shared" si="1102"/>
        <v>0.32821982258342536</v>
      </c>
      <c r="BO491" s="32">
        <f t="shared" si="1102"/>
        <v>-3.6902163188337722E-2</v>
      </c>
      <c r="BP491" s="32">
        <f t="shared" si="1102"/>
        <v>0.28787670484440658</v>
      </c>
      <c r="BQ491" s="32">
        <f t="shared" si="1102"/>
        <v>-7.7245280927356497E-2</v>
      </c>
      <c r="BR491" s="32">
        <f t="shared" si="1102"/>
        <v>-0.44236726669911958</v>
      </c>
      <c r="BS491" s="32">
        <f t="shared" si="1102"/>
        <v>-5.4694559282437272E-2</v>
      </c>
      <c r="BT491" s="32">
        <f t="shared" si="1102"/>
        <v>-0.41981654505420035</v>
      </c>
      <c r="BU491" s="32">
        <f t="shared" si="1102"/>
        <v>-0.78493853082596343</v>
      </c>
      <c r="BV491" s="32">
        <f t="shared" si="1102"/>
        <v>-0.46015966279321913</v>
      </c>
      <c r="BW491" s="32">
        <f t="shared" si="1102"/>
        <v>-0.82528164856498221</v>
      </c>
      <c r="BX491" s="32">
        <f t="shared" si="1102"/>
        <v>-1.1904036343367452</v>
      </c>
      <c r="BY491" s="32">
        <f t="shared" si="1102"/>
        <v>-0.86562476630400087</v>
      </c>
      <c r="BZ491" s="32">
        <f t="shared" si="1102"/>
        <v>-1.230746752075764</v>
      </c>
      <c r="CA491" s="32">
        <f t="shared" si="1102"/>
        <v>-1.5958687378475271</v>
      </c>
      <c r="CB491" s="32">
        <f t="shared" si="1102"/>
        <v>0.22663671721764156</v>
      </c>
      <c r="CC491" s="32">
        <f t="shared" ref="CC491:CS491" si="1103">SUMPRODUCT(BN$3:BN$6,$K491:$K494)</f>
        <v>-0.13848526855412152</v>
      </c>
      <c r="CD491" s="32">
        <f t="shared" si="1103"/>
        <v>-0.5036072543258846</v>
      </c>
      <c r="CE491" s="32">
        <f t="shared" si="1103"/>
        <v>-0.1788283862931403</v>
      </c>
      <c r="CF491" s="32">
        <f t="shared" si="1103"/>
        <v>-0.54395037206490338</v>
      </c>
      <c r="CG491" s="32">
        <f t="shared" si="1103"/>
        <v>-0.9090723578366664</v>
      </c>
      <c r="CH491" s="32">
        <f t="shared" si="1103"/>
        <v>-0.58429348980392204</v>
      </c>
      <c r="CI491" s="32">
        <f t="shared" si="1103"/>
        <v>-0.94941547557568517</v>
      </c>
      <c r="CJ491" s="32">
        <f t="shared" si="1103"/>
        <v>-1.3145374613474483</v>
      </c>
      <c r="CK491" s="32">
        <f t="shared" si="1103"/>
        <v>0.60174508588441344</v>
      </c>
      <c r="CL491" s="32">
        <f t="shared" si="1103"/>
        <v>0.23662310011265036</v>
      </c>
      <c r="CM491" s="32">
        <f t="shared" si="1103"/>
        <v>-0.12849888565911272</v>
      </c>
      <c r="CN491" s="32">
        <f t="shared" si="1103"/>
        <v>0.19627998237363159</v>
      </c>
      <c r="CO491" s="32">
        <f t="shared" si="1103"/>
        <v>-0.16884200339813149</v>
      </c>
      <c r="CP491" s="32">
        <f t="shared" si="1103"/>
        <v>-0.53396398916989463</v>
      </c>
      <c r="CQ491" s="32">
        <f t="shared" si="1103"/>
        <v>-0.20918512113715032</v>
      </c>
      <c r="CR491" s="32">
        <f t="shared" si="1103"/>
        <v>-0.5743071069089134</v>
      </c>
      <c r="CS491" s="32">
        <f t="shared" si="1103"/>
        <v>-0.93942909268067654</v>
      </c>
    </row>
    <row r="492" spans="1:97" ht="13.9" thickTop="1" thickBot="1" x14ac:dyDescent="0.4">
      <c r="H492" s="33">
        <f>H491</f>
        <v>5.8862176200921712E-8</v>
      </c>
      <c r="I492" s="33">
        <f t="shared" ref="I492:J492" si="1104">I487</f>
        <v>0.32821981099168146</v>
      </c>
      <c r="J492" s="33">
        <f t="shared" si="1104"/>
        <v>0.19693026443581607</v>
      </c>
      <c r="K492" s="33">
        <f t="shared" ref="K492:K494" si="1105">I492+J492*H492</f>
        <v>0.32821982258342536</v>
      </c>
      <c r="L492" s="33">
        <f>$CE$4-$CE$7*SUMPRODUCT($B$4:$CD$4,Q493:CS493)</f>
        <v>-9.4104387926563504E-7</v>
      </c>
      <c r="M492" s="39" t="s">
        <v>375</v>
      </c>
      <c r="O492" s="47">
        <f t="shared" ref="O492:O493" si="1106">SUM(Q492:CS492)</f>
        <v>98.882940861662888</v>
      </c>
      <c r="P492" s="39" t="s">
        <v>365</v>
      </c>
      <c r="Q492" s="33">
        <f>EXP(Q491)</f>
        <v>2.5585203233148195</v>
      </c>
      <c r="R492" s="33">
        <f>EXP(R491)</f>
        <v>1.7758995919523934</v>
      </c>
      <c r="S492" s="33">
        <f t="shared" ref="S492:CD492" si="1107">EXP(S491)</f>
        <v>1.2326731712690049</v>
      </c>
      <c r="T492" s="33">
        <f t="shared" si="1107"/>
        <v>1.7056802233848773</v>
      </c>
      <c r="U492" s="33">
        <f t="shared" si="1107"/>
        <v>1.1839330667445889</v>
      </c>
      <c r="V492" s="33">
        <f t="shared" si="1107"/>
        <v>0.82178211795738321</v>
      </c>
      <c r="W492" s="33">
        <f t="shared" si="1107"/>
        <v>1.1371201541510279</v>
      </c>
      <c r="X492" s="33">
        <f t="shared" si="1107"/>
        <v>0.78928871479172136</v>
      </c>
      <c r="Y492" s="33">
        <f t="shared" si="1107"/>
        <v>0.54785474782361998</v>
      </c>
      <c r="Z492" s="33">
        <f t="shared" si="1107"/>
        <v>3.3897642262020535</v>
      </c>
      <c r="AA492" s="33">
        <f t="shared" si="1107"/>
        <v>2.3528759382015343</v>
      </c>
      <c r="AB492" s="33">
        <f t="shared" si="1107"/>
        <v>1.6331593618740856</v>
      </c>
      <c r="AC492" s="33">
        <f t="shared" si="1107"/>
        <v>2.2598428278573977</v>
      </c>
      <c r="AD492" s="33">
        <f t="shared" si="1107"/>
        <v>1.5685839660124032</v>
      </c>
      <c r="AE492" s="33">
        <f t="shared" si="1107"/>
        <v>1.0887729129215626</v>
      </c>
      <c r="AF492" s="33">
        <f t="shared" si="1107"/>
        <v>1.5065618921645063</v>
      </c>
      <c r="AG492" s="33">
        <f t="shared" si="1107"/>
        <v>1.0457226488158557</v>
      </c>
      <c r="AH492" s="33">
        <f t="shared" si="1107"/>
        <v>0.72584861195137884</v>
      </c>
      <c r="AI492" s="33">
        <f t="shared" si="1107"/>
        <v>4.9326123583661952</v>
      </c>
      <c r="AJ492" s="33">
        <f t="shared" si="1107"/>
        <v>3.4237853006899823</v>
      </c>
      <c r="AK492" s="33">
        <f t="shared" si="1107"/>
        <v>2.3764903733695211</v>
      </c>
      <c r="AL492" s="33">
        <f t="shared" si="1107"/>
        <v>3.2884082540288673</v>
      </c>
      <c r="AM492" s="33">
        <f t="shared" si="1107"/>
        <v>2.2825235442869558</v>
      </c>
      <c r="AN492" s="33">
        <f t="shared" si="1107"/>
        <v>1.5843269228634378</v>
      </c>
      <c r="AO492" s="33">
        <f t="shared" si="1107"/>
        <v>2.192272179431292</v>
      </c>
      <c r="AP492" s="33">
        <f t="shared" si="1107"/>
        <v>1.5216823698537263</v>
      </c>
      <c r="AQ492" s="33">
        <f t="shared" si="1107"/>
        <v>1.0562179534314631</v>
      </c>
      <c r="AR492" s="33">
        <f t="shared" si="1107"/>
        <v>1.5563872446863514</v>
      </c>
      <c r="AS492" s="33">
        <f t="shared" si="1107"/>
        <v>1.0803070226064801</v>
      </c>
      <c r="AT492" s="33">
        <f t="shared" si="1107"/>
        <v>0.74985403991027222</v>
      </c>
      <c r="AU492" s="33">
        <f t="shared" si="1107"/>
        <v>1.0375915012277726</v>
      </c>
      <c r="AV492" s="33">
        <f t="shared" si="1107"/>
        <v>0.72020468504870983</v>
      </c>
      <c r="AW492" s="33">
        <f t="shared" si="1107"/>
        <v>0.49990269557175876</v>
      </c>
      <c r="AX492" s="33">
        <f t="shared" si="1107"/>
        <v>0.69172767066531837</v>
      </c>
      <c r="AY492" s="33">
        <f t="shared" si="1107"/>
        <v>0.48013645890651085</v>
      </c>
      <c r="AZ492" s="33">
        <f t="shared" si="1107"/>
        <v>0.33326846524666848</v>
      </c>
      <c r="BA492" s="33">
        <f t="shared" si="1107"/>
        <v>2.062045689486518</v>
      </c>
      <c r="BB492" s="33">
        <f t="shared" si="1107"/>
        <v>1.431290603860371</v>
      </c>
      <c r="BC492" s="33">
        <f t="shared" si="1107"/>
        <v>0.99347594631092662</v>
      </c>
      <c r="BD492" s="33">
        <f t="shared" si="1107"/>
        <v>1.374697132644354</v>
      </c>
      <c r="BE492" s="33">
        <f t="shared" si="1107"/>
        <v>0.95419374029370763</v>
      </c>
      <c r="BF492" s="33">
        <f t="shared" si="1107"/>
        <v>0.66231730058554372</v>
      </c>
      <c r="BG492" s="33">
        <f t="shared" si="1107"/>
        <v>0.91646475930957505</v>
      </c>
      <c r="BH492" s="33">
        <f t="shared" si="1107"/>
        <v>0.63612916312033418</v>
      </c>
      <c r="BI492" s="33">
        <f t="shared" si="1107"/>
        <v>0.44154486908697982</v>
      </c>
      <c r="BJ492" s="33">
        <f t="shared" si="1107"/>
        <v>3.0005839264145515</v>
      </c>
      <c r="BK492" s="33">
        <f t="shared" si="1107"/>
        <v>2.0827412321019216</v>
      </c>
      <c r="BL492" s="33">
        <f t="shared" si="1107"/>
        <v>1.4456556277966714</v>
      </c>
      <c r="BM492" s="33">
        <f t="shared" si="1107"/>
        <v>2.0003892934729226</v>
      </c>
      <c r="BN492" s="33">
        <f t="shared" si="1107"/>
        <v>1.388494161118053</v>
      </c>
      <c r="BO492" s="33">
        <f t="shared" si="1107"/>
        <v>0.96377042296193549</v>
      </c>
      <c r="BP492" s="33">
        <f t="shared" si="1107"/>
        <v>1.3335928684463183</v>
      </c>
      <c r="BQ492" s="33">
        <f t="shared" si="1107"/>
        <v>0.92566277833432797</v>
      </c>
      <c r="BR492" s="33">
        <f t="shared" si="1107"/>
        <v>0.64251361826183795</v>
      </c>
      <c r="BS492" s="33">
        <f t="shared" si="1107"/>
        <v>0.94677428721144052</v>
      </c>
      <c r="BT492" s="33">
        <f t="shared" si="1107"/>
        <v>0.65716736936114095</v>
      </c>
      <c r="BU492" s="33">
        <f t="shared" si="1107"/>
        <v>0.45614773994870234</v>
      </c>
      <c r="BV492" s="33">
        <f t="shared" si="1107"/>
        <v>0.63118286104274945</v>
      </c>
      <c r="BW492" s="33">
        <f t="shared" si="1107"/>
        <v>0.43811158158826047</v>
      </c>
      <c r="BX492" s="33">
        <f t="shared" si="1107"/>
        <v>0.30409849469719202</v>
      </c>
      <c r="BY492" s="33">
        <f t="shared" si="1107"/>
        <v>0.42078857596302571</v>
      </c>
      <c r="BZ492" s="33">
        <f t="shared" si="1107"/>
        <v>0.2920743890682847</v>
      </c>
      <c r="CA492" s="33">
        <f t="shared" si="1107"/>
        <v>0.20273233073016608</v>
      </c>
      <c r="CB492" s="33">
        <f t="shared" si="1107"/>
        <v>1.2543740926471383</v>
      </c>
      <c r="CC492" s="33">
        <f t="shared" si="1107"/>
        <v>0.87067607749215492</v>
      </c>
      <c r="CD492" s="33">
        <f t="shared" si="1107"/>
        <v>0.60434669080045778</v>
      </c>
      <c r="CE492" s="33">
        <f t="shared" ref="CE492:CS492" si="1108">EXP(CE491)</f>
        <v>0.8362493989426506</v>
      </c>
      <c r="CF492" s="33">
        <f t="shared" si="1108"/>
        <v>0.58045072099665729</v>
      </c>
      <c r="CG492" s="33">
        <f t="shared" si="1108"/>
        <v>0.40289779571924716</v>
      </c>
      <c r="CH492" s="33">
        <f t="shared" si="1108"/>
        <v>0.5574996018581394</v>
      </c>
      <c r="CI492" s="33">
        <f t="shared" si="1108"/>
        <v>0.38696714911014085</v>
      </c>
      <c r="CJ492" s="33">
        <f t="shared" si="1108"/>
        <v>0.26859853171434833</v>
      </c>
      <c r="CK492" s="33">
        <f t="shared" si="1108"/>
        <v>1.8253013302751309</v>
      </c>
      <c r="CL492" s="33">
        <f t="shared" si="1108"/>
        <v>1.2669635093717024</v>
      </c>
      <c r="CM492" s="33">
        <f t="shared" si="1108"/>
        <v>0.87941454238545136</v>
      </c>
      <c r="CN492" s="33">
        <f t="shared" si="1108"/>
        <v>1.2168675591111595</v>
      </c>
      <c r="CO492" s="33">
        <f t="shared" si="1108"/>
        <v>0.84464234346427891</v>
      </c>
      <c r="CP492" s="33">
        <f t="shared" si="1108"/>
        <v>0.58627636428563756</v>
      </c>
      <c r="CQ492" s="33">
        <f t="shared" si="1108"/>
        <v>0.81124504313704349</v>
      </c>
      <c r="CR492" s="33">
        <f t="shared" si="1108"/>
        <v>0.56309489823161518</v>
      </c>
      <c r="CS492" s="33">
        <f t="shared" si="1108"/>
        <v>0.39085091132064953</v>
      </c>
    </row>
    <row r="493" spans="1:97" ht="13.9" thickTop="1" thickBot="1" x14ac:dyDescent="0.4">
      <c r="H493" s="32">
        <f t="shared" ref="H493:H494" si="1109">H492</f>
        <v>5.8862176200921712E-8</v>
      </c>
      <c r="I493" s="32">
        <f t="shared" ref="I493:J493" si="1110">I488</f>
        <v>-0.40546513209144641</v>
      </c>
      <c r="J493" s="32">
        <f t="shared" si="1110"/>
        <v>0.48555229172730247</v>
      </c>
      <c r="K493" s="32">
        <f t="shared" si="1105"/>
        <v>-0.40546510351078185</v>
      </c>
      <c r="L493" s="32">
        <f>$CE$5-$CE$7*SUMPRODUCT($B$5:$CD$5,Q493:CS493)</f>
        <v>-2.1486713137619518E-6</v>
      </c>
      <c r="M493" s="32">
        <f>SUMPRODUCT($B$7:$CD$7, LN(Q493:CS493))</f>
        <v>-3180.5978399977967</v>
      </c>
      <c r="O493" s="48">
        <f t="shared" si="1106"/>
        <v>1.0000000000000007</v>
      </c>
      <c r="P493" s="39" t="s">
        <v>366</v>
      </c>
      <c r="Q493" s="32">
        <f t="shared" ref="Q493:AV493" si="1111">Q492/$O492</f>
        <v>2.5874233725453073E-2</v>
      </c>
      <c r="R493" s="32">
        <f t="shared" si="1111"/>
        <v>1.7959615445063217E-2</v>
      </c>
      <c r="S493" s="32">
        <f t="shared" si="1111"/>
        <v>1.2465984127570731E-2</v>
      </c>
      <c r="T493" s="32">
        <f t="shared" si="1111"/>
        <v>1.7249489229604547E-2</v>
      </c>
      <c r="U493" s="32">
        <f t="shared" si="1111"/>
        <v>1.1973077018420293E-2</v>
      </c>
      <c r="V493" s="32">
        <f t="shared" si="1111"/>
        <v>8.3106561232544184E-3</v>
      </c>
      <c r="W493" s="32">
        <f t="shared" si="1111"/>
        <v>1.1499659539271364E-2</v>
      </c>
      <c r="X493" s="32">
        <f t="shared" si="1111"/>
        <v>7.9820513823100712E-3</v>
      </c>
      <c r="Y493" s="32">
        <f t="shared" si="1111"/>
        <v>5.5404374409744562E-3</v>
      </c>
      <c r="Z493" s="32">
        <f t="shared" si="1111"/>
        <v>3.4280576575329909E-2</v>
      </c>
      <c r="AA493" s="32">
        <f t="shared" si="1111"/>
        <v>2.3794558674111493E-2</v>
      </c>
      <c r="AB493" s="32">
        <f t="shared" si="1111"/>
        <v>1.6516088090046527E-2</v>
      </c>
      <c r="AC493" s="32">
        <f t="shared" si="1111"/>
        <v>2.2853717821953889E-2</v>
      </c>
      <c r="AD493" s="32">
        <f t="shared" si="1111"/>
        <v>1.5863039189002785E-2</v>
      </c>
      <c r="AE493" s="32">
        <f t="shared" si="1111"/>
        <v>1.1010725443984869E-2</v>
      </c>
      <c r="AF493" s="32">
        <f t="shared" si="1111"/>
        <v>1.5235811951347447E-2</v>
      </c>
      <c r="AG493" s="32">
        <f t="shared" si="1111"/>
        <v>1.0575359507954163E-2</v>
      </c>
      <c r="AH493" s="32">
        <f t="shared" si="1111"/>
        <v>7.3404836630702576E-3</v>
      </c>
      <c r="AI493" s="32">
        <f t="shared" si="1111"/>
        <v>4.9883350104513113E-2</v>
      </c>
      <c r="AJ493" s="32">
        <f t="shared" si="1111"/>
        <v>3.4624630607213165E-2</v>
      </c>
      <c r="AK493" s="32">
        <f t="shared" si="1111"/>
        <v>2.4033370697320058E-2</v>
      </c>
      <c r="AL493" s="32">
        <f t="shared" si="1111"/>
        <v>3.3255566889230634E-2</v>
      </c>
      <c r="AM493" s="32">
        <f t="shared" si="1111"/>
        <v>2.3083087177597231E-2</v>
      </c>
      <c r="AN493" s="32">
        <f t="shared" si="1111"/>
        <v>1.6022247205207108E-2</v>
      </c>
      <c r="AO493" s="32">
        <f t="shared" si="1111"/>
        <v>2.2170378028079467E-2</v>
      </c>
      <c r="AP493" s="32">
        <f t="shared" si="1111"/>
        <v>1.5388724855812674E-2</v>
      </c>
      <c r="AQ493" s="32">
        <f t="shared" si="1111"/>
        <v>1.0681498185911669E-2</v>
      </c>
      <c r="AR493" s="32">
        <f t="shared" si="1111"/>
        <v>1.5739694138584889E-2</v>
      </c>
      <c r="AS493" s="32">
        <f t="shared" si="1111"/>
        <v>1.0925110167564983E-2</v>
      </c>
      <c r="AT493" s="32">
        <f t="shared" si="1111"/>
        <v>7.5832497837955391E-3</v>
      </c>
      <c r="AU493" s="32">
        <f t="shared" si="1111"/>
        <v>1.0493129473964188E-2</v>
      </c>
      <c r="AV493" s="32">
        <f t="shared" si="1111"/>
        <v>7.2834068118612623E-3</v>
      </c>
      <c r="AW493" s="32">
        <f t="shared" ref="AW493:CB493" si="1112">AW492/$O492</f>
        <v>5.0554998791057602E-3</v>
      </c>
      <c r="AX493" s="32">
        <f t="shared" si="1112"/>
        <v>6.9954196814700784E-3</v>
      </c>
      <c r="AY493" s="32">
        <f t="shared" si="1112"/>
        <v>4.8556045635639129E-3</v>
      </c>
      <c r="AZ493" s="32">
        <f t="shared" si="1112"/>
        <v>3.3703332682318847E-3</v>
      </c>
      <c r="BA493" s="32">
        <f t="shared" si="1112"/>
        <v>2.0853401724482662E-2</v>
      </c>
      <c r="BB493" s="32">
        <f t="shared" si="1112"/>
        <v>1.4474595834105953E-2</v>
      </c>
      <c r="BC493" s="32">
        <f t="shared" si="1112"/>
        <v>1.0046990286229435E-2</v>
      </c>
      <c r="BD493" s="32">
        <f t="shared" si="1112"/>
        <v>1.3902267880235819E-2</v>
      </c>
      <c r="BE493" s="32">
        <f t="shared" si="1112"/>
        <v>9.6497306004341386E-3</v>
      </c>
      <c r="BF493" s="32">
        <f t="shared" si="1112"/>
        <v>6.6979935549461942E-3</v>
      </c>
      <c r="BG493" s="32">
        <f t="shared" si="1112"/>
        <v>9.2681786294332418E-3</v>
      </c>
      <c r="BH493" s="32">
        <f t="shared" si="1112"/>
        <v>6.4331537631984277E-3</v>
      </c>
      <c r="BI493" s="32">
        <f t="shared" si="1112"/>
        <v>4.4653290571596222E-3</v>
      </c>
      <c r="BJ493" s="32">
        <f t="shared" si="1112"/>
        <v>3.0344808722996667E-2</v>
      </c>
      <c r="BK493" s="32">
        <f t="shared" si="1112"/>
        <v>2.1062695081203887E-2</v>
      </c>
      <c r="BL493" s="32">
        <f t="shared" si="1112"/>
        <v>1.4619868859069856E-2</v>
      </c>
      <c r="BM493" s="32">
        <f t="shared" si="1112"/>
        <v>2.0229872575002243E-2</v>
      </c>
      <c r="BN493" s="32">
        <f t="shared" si="1112"/>
        <v>1.40417967853581E-2</v>
      </c>
      <c r="BO493" s="32">
        <f t="shared" si="1112"/>
        <v>9.746579284188657E-3</v>
      </c>
      <c r="BP493" s="32">
        <f t="shared" si="1112"/>
        <v>1.3486581778671137E-2</v>
      </c>
      <c r="BQ493" s="32">
        <f t="shared" si="1112"/>
        <v>9.3611978999424087E-3</v>
      </c>
      <c r="BR493" s="32">
        <f t="shared" si="1112"/>
        <v>6.4977195526649406E-3</v>
      </c>
      <c r="BS493" s="32">
        <f t="shared" si="1112"/>
        <v>9.5746979100872071E-3</v>
      </c>
      <c r="BT493" s="32">
        <f t="shared" si="1112"/>
        <v>6.6459124661403151E-3</v>
      </c>
      <c r="BU493" s="32">
        <f t="shared" si="1112"/>
        <v>4.6130074204290957E-3</v>
      </c>
      <c r="BV493" s="32">
        <f t="shared" si="1112"/>
        <v>6.3831319694038378E-3</v>
      </c>
      <c r="BW493" s="32">
        <f t="shared" si="1112"/>
        <v>4.4306083311294112E-3</v>
      </c>
      <c r="BX493" s="32">
        <f t="shared" si="1112"/>
        <v>3.0753382944245706E-3</v>
      </c>
      <c r="BY493" s="32">
        <f t="shared" si="1112"/>
        <v>4.2554213324996915E-3</v>
      </c>
      <c r="BZ493" s="32">
        <f t="shared" si="1112"/>
        <v>2.9537389009990753E-3</v>
      </c>
      <c r="CA493" s="32">
        <f t="shared" si="1112"/>
        <v>2.0502255390420516E-3</v>
      </c>
      <c r="CB493" s="32">
        <f t="shared" si="1112"/>
        <v>1.2685444847377729E-2</v>
      </c>
      <c r="CC493" s="32">
        <f t="shared" ref="CC493:CS493" si="1113">CC492/$O492</f>
        <v>8.8051191631752703E-3</v>
      </c>
      <c r="CD493" s="32">
        <f t="shared" si="1113"/>
        <v>6.1117386430278005E-3</v>
      </c>
      <c r="CE493" s="32">
        <f t="shared" si="1113"/>
        <v>8.4569632704650493E-3</v>
      </c>
      <c r="CF493" s="32">
        <f t="shared" si="1113"/>
        <v>5.870079469103848E-3</v>
      </c>
      <c r="CG493" s="32">
        <f t="shared" si="1113"/>
        <v>4.0744924474172012E-3</v>
      </c>
      <c r="CH493" s="32">
        <f t="shared" si="1113"/>
        <v>5.6379755395632968E-3</v>
      </c>
      <c r="CI493" s="32">
        <f t="shared" si="1113"/>
        <v>3.9133863307272325E-3</v>
      </c>
      <c r="CJ493" s="32">
        <f t="shared" si="1113"/>
        <v>2.7163283107661347E-3</v>
      </c>
      <c r="CK493" s="32">
        <f t="shared" si="1113"/>
        <v>1.8459213635532191E-2</v>
      </c>
      <c r="CL493" s="32">
        <f t="shared" si="1113"/>
        <v>1.2812761213728289E-2</v>
      </c>
      <c r="CM493" s="32">
        <f t="shared" si="1113"/>
        <v>8.8934909775362694E-3</v>
      </c>
      <c r="CN493" s="32">
        <f t="shared" si="1113"/>
        <v>1.2306142480264171E-2</v>
      </c>
      <c r="CO493" s="32">
        <f t="shared" si="1113"/>
        <v>8.5418408484223031E-3</v>
      </c>
      <c r="CP493" s="32">
        <f t="shared" si="1113"/>
        <v>5.9289940122820321E-3</v>
      </c>
      <c r="CQ493" s="32">
        <f t="shared" si="1113"/>
        <v>8.2040950245601436E-3</v>
      </c>
      <c r="CR493" s="32">
        <f t="shared" si="1113"/>
        <v>5.6945605917949407E-3</v>
      </c>
      <c r="CS493" s="32">
        <f t="shared" si="1113"/>
        <v>3.952662693026591E-3</v>
      </c>
    </row>
    <row r="494" spans="1:97" ht="13.15" thickTop="1" x14ac:dyDescent="0.35">
      <c r="H494" s="34">
        <f t="shared" si="1109"/>
        <v>5.8862176200921712E-8</v>
      </c>
      <c r="I494" s="34">
        <f t="shared" ref="I494:J494" si="1114">I489</f>
        <v>-0.36512201664346711</v>
      </c>
      <c r="J494" s="34">
        <f t="shared" si="1114"/>
        <v>0.52447439096971671</v>
      </c>
      <c r="K494" s="34">
        <f t="shared" si="1105"/>
        <v>-0.36512198577176308</v>
      </c>
      <c r="L494" s="34">
        <f>$CE$6-$CE$7*SUMPRODUCT($B$6:$CD$6,Q493:CS493)</f>
        <v>-2.3545925955659186E-6</v>
      </c>
    </row>
    <row r="496" spans="1:97" ht="27.75" customHeight="1" x14ac:dyDescent="0.35">
      <c r="A496" s="40" t="s">
        <v>354</v>
      </c>
      <c r="B496" s="40"/>
      <c r="C496" s="40">
        <f>1+C438</f>
        <v>9</v>
      </c>
      <c r="D496" s="40"/>
    </row>
    <row r="497" spans="2:111" ht="13.15" x14ac:dyDescent="0.35">
      <c r="B497" s="37" t="s">
        <v>349</v>
      </c>
      <c r="D497" s="37" t="s">
        <v>350</v>
      </c>
      <c r="F497" s="37" t="s">
        <v>348</v>
      </c>
      <c r="H497" s="37" t="s">
        <v>355</v>
      </c>
      <c r="I497" s="37"/>
      <c r="J497" s="37"/>
      <c r="K497" s="37"/>
      <c r="M497" s="37" t="s">
        <v>356</v>
      </c>
      <c r="N497" s="37" t="s">
        <v>357</v>
      </c>
      <c r="P497" s="37" t="s">
        <v>358</v>
      </c>
      <c r="R497" s="37" t="s">
        <v>359</v>
      </c>
      <c r="T497" s="37" t="s">
        <v>360</v>
      </c>
      <c r="V497" s="37" t="s">
        <v>361</v>
      </c>
      <c r="X497" s="37" t="s">
        <v>362</v>
      </c>
      <c r="Y497" s="37"/>
      <c r="Z497" s="37"/>
      <c r="AA497" s="37"/>
      <c r="AC497" s="37" t="s">
        <v>336</v>
      </c>
    </row>
    <row r="498" spans="2:111" ht="13.15" x14ac:dyDescent="0.35">
      <c r="B498" s="36">
        <f>K491</f>
        <v>-0.49706182598155685</v>
      </c>
      <c r="D498" s="36">
        <f>$CE$3-$CE$7*SUMPRODUCT($B$3:$CD$3,AE500:DG500)</f>
        <v>-4.252120930914316E-6</v>
      </c>
      <c r="F498" s="36">
        <f>SUMPRODUCT(D498:D501,D498:D501)</f>
        <v>2.9126990699500304E-11</v>
      </c>
      <c r="H498" s="36">
        <f t="shared" ref="H498:K501" si="1115">X440</f>
        <v>-2.2258237293777822E-3</v>
      </c>
      <c r="I498" s="36">
        <f t="shared" si="1115"/>
        <v>-4.554811710015972E-8</v>
      </c>
      <c r="J498" s="36">
        <f t="shared" si="1115"/>
        <v>1.9747111657236055E-8</v>
      </c>
      <c r="K498" s="36">
        <f t="shared" si="1115"/>
        <v>-1.587799670220609E-7</v>
      </c>
      <c r="M498" s="36">
        <f t="array" ref="M498:M501">MMULT(H498:K501,D498:D501)</f>
        <v>9.4648459630721656E-9</v>
      </c>
      <c r="N498" s="36">
        <f>IFERROR(M498/(MAX(ABS(M498),ABS(M499),ABS(M500),ABS(M501))),0)</f>
        <v>1</v>
      </c>
      <c r="P498" s="36">
        <f>L549</f>
        <v>-1.6937377722570091E-8</v>
      </c>
      <c r="R498" s="36">
        <f>H549*J549</f>
        <v>-9.4271454071788679E-9</v>
      </c>
      <c r="T498" s="36">
        <f>P498-D498</f>
        <v>4.2351835531917459E-6</v>
      </c>
      <c r="V498" s="36">
        <f t="array" ref="V498:V501">MMULT(H498:K501,T498:T501)</f>
        <v>-9.4271448552140053E-9</v>
      </c>
      <c r="X498" s="36">
        <f t="array" ref="X498:AA501">H498:K501+MMULT(R498:R501,TRANSPOSE(R498:R501))*((SUMPRODUCT(R498:R501,T498:T501)+SUMPRODUCT(V498:V501,T498:T501))/SUMPRODUCT(R498:R501,T498:T501)^2)-(MMULT(V498:V501,TRANSPOSE(R498:R501))+MMULT(R498:R501,TRANSPOSE(V498:V501)))/SUMPRODUCT(R498:R501,T498:T501)</f>
        <v>-2.2258238397094669E-3</v>
      </c>
      <c r="Y498" s="36">
        <v>-4.5213296394060014E-8</v>
      </c>
      <c r="Z498" s="36">
        <v>1.9143701074234368E-8</v>
      </c>
      <c r="AA498" s="36">
        <v>-1.5839925596649804E-7</v>
      </c>
      <c r="AC498" s="43">
        <f>SUM(AE498:DG498)</f>
        <v>-1.2659907442503542</v>
      </c>
      <c r="AD498" s="37" t="s">
        <v>363</v>
      </c>
      <c r="AE498" s="36">
        <f t="shared" ref="AE498:BJ498" si="1116">SUMPRODUCT(B$3:B$6,$B498:$B501)</f>
        <v>0.93942909268067654</v>
      </c>
      <c r="AF498" s="36">
        <f t="shared" si="1116"/>
        <v>0.5743071069089134</v>
      </c>
      <c r="AG498" s="36">
        <f t="shared" si="1116"/>
        <v>0.20918512113715032</v>
      </c>
      <c r="AH498" s="36">
        <f t="shared" si="1116"/>
        <v>0.53396398916989463</v>
      </c>
      <c r="AI498" s="36">
        <f t="shared" si="1116"/>
        <v>0.16884200339813149</v>
      </c>
      <c r="AJ498" s="36">
        <f t="shared" si="1116"/>
        <v>-0.19627998237363159</v>
      </c>
      <c r="AK498" s="36">
        <f t="shared" si="1116"/>
        <v>0.12849888565911272</v>
      </c>
      <c r="AL498" s="36">
        <f t="shared" si="1116"/>
        <v>-0.23662310011265036</v>
      </c>
      <c r="AM498" s="36">
        <f t="shared" si="1116"/>
        <v>-0.60174508588441344</v>
      </c>
      <c r="AN498" s="36">
        <f t="shared" si="1116"/>
        <v>1.2207603691807554</v>
      </c>
      <c r="AO498" s="36">
        <f t="shared" si="1116"/>
        <v>0.85563838340899223</v>
      </c>
      <c r="AP498" s="36">
        <f t="shared" si="1116"/>
        <v>0.49051639763722915</v>
      </c>
      <c r="AQ498" s="36">
        <f t="shared" si="1116"/>
        <v>0.81529526566997346</v>
      </c>
      <c r="AR498" s="36">
        <f t="shared" si="1116"/>
        <v>0.45017327989821038</v>
      </c>
      <c r="AS498" s="36">
        <f t="shared" si="1116"/>
        <v>8.5051294126447297E-2</v>
      </c>
      <c r="AT498" s="36">
        <f t="shared" si="1116"/>
        <v>0.4098301621591916</v>
      </c>
      <c r="AU498" s="36">
        <f t="shared" si="1116"/>
        <v>4.4708176387428522E-2</v>
      </c>
      <c r="AV498" s="36">
        <f t="shared" si="1116"/>
        <v>-0.32041380938433456</v>
      </c>
      <c r="AW498" s="36">
        <f t="shared" si="1116"/>
        <v>1.5958687378475271</v>
      </c>
      <c r="AX498" s="36">
        <f t="shared" si="1116"/>
        <v>1.230746752075764</v>
      </c>
      <c r="AY498" s="36">
        <f t="shared" si="1116"/>
        <v>0.86562476630400087</v>
      </c>
      <c r="AZ498" s="36">
        <f t="shared" si="1116"/>
        <v>1.1904036343367452</v>
      </c>
      <c r="BA498" s="36">
        <f t="shared" si="1116"/>
        <v>0.82528164856498221</v>
      </c>
      <c r="BB498" s="36">
        <f t="shared" si="1116"/>
        <v>0.46015966279321913</v>
      </c>
      <c r="BC498" s="36">
        <f t="shared" si="1116"/>
        <v>0.78493853082596343</v>
      </c>
      <c r="BD498" s="36">
        <f t="shared" si="1116"/>
        <v>0.41981654505420035</v>
      </c>
      <c r="BE498" s="36">
        <f t="shared" si="1116"/>
        <v>5.4694559282437272E-2</v>
      </c>
      <c r="BF498" s="36">
        <f t="shared" si="1116"/>
        <v>0.44236726669911958</v>
      </c>
      <c r="BG498" s="36">
        <f t="shared" si="1116"/>
        <v>7.7245280927356497E-2</v>
      </c>
      <c r="BH498" s="36">
        <f t="shared" si="1116"/>
        <v>-0.28787670484440658</v>
      </c>
      <c r="BI498" s="36">
        <f t="shared" si="1116"/>
        <v>3.6902163188337722E-2</v>
      </c>
      <c r="BJ498" s="36">
        <f t="shared" si="1116"/>
        <v>-0.32821982258342536</v>
      </c>
      <c r="BK498" s="36">
        <f t="shared" ref="BK498:CP498" si="1117">SUMPRODUCT(AH$3:AH$6,$B498:$B501)</f>
        <v>-0.69334180835518844</v>
      </c>
      <c r="BL498" s="36">
        <f t="shared" si="1117"/>
        <v>-0.36856294032244413</v>
      </c>
      <c r="BM498" s="36">
        <f t="shared" si="1117"/>
        <v>-0.73368492609420721</v>
      </c>
      <c r="BN498" s="36">
        <f t="shared" si="1117"/>
        <v>-1.0988069118659702</v>
      </c>
      <c r="BO498" s="36">
        <f t="shared" si="1117"/>
        <v>0.72369854319919846</v>
      </c>
      <c r="BP498" s="36">
        <f t="shared" si="1117"/>
        <v>0.35857655742743538</v>
      </c>
      <c r="BQ498" s="36">
        <f t="shared" si="1117"/>
        <v>-6.5454283443276973E-3</v>
      </c>
      <c r="BR498" s="36">
        <f t="shared" si="1117"/>
        <v>0.31823343968841661</v>
      </c>
      <c r="BS498" s="36">
        <f t="shared" si="1117"/>
        <v>-4.6888546083346479E-2</v>
      </c>
      <c r="BT498" s="36">
        <f t="shared" si="1117"/>
        <v>-0.41201053185510955</v>
      </c>
      <c r="BU498" s="36">
        <f t="shared" si="1117"/>
        <v>-8.7231663822365246E-2</v>
      </c>
      <c r="BV498" s="36">
        <f t="shared" si="1117"/>
        <v>-0.45235364959412833</v>
      </c>
      <c r="BW498" s="36">
        <f t="shared" si="1117"/>
        <v>-0.81747563536589141</v>
      </c>
      <c r="BX498" s="36">
        <f t="shared" si="1117"/>
        <v>1.0988069118659702</v>
      </c>
      <c r="BY498" s="36">
        <f t="shared" si="1117"/>
        <v>0.73368492609420721</v>
      </c>
      <c r="BZ498" s="36">
        <f t="shared" si="1117"/>
        <v>0.36856294032244413</v>
      </c>
      <c r="CA498" s="36">
        <f t="shared" si="1117"/>
        <v>0.69334180835518844</v>
      </c>
      <c r="CB498" s="36">
        <f t="shared" si="1117"/>
        <v>0.32821982258342536</v>
      </c>
      <c r="CC498" s="36">
        <f t="shared" si="1117"/>
        <v>-3.6902163188337722E-2</v>
      </c>
      <c r="CD498" s="36">
        <f t="shared" si="1117"/>
        <v>0.28787670484440658</v>
      </c>
      <c r="CE498" s="36">
        <f t="shared" si="1117"/>
        <v>-7.7245280927356497E-2</v>
      </c>
      <c r="CF498" s="36">
        <f t="shared" si="1117"/>
        <v>-0.44236726669911958</v>
      </c>
      <c r="CG498" s="36">
        <f t="shared" si="1117"/>
        <v>-5.4694559282437272E-2</v>
      </c>
      <c r="CH498" s="36">
        <f t="shared" si="1117"/>
        <v>-0.41981654505420035</v>
      </c>
      <c r="CI498" s="36">
        <f t="shared" si="1117"/>
        <v>-0.78493853082596343</v>
      </c>
      <c r="CJ498" s="36">
        <f t="shared" si="1117"/>
        <v>-0.46015966279321913</v>
      </c>
      <c r="CK498" s="36">
        <f t="shared" si="1117"/>
        <v>-0.82528164856498221</v>
      </c>
      <c r="CL498" s="36">
        <f t="shared" si="1117"/>
        <v>-1.1904036343367452</v>
      </c>
      <c r="CM498" s="36">
        <f t="shared" si="1117"/>
        <v>-0.86562476630400087</v>
      </c>
      <c r="CN498" s="36">
        <f t="shared" si="1117"/>
        <v>-1.230746752075764</v>
      </c>
      <c r="CO498" s="36">
        <f t="shared" si="1117"/>
        <v>-1.5958687378475271</v>
      </c>
      <c r="CP498" s="36">
        <f t="shared" si="1117"/>
        <v>0.22663671721764156</v>
      </c>
      <c r="CQ498" s="36">
        <f t="shared" ref="CQ498:DG498" si="1118">SUMPRODUCT(BN$3:BN$6,$B498:$B501)</f>
        <v>-0.13848526855412152</v>
      </c>
      <c r="CR498" s="36">
        <f t="shared" si="1118"/>
        <v>-0.5036072543258846</v>
      </c>
      <c r="CS498" s="36">
        <f t="shared" si="1118"/>
        <v>-0.1788283862931403</v>
      </c>
      <c r="CT498" s="36">
        <f t="shared" si="1118"/>
        <v>-0.54395037206490338</v>
      </c>
      <c r="CU498" s="36">
        <f t="shared" si="1118"/>
        <v>-0.9090723578366664</v>
      </c>
      <c r="CV498" s="36">
        <f t="shared" si="1118"/>
        <v>-0.58429348980392204</v>
      </c>
      <c r="CW498" s="36">
        <f t="shared" si="1118"/>
        <v>-0.94941547557568517</v>
      </c>
      <c r="CX498" s="36">
        <f t="shared" si="1118"/>
        <v>-1.3145374613474483</v>
      </c>
      <c r="CY498" s="36">
        <f t="shared" si="1118"/>
        <v>0.60174508588441344</v>
      </c>
      <c r="CZ498" s="36">
        <f t="shared" si="1118"/>
        <v>0.23662310011265036</v>
      </c>
      <c r="DA498" s="36">
        <f t="shared" si="1118"/>
        <v>-0.12849888565911272</v>
      </c>
      <c r="DB498" s="36">
        <f t="shared" si="1118"/>
        <v>0.19627998237363159</v>
      </c>
      <c r="DC498" s="36">
        <f t="shared" si="1118"/>
        <v>-0.16884200339813149</v>
      </c>
      <c r="DD498" s="36">
        <f t="shared" si="1118"/>
        <v>-0.53396398916989463</v>
      </c>
      <c r="DE498" s="36">
        <f t="shared" si="1118"/>
        <v>-0.20918512113715032</v>
      </c>
      <c r="DF498" s="36">
        <f t="shared" si="1118"/>
        <v>-0.5743071069089134</v>
      </c>
      <c r="DG498" s="36">
        <f t="shared" si="1118"/>
        <v>-0.93942909268067654</v>
      </c>
    </row>
    <row r="499" spans="2:111" ht="13.15" x14ac:dyDescent="0.35">
      <c r="B499" s="35">
        <f t="shared" ref="B499:B501" si="1119">K492</f>
        <v>0.32821982258342536</v>
      </c>
      <c r="D499" s="35">
        <f>$CE$4-$CE$7*SUMPRODUCT($B$4:$CD$4,AE500:DG500)</f>
        <v>-9.4104387926563504E-7</v>
      </c>
      <c r="F499" s="37" t="s">
        <v>364</v>
      </c>
      <c r="H499" s="35">
        <f t="shared" si="1115"/>
        <v>-4.554811710015972E-8</v>
      </c>
      <c r="I499" s="35">
        <f t="shared" si="1115"/>
        <v>-1.978693106226058E-3</v>
      </c>
      <c r="J499" s="35">
        <f t="shared" si="1115"/>
        <v>-1.320820502854808E-6</v>
      </c>
      <c r="K499" s="35">
        <f t="shared" si="1115"/>
        <v>9.0479498225253018E-7</v>
      </c>
      <c r="M499" s="35">
        <v>1.8629382982206196E-9</v>
      </c>
      <c r="N499" s="35">
        <f>IFERROR(M499/(MAX(ABS(M498),ABS(M499),ABS(M500),ABS(M501))),0)</f>
        <v>0.19682711218851512</v>
      </c>
      <c r="P499" s="35">
        <f>L550</f>
        <v>-3.747231858142186E-9</v>
      </c>
      <c r="R499" s="35">
        <f>H550*J550</f>
        <v>-1.85551780667624E-9</v>
      </c>
      <c r="T499" s="35">
        <f>P499-D499</f>
        <v>9.3729664740749286E-7</v>
      </c>
      <c r="V499" s="35">
        <v>-1.8555200828628412E-9</v>
      </c>
      <c r="X499" s="35">
        <v>-4.5213296394060014E-8</v>
      </c>
      <c r="Y499" s="35">
        <v>-1.9786929701481226E-3</v>
      </c>
      <c r="Z499" s="35">
        <v>-1.3207660889973821E-6</v>
      </c>
      <c r="AA499" s="35">
        <v>9.0505686117472355E-7</v>
      </c>
      <c r="AC499" s="43">
        <f t="shared" ref="AC499:AC500" si="1120">SUM(AE499:DG499)</f>
        <v>98.882940861662888</v>
      </c>
      <c r="AD499" s="37" t="s">
        <v>365</v>
      </c>
      <c r="AE499" s="35">
        <f>EXP(AE498)</f>
        <v>2.5585203233148195</v>
      </c>
      <c r="AF499" s="35">
        <f t="shared" ref="AF499:CQ499" si="1121">EXP(AF498)</f>
        <v>1.7758995919523934</v>
      </c>
      <c r="AG499" s="35">
        <f t="shared" si="1121"/>
        <v>1.2326731712690049</v>
      </c>
      <c r="AH499" s="35">
        <f t="shared" si="1121"/>
        <v>1.7056802233848773</v>
      </c>
      <c r="AI499" s="35">
        <f t="shared" si="1121"/>
        <v>1.1839330667445889</v>
      </c>
      <c r="AJ499" s="35">
        <f t="shared" si="1121"/>
        <v>0.82178211795738321</v>
      </c>
      <c r="AK499" s="35">
        <f t="shared" si="1121"/>
        <v>1.1371201541510279</v>
      </c>
      <c r="AL499" s="35">
        <f t="shared" si="1121"/>
        <v>0.78928871479172136</v>
      </c>
      <c r="AM499" s="35">
        <f t="shared" si="1121"/>
        <v>0.54785474782361998</v>
      </c>
      <c r="AN499" s="35">
        <f t="shared" si="1121"/>
        <v>3.3897642262020535</v>
      </c>
      <c r="AO499" s="35">
        <f t="shared" si="1121"/>
        <v>2.3528759382015343</v>
      </c>
      <c r="AP499" s="35">
        <f t="shared" si="1121"/>
        <v>1.6331593618740856</v>
      </c>
      <c r="AQ499" s="35">
        <f t="shared" si="1121"/>
        <v>2.2598428278573977</v>
      </c>
      <c r="AR499" s="35">
        <f t="shared" si="1121"/>
        <v>1.5685839660124032</v>
      </c>
      <c r="AS499" s="35">
        <f t="shared" si="1121"/>
        <v>1.0887729129215626</v>
      </c>
      <c r="AT499" s="35">
        <f t="shared" si="1121"/>
        <v>1.5065618921645063</v>
      </c>
      <c r="AU499" s="35">
        <f t="shared" si="1121"/>
        <v>1.0457226488158557</v>
      </c>
      <c r="AV499" s="35">
        <f t="shared" si="1121"/>
        <v>0.72584861195137884</v>
      </c>
      <c r="AW499" s="35">
        <f t="shared" si="1121"/>
        <v>4.9326123583661952</v>
      </c>
      <c r="AX499" s="35">
        <f t="shared" si="1121"/>
        <v>3.4237853006899823</v>
      </c>
      <c r="AY499" s="35">
        <f t="shared" si="1121"/>
        <v>2.3764903733695211</v>
      </c>
      <c r="AZ499" s="35">
        <f t="shared" si="1121"/>
        <v>3.2884082540288673</v>
      </c>
      <c r="BA499" s="35">
        <f t="shared" si="1121"/>
        <v>2.2825235442869558</v>
      </c>
      <c r="BB499" s="35">
        <f t="shared" si="1121"/>
        <v>1.5843269228634378</v>
      </c>
      <c r="BC499" s="35">
        <f t="shared" si="1121"/>
        <v>2.192272179431292</v>
      </c>
      <c r="BD499" s="35">
        <f t="shared" si="1121"/>
        <v>1.5216823698537263</v>
      </c>
      <c r="BE499" s="35">
        <f t="shared" si="1121"/>
        <v>1.0562179534314631</v>
      </c>
      <c r="BF499" s="35">
        <f t="shared" si="1121"/>
        <v>1.5563872446863514</v>
      </c>
      <c r="BG499" s="35">
        <f t="shared" si="1121"/>
        <v>1.0803070226064801</v>
      </c>
      <c r="BH499" s="35">
        <f t="shared" si="1121"/>
        <v>0.74985403991027222</v>
      </c>
      <c r="BI499" s="35">
        <f t="shared" si="1121"/>
        <v>1.0375915012277726</v>
      </c>
      <c r="BJ499" s="35">
        <f t="shared" si="1121"/>
        <v>0.72020468504870983</v>
      </c>
      <c r="BK499" s="35">
        <f t="shared" si="1121"/>
        <v>0.49990269557175876</v>
      </c>
      <c r="BL499" s="35">
        <f t="shared" si="1121"/>
        <v>0.69172767066531837</v>
      </c>
      <c r="BM499" s="35">
        <f t="shared" si="1121"/>
        <v>0.48013645890651085</v>
      </c>
      <c r="BN499" s="35">
        <f t="shared" si="1121"/>
        <v>0.33326846524666848</v>
      </c>
      <c r="BO499" s="35">
        <f t="shared" si="1121"/>
        <v>2.062045689486518</v>
      </c>
      <c r="BP499" s="35">
        <f t="shared" si="1121"/>
        <v>1.431290603860371</v>
      </c>
      <c r="BQ499" s="35">
        <f t="shared" si="1121"/>
        <v>0.99347594631092662</v>
      </c>
      <c r="BR499" s="35">
        <f t="shared" si="1121"/>
        <v>1.374697132644354</v>
      </c>
      <c r="BS499" s="35">
        <f t="shared" si="1121"/>
        <v>0.95419374029370763</v>
      </c>
      <c r="BT499" s="35">
        <f t="shared" si="1121"/>
        <v>0.66231730058554372</v>
      </c>
      <c r="BU499" s="35">
        <f t="shared" si="1121"/>
        <v>0.91646475930957505</v>
      </c>
      <c r="BV499" s="35">
        <f t="shared" si="1121"/>
        <v>0.63612916312033418</v>
      </c>
      <c r="BW499" s="35">
        <f t="shared" si="1121"/>
        <v>0.44154486908697982</v>
      </c>
      <c r="BX499" s="35">
        <f t="shared" si="1121"/>
        <v>3.0005839264145515</v>
      </c>
      <c r="BY499" s="35">
        <f t="shared" si="1121"/>
        <v>2.0827412321019216</v>
      </c>
      <c r="BZ499" s="35">
        <f t="shared" si="1121"/>
        <v>1.4456556277966714</v>
      </c>
      <c r="CA499" s="35">
        <f t="shared" si="1121"/>
        <v>2.0003892934729226</v>
      </c>
      <c r="CB499" s="35">
        <f t="shared" si="1121"/>
        <v>1.388494161118053</v>
      </c>
      <c r="CC499" s="35">
        <f t="shared" si="1121"/>
        <v>0.96377042296193549</v>
      </c>
      <c r="CD499" s="35">
        <f t="shared" si="1121"/>
        <v>1.3335928684463183</v>
      </c>
      <c r="CE499" s="35">
        <f t="shared" si="1121"/>
        <v>0.92566277833432797</v>
      </c>
      <c r="CF499" s="35">
        <f t="shared" si="1121"/>
        <v>0.64251361826183795</v>
      </c>
      <c r="CG499" s="35">
        <f t="shared" si="1121"/>
        <v>0.94677428721144052</v>
      </c>
      <c r="CH499" s="35">
        <f t="shared" si="1121"/>
        <v>0.65716736936114095</v>
      </c>
      <c r="CI499" s="35">
        <f t="shared" si="1121"/>
        <v>0.45614773994870234</v>
      </c>
      <c r="CJ499" s="35">
        <f t="shared" si="1121"/>
        <v>0.63118286104274945</v>
      </c>
      <c r="CK499" s="35">
        <f t="shared" si="1121"/>
        <v>0.43811158158826047</v>
      </c>
      <c r="CL499" s="35">
        <f t="shared" si="1121"/>
        <v>0.30409849469719202</v>
      </c>
      <c r="CM499" s="35">
        <f t="shared" si="1121"/>
        <v>0.42078857596302571</v>
      </c>
      <c r="CN499" s="35">
        <f t="shared" si="1121"/>
        <v>0.2920743890682847</v>
      </c>
      <c r="CO499" s="35">
        <f t="shared" si="1121"/>
        <v>0.20273233073016608</v>
      </c>
      <c r="CP499" s="35">
        <f t="shared" si="1121"/>
        <v>1.2543740926471383</v>
      </c>
      <c r="CQ499" s="35">
        <f t="shared" si="1121"/>
        <v>0.87067607749215492</v>
      </c>
      <c r="CR499" s="35">
        <f t="shared" ref="CR499:DG499" si="1122">EXP(CR498)</f>
        <v>0.60434669080045778</v>
      </c>
      <c r="CS499" s="35">
        <f t="shared" si="1122"/>
        <v>0.8362493989426506</v>
      </c>
      <c r="CT499" s="35">
        <f t="shared" si="1122"/>
        <v>0.58045072099665729</v>
      </c>
      <c r="CU499" s="35">
        <f t="shared" si="1122"/>
        <v>0.40289779571924716</v>
      </c>
      <c r="CV499" s="35">
        <f t="shared" si="1122"/>
        <v>0.5574996018581394</v>
      </c>
      <c r="CW499" s="35">
        <f t="shared" si="1122"/>
        <v>0.38696714911014085</v>
      </c>
      <c r="CX499" s="35">
        <f t="shared" si="1122"/>
        <v>0.26859853171434833</v>
      </c>
      <c r="CY499" s="35">
        <f t="shared" si="1122"/>
        <v>1.8253013302751309</v>
      </c>
      <c r="CZ499" s="35">
        <f t="shared" si="1122"/>
        <v>1.2669635093717024</v>
      </c>
      <c r="DA499" s="35">
        <f t="shared" si="1122"/>
        <v>0.87941454238545136</v>
      </c>
      <c r="DB499" s="35">
        <f t="shared" si="1122"/>
        <v>1.2168675591111595</v>
      </c>
      <c r="DC499" s="35">
        <f t="shared" si="1122"/>
        <v>0.84464234346427891</v>
      </c>
      <c r="DD499" s="35">
        <f t="shared" si="1122"/>
        <v>0.58627636428563756</v>
      </c>
      <c r="DE499" s="35">
        <f t="shared" si="1122"/>
        <v>0.81124504313704349</v>
      </c>
      <c r="DF499" s="35">
        <f t="shared" si="1122"/>
        <v>0.56309489823161518</v>
      </c>
      <c r="DG499" s="35">
        <f t="shared" si="1122"/>
        <v>0.39085091132064953</v>
      </c>
    </row>
    <row r="500" spans="2:111" ht="13.15" x14ac:dyDescent="0.35">
      <c r="B500" s="36">
        <f t="shared" si="1119"/>
        <v>-0.40546510351078185</v>
      </c>
      <c r="D500" s="36">
        <f>$CE$5-$CE$7*SUMPRODUCT($B$5:$CD$5,AE500:DG500)</f>
        <v>-2.1486713137619518E-6</v>
      </c>
      <c r="F500" s="36">
        <f>SUMPRODUCT($B$7:$CD$7, LN(AE500:DG500))</f>
        <v>-3180.5978399977967</v>
      </c>
      <c r="H500" s="36">
        <f t="shared" si="1115"/>
        <v>1.9747111657236055E-8</v>
      </c>
      <c r="I500" s="36">
        <f t="shared" si="1115"/>
        <v>-1.320820502854808E-6</v>
      </c>
      <c r="J500" s="36">
        <f t="shared" si="1115"/>
        <v>-2.1371758576333578E-3</v>
      </c>
      <c r="K500" s="36">
        <f t="shared" si="1115"/>
        <v>-1.7545273289970619E-6</v>
      </c>
      <c r="M500" s="36">
        <v>4.5973786377619841E-9</v>
      </c>
      <c r="N500" s="36">
        <f>IFERROR(M500/(MAX(ABS(M498),ABS(M499),ABS(M500),ABS(M501))),0)</f>
        <v>0.4857320082861375</v>
      </c>
      <c r="P500" s="36">
        <f>L551</f>
        <v>-8.560476771890535E-9</v>
      </c>
      <c r="R500" s="36">
        <f>H551*J551</f>
        <v>-4.5790662710344292E-9</v>
      </c>
      <c r="T500" s="36">
        <f>P500-D500</f>
        <v>2.1401108369900612E-6</v>
      </c>
      <c r="V500" s="36">
        <v>-4.5790623252618006E-9</v>
      </c>
      <c r="X500" s="36">
        <v>1.9143701074234368E-8</v>
      </c>
      <c r="Y500" s="36">
        <v>-1.3207660889973821E-6</v>
      </c>
      <c r="Z500" s="36">
        <v>-2.1371764177938561E-3</v>
      </c>
      <c r="AA500" s="36">
        <v>-1.7546306945420264E-6</v>
      </c>
      <c r="AC500" s="44">
        <f t="shared" si="1120"/>
        <v>1.0000000000000007</v>
      </c>
      <c r="AD500" s="37" t="s">
        <v>366</v>
      </c>
      <c r="AE500" s="36">
        <f t="shared" ref="AE500:BJ500" si="1123">AE499/$AC499</f>
        <v>2.5874233725453073E-2</v>
      </c>
      <c r="AF500" s="36">
        <f t="shared" si="1123"/>
        <v>1.7959615445063217E-2</v>
      </c>
      <c r="AG500" s="36">
        <f t="shared" si="1123"/>
        <v>1.2465984127570731E-2</v>
      </c>
      <c r="AH500" s="36">
        <f t="shared" si="1123"/>
        <v>1.7249489229604547E-2</v>
      </c>
      <c r="AI500" s="36">
        <f t="shared" si="1123"/>
        <v>1.1973077018420293E-2</v>
      </c>
      <c r="AJ500" s="36">
        <f t="shared" si="1123"/>
        <v>8.3106561232544184E-3</v>
      </c>
      <c r="AK500" s="36">
        <f t="shared" si="1123"/>
        <v>1.1499659539271364E-2</v>
      </c>
      <c r="AL500" s="36">
        <f t="shared" si="1123"/>
        <v>7.9820513823100712E-3</v>
      </c>
      <c r="AM500" s="36">
        <f t="shared" si="1123"/>
        <v>5.5404374409744562E-3</v>
      </c>
      <c r="AN500" s="36">
        <f t="shared" si="1123"/>
        <v>3.4280576575329909E-2</v>
      </c>
      <c r="AO500" s="36">
        <f t="shared" si="1123"/>
        <v>2.3794558674111493E-2</v>
      </c>
      <c r="AP500" s="36">
        <f t="shared" si="1123"/>
        <v>1.6516088090046527E-2</v>
      </c>
      <c r="AQ500" s="36">
        <f t="shared" si="1123"/>
        <v>2.2853717821953889E-2</v>
      </c>
      <c r="AR500" s="36">
        <f t="shared" si="1123"/>
        <v>1.5863039189002785E-2</v>
      </c>
      <c r="AS500" s="36">
        <f t="shared" si="1123"/>
        <v>1.1010725443984869E-2</v>
      </c>
      <c r="AT500" s="36">
        <f t="shared" si="1123"/>
        <v>1.5235811951347447E-2</v>
      </c>
      <c r="AU500" s="36">
        <f t="shared" si="1123"/>
        <v>1.0575359507954163E-2</v>
      </c>
      <c r="AV500" s="36">
        <f t="shared" si="1123"/>
        <v>7.3404836630702576E-3</v>
      </c>
      <c r="AW500" s="36">
        <f t="shared" si="1123"/>
        <v>4.9883350104513113E-2</v>
      </c>
      <c r="AX500" s="36">
        <f t="shared" si="1123"/>
        <v>3.4624630607213165E-2</v>
      </c>
      <c r="AY500" s="36">
        <f t="shared" si="1123"/>
        <v>2.4033370697320058E-2</v>
      </c>
      <c r="AZ500" s="36">
        <f t="shared" si="1123"/>
        <v>3.3255566889230634E-2</v>
      </c>
      <c r="BA500" s="36">
        <f t="shared" si="1123"/>
        <v>2.3083087177597231E-2</v>
      </c>
      <c r="BB500" s="36">
        <f t="shared" si="1123"/>
        <v>1.6022247205207108E-2</v>
      </c>
      <c r="BC500" s="36">
        <f t="shared" si="1123"/>
        <v>2.2170378028079467E-2</v>
      </c>
      <c r="BD500" s="36">
        <f t="shared" si="1123"/>
        <v>1.5388724855812674E-2</v>
      </c>
      <c r="BE500" s="36">
        <f t="shared" si="1123"/>
        <v>1.0681498185911669E-2</v>
      </c>
      <c r="BF500" s="36">
        <f t="shared" si="1123"/>
        <v>1.5739694138584889E-2</v>
      </c>
      <c r="BG500" s="36">
        <f t="shared" si="1123"/>
        <v>1.0925110167564983E-2</v>
      </c>
      <c r="BH500" s="36">
        <f t="shared" si="1123"/>
        <v>7.5832497837955391E-3</v>
      </c>
      <c r="BI500" s="36">
        <f t="shared" si="1123"/>
        <v>1.0493129473964188E-2</v>
      </c>
      <c r="BJ500" s="36">
        <f t="shared" si="1123"/>
        <v>7.2834068118612623E-3</v>
      </c>
      <c r="BK500" s="36">
        <f t="shared" ref="BK500:CP500" si="1124">BK499/$AC499</f>
        <v>5.0554998791057602E-3</v>
      </c>
      <c r="BL500" s="36">
        <f t="shared" si="1124"/>
        <v>6.9954196814700784E-3</v>
      </c>
      <c r="BM500" s="36">
        <f t="shared" si="1124"/>
        <v>4.8556045635639129E-3</v>
      </c>
      <c r="BN500" s="36">
        <f t="shared" si="1124"/>
        <v>3.3703332682318847E-3</v>
      </c>
      <c r="BO500" s="36">
        <f t="shared" si="1124"/>
        <v>2.0853401724482662E-2</v>
      </c>
      <c r="BP500" s="36">
        <f t="shared" si="1124"/>
        <v>1.4474595834105953E-2</v>
      </c>
      <c r="BQ500" s="36">
        <f t="shared" si="1124"/>
        <v>1.0046990286229435E-2</v>
      </c>
      <c r="BR500" s="36">
        <f t="shared" si="1124"/>
        <v>1.3902267880235819E-2</v>
      </c>
      <c r="BS500" s="36">
        <f t="shared" si="1124"/>
        <v>9.6497306004341386E-3</v>
      </c>
      <c r="BT500" s="36">
        <f t="shared" si="1124"/>
        <v>6.6979935549461942E-3</v>
      </c>
      <c r="BU500" s="36">
        <f t="shared" si="1124"/>
        <v>9.2681786294332418E-3</v>
      </c>
      <c r="BV500" s="36">
        <f t="shared" si="1124"/>
        <v>6.4331537631984277E-3</v>
      </c>
      <c r="BW500" s="36">
        <f t="shared" si="1124"/>
        <v>4.4653290571596222E-3</v>
      </c>
      <c r="BX500" s="36">
        <f t="shared" si="1124"/>
        <v>3.0344808722996667E-2</v>
      </c>
      <c r="BY500" s="36">
        <f t="shared" si="1124"/>
        <v>2.1062695081203887E-2</v>
      </c>
      <c r="BZ500" s="36">
        <f t="shared" si="1124"/>
        <v>1.4619868859069856E-2</v>
      </c>
      <c r="CA500" s="36">
        <f t="shared" si="1124"/>
        <v>2.0229872575002243E-2</v>
      </c>
      <c r="CB500" s="36">
        <f t="shared" si="1124"/>
        <v>1.40417967853581E-2</v>
      </c>
      <c r="CC500" s="36">
        <f t="shared" si="1124"/>
        <v>9.746579284188657E-3</v>
      </c>
      <c r="CD500" s="36">
        <f t="shared" si="1124"/>
        <v>1.3486581778671137E-2</v>
      </c>
      <c r="CE500" s="36">
        <f t="shared" si="1124"/>
        <v>9.3611978999424087E-3</v>
      </c>
      <c r="CF500" s="36">
        <f t="shared" si="1124"/>
        <v>6.4977195526649406E-3</v>
      </c>
      <c r="CG500" s="36">
        <f t="shared" si="1124"/>
        <v>9.5746979100872071E-3</v>
      </c>
      <c r="CH500" s="36">
        <f t="shared" si="1124"/>
        <v>6.6459124661403151E-3</v>
      </c>
      <c r="CI500" s="36">
        <f t="shared" si="1124"/>
        <v>4.6130074204290957E-3</v>
      </c>
      <c r="CJ500" s="36">
        <f t="shared" si="1124"/>
        <v>6.3831319694038378E-3</v>
      </c>
      <c r="CK500" s="36">
        <f t="shared" si="1124"/>
        <v>4.4306083311294112E-3</v>
      </c>
      <c r="CL500" s="36">
        <f t="shared" si="1124"/>
        <v>3.0753382944245706E-3</v>
      </c>
      <c r="CM500" s="36">
        <f t="shared" si="1124"/>
        <v>4.2554213324996915E-3</v>
      </c>
      <c r="CN500" s="36">
        <f t="shared" si="1124"/>
        <v>2.9537389009990753E-3</v>
      </c>
      <c r="CO500" s="36">
        <f t="shared" si="1124"/>
        <v>2.0502255390420516E-3</v>
      </c>
      <c r="CP500" s="36">
        <f t="shared" si="1124"/>
        <v>1.2685444847377729E-2</v>
      </c>
      <c r="CQ500" s="36">
        <f t="shared" ref="CQ500:DG500" si="1125">CQ499/$AC499</f>
        <v>8.8051191631752703E-3</v>
      </c>
      <c r="CR500" s="36">
        <f t="shared" si="1125"/>
        <v>6.1117386430278005E-3</v>
      </c>
      <c r="CS500" s="36">
        <f t="shared" si="1125"/>
        <v>8.4569632704650493E-3</v>
      </c>
      <c r="CT500" s="36">
        <f t="shared" si="1125"/>
        <v>5.870079469103848E-3</v>
      </c>
      <c r="CU500" s="36">
        <f t="shared" si="1125"/>
        <v>4.0744924474172012E-3</v>
      </c>
      <c r="CV500" s="36">
        <f t="shared" si="1125"/>
        <v>5.6379755395632968E-3</v>
      </c>
      <c r="CW500" s="36">
        <f t="shared" si="1125"/>
        <v>3.9133863307272325E-3</v>
      </c>
      <c r="CX500" s="36">
        <f t="shared" si="1125"/>
        <v>2.7163283107661347E-3</v>
      </c>
      <c r="CY500" s="36">
        <f t="shared" si="1125"/>
        <v>1.8459213635532191E-2</v>
      </c>
      <c r="CZ500" s="36">
        <f t="shared" si="1125"/>
        <v>1.2812761213728289E-2</v>
      </c>
      <c r="DA500" s="36">
        <f t="shared" si="1125"/>
        <v>8.8934909775362694E-3</v>
      </c>
      <c r="DB500" s="36">
        <f t="shared" si="1125"/>
        <v>1.2306142480264171E-2</v>
      </c>
      <c r="DC500" s="36">
        <f t="shared" si="1125"/>
        <v>8.5418408484223031E-3</v>
      </c>
      <c r="DD500" s="36">
        <f t="shared" si="1125"/>
        <v>5.9289940122820321E-3</v>
      </c>
      <c r="DE500" s="36">
        <f t="shared" si="1125"/>
        <v>8.2040950245601436E-3</v>
      </c>
      <c r="DF500" s="36">
        <f t="shared" si="1125"/>
        <v>5.6945605917949407E-3</v>
      </c>
      <c r="DG500" s="36">
        <f t="shared" si="1125"/>
        <v>3.952662693026591E-3</v>
      </c>
    </row>
    <row r="501" spans="2:111" x14ac:dyDescent="0.35">
      <c r="B501" s="35">
        <f t="shared" si="1119"/>
        <v>-0.36512198577176308</v>
      </c>
      <c r="D501" s="35">
        <f>$CE$6-$CE$7*SUMPRODUCT($B$6:$CD$6,AE500:DG500)</f>
        <v>-2.3545925955659186E-6</v>
      </c>
      <c r="H501" s="35">
        <f t="shared" si="1115"/>
        <v>-1.587799670220609E-7</v>
      </c>
      <c r="I501" s="35">
        <f t="shared" si="1115"/>
        <v>9.0479498225253018E-7</v>
      </c>
      <c r="J501" s="35">
        <f t="shared" si="1115"/>
        <v>-1.7545273289970619E-6</v>
      </c>
      <c r="K501" s="35">
        <f t="shared" si="1115"/>
        <v>-2.1061615739787626E-3</v>
      </c>
      <c r="M501" s="35">
        <v>4.9627460495380275E-9</v>
      </c>
      <c r="N501" s="35">
        <f>IFERROR(M501/(MAX(ABS(M498),ABS(M499),ABS(M500),ABS(M501))),0)</f>
        <v>0.52433458176715908</v>
      </c>
      <c r="P501" s="35">
        <f>L552</f>
        <v>-9.3776009180146502E-9</v>
      </c>
      <c r="R501" s="35">
        <f>H552*J552</f>
        <v>-4.942978344331326E-9</v>
      </c>
      <c r="T501" s="35">
        <f>P501-D501</f>
        <v>2.3452149946479039E-6</v>
      </c>
      <c r="V501" s="35">
        <v>-4.9429809883982581E-9</v>
      </c>
      <c r="X501" s="35">
        <v>-1.5839925596649804E-7</v>
      </c>
      <c r="Y501" s="35">
        <v>9.0505686117472355E-7</v>
      </c>
      <c r="Z501" s="35">
        <v>-1.7546306945420264E-6</v>
      </c>
      <c r="AA501" s="35">
        <v>-2.1061611444056867E-3</v>
      </c>
    </row>
    <row r="502" spans="2:111" x14ac:dyDescent="0.35">
      <c r="B502" s="3"/>
    </row>
    <row r="503" spans="2:111" ht="13.5" thickBot="1" x14ac:dyDescent="0.4">
      <c r="B503" s="39" t="s">
        <v>367</v>
      </c>
      <c r="D503" s="39" t="s">
        <v>368</v>
      </c>
      <c r="E503" s="39" t="s">
        <v>369</v>
      </c>
      <c r="F503" s="39" t="s">
        <v>370</v>
      </c>
      <c r="H503" s="39" t="s">
        <v>347</v>
      </c>
      <c r="I503" s="39" t="s">
        <v>371</v>
      </c>
      <c r="J503" s="39" t="s">
        <v>372</v>
      </c>
      <c r="K503" s="39" t="s">
        <v>349</v>
      </c>
      <c r="L503" s="39" t="s">
        <v>373</v>
      </c>
      <c r="M503" s="39" t="s">
        <v>374</v>
      </c>
    </row>
    <row r="504" spans="2:111" ht="13.15" thickTop="1" x14ac:dyDescent="0.35">
      <c r="B504" s="32">
        <v>1</v>
      </c>
      <c r="D504" s="32">
        <v>0</v>
      </c>
      <c r="E504" s="32"/>
      <c r="F504" s="32" t="b">
        <v>0</v>
      </c>
      <c r="H504" s="32">
        <v>0</v>
      </c>
      <c r="I504" s="32">
        <f>B498</f>
        <v>-0.49706182598155685</v>
      </c>
      <c r="J504" s="32">
        <f>IF(SUMPRODUCT(L504:L507,N498:N501)&gt;0,N498,-N498)</f>
        <v>-1</v>
      </c>
      <c r="K504" s="32">
        <f>I504+J504*H504</f>
        <v>-0.49706182598155685</v>
      </c>
      <c r="L504" s="32">
        <f>D498</f>
        <v>-4.252120930914316E-6</v>
      </c>
      <c r="M504" s="32">
        <f>SUMPRODUCT(L504:L507,J504:J507)</f>
        <v>6.7156166363213596E-6</v>
      </c>
    </row>
    <row r="505" spans="2:111" ht="13.5" thickBot="1" x14ac:dyDescent="0.4">
      <c r="H505" s="33">
        <f>H504</f>
        <v>0</v>
      </c>
      <c r="I505" s="33">
        <f>B499</f>
        <v>0.32821982258342536</v>
      </c>
      <c r="J505" s="32">
        <f>IF(SUMPRODUCT(L504:L507,N498:N501)&gt;0,N499,-N499)</f>
        <v>-0.19682711218851512</v>
      </c>
      <c r="K505" s="33">
        <f t="shared" ref="K505:K507" si="1126">I505+J505*H505</f>
        <v>0.32821982258342536</v>
      </c>
      <c r="L505" s="32">
        <f>D499</f>
        <v>-9.4104387926563504E-7</v>
      </c>
      <c r="M505" s="39" t="s">
        <v>375</v>
      </c>
    </row>
    <row r="506" spans="2:111" ht="13.15" thickTop="1" x14ac:dyDescent="0.35">
      <c r="H506" s="33">
        <f t="shared" ref="H506:H507" si="1127">H505</f>
        <v>0</v>
      </c>
      <c r="I506" s="32">
        <f>B500</f>
        <v>-0.40546510351078185</v>
      </c>
      <c r="J506" s="32">
        <f>IF(SUMPRODUCT(L504:L507,N498:N501)&gt;0,N500,-N500)</f>
        <v>-0.4857320082861375</v>
      </c>
      <c r="K506" s="32">
        <f t="shared" si="1126"/>
        <v>-0.40546510351078185</v>
      </c>
      <c r="L506" s="32">
        <f>D500</f>
        <v>-2.1486713137619518E-6</v>
      </c>
      <c r="M506" s="32">
        <f>F500</f>
        <v>-3180.5978399977967</v>
      </c>
    </row>
    <row r="507" spans="2:111" x14ac:dyDescent="0.35">
      <c r="H507" s="33">
        <f t="shared" si="1127"/>
        <v>0</v>
      </c>
      <c r="I507" s="34">
        <f>B501</f>
        <v>-0.36512198577176308</v>
      </c>
      <c r="J507" s="32">
        <f>IF(SUMPRODUCT(L504:L507,N498:N501)&gt;0,N501,-N501)</f>
        <v>-0.52433458176715908</v>
      </c>
      <c r="K507" s="34">
        <f t="shared" si="1126"/>
        <v>-0.36512198577176308</v>
      </c>
      <c r="L507" s="32">
        <f>D501</f>
        <v>-2.3545925955659186E-6</v>
      </c>
    </row>
    <row r="508" spans="2:111" ht="13.5" thickBot="1" x14ac:dyDescent="0.4">
      <c r="B508" s="39" t="s">
        <v>367</v>
      </c>
      <c r="D508" s="39" t="s">
        <v>368</v>
      </c>
      <c r="E508" s="39" t="s">
        <v>369</v>
      </c>
      <c r="F508" s="39" t="s">
        <v>370</v>
      </c>
      <c r="H508" s="39" t="s">
        <v>347</v>
      </c>
      <c r="I508" s="39" t="s">
        <v>371</v>
      </c>
      <c r="J508" s="39" t="s">
        <v>372</v>
      </c>
      <c r="K508" s="39" t="s">
        <v>349</v>
      </c>
      <c r="L508" s="39" t="s">
        <v>373</v>
      </c>
      <c r="M508" s="39" t="s">
        <v>374</v>
      </c>
      <c r="O508" s="45" t="s">
        <v>336</v>
      </c>
    </row>
    <row r="509" spans="2:111" ht="13.9" thickTop="1" thickBot="1" x14ac:dyDescent="0.4">
      <c r="B509" s="32">
        <f>1+B504</f>
        <v>2</v>
      </c>
      <c r="D509" s="32">
        <v>0</v>
      </c>
      <c r="E509" s="32">
        <f>H509</f>
        <v>5.8862176200921712E-8</v>
      </c>
      <c r="F509" s="32" t="b">
        <f>OR(F504,M509*M504&lt;=0)</f>
        <v>1</v>
      </c>
      <c r="H509" s="32">
        <f>ABS(H491)</f>
        <v>5.8862176200921712E-8</v>
      </c>
      <c r="I509" s="32">
        <f>I504</f>
        <v>-0.49706182598155685</v>
      </c>
      <c r="J509" s="32">
        <f>J504</f>
        <v>-1</v>
      </c>
      <c r="K509" s="32">
        <f>I509+J509*H509</f>
        <v>-0.49706188484373304</v>
      </c>
      <c r="L509" s="32">
        <f>$CE$3-$CE$7*SUMPRODUCT($B$3:$CD$3,Q511:CS511)</f>
        <v>2.2191952922412383E-5</v>
      </c>
      <c r="M509" s="32">
        <f>SUMPRODUCT(L509:L512,J509:J512)</f>
        <v>-3.5049015153502926E-5</v>
      </c>
      <c r="O509" s="46">
        <f>SUM(Q509:CS509)</f>
        <v>-1.2659906995627586</v>
      </c>
      <c r="P509" s="39" t="s">
        <v>363</v>
      </c>
      <c r="Q509" s="32">
        <f t="shared" ref="Q509:AV509" si="1128">SUMPRODUCT(B$3:B$6,$K509:$K512)</f>
        <v>0.93942922258324235</v>
      </c>
      <c r="R509" s="32">
        <f t="shared" si="1128"/>
        <v>0.57430720594800477</v>
      </c>
      <c r="S509" s="32">
        <f t="shared" si="1128"/>
        <v>0.20918518931276714</v>
      </c>
      <c r="T509" s="32">
        <f t="shared" si="1128"/>
        <v>0.53396409048121751</v>
      </c>
      <c r="U509" s="32">
        <f t="shared" si="1128"/>
        <v>0.16884207384597982</v>
      </c>
      <c r="V509" s="32">
        <f t="shared" si="1128"/>
        <v>-0.19627994278925781</v>
      </c>
      <c r="W509" s="32">
        <f t="shared" si="1128"/>
        <v>0.12849895837919256</v>
      </c>
      <c r="X509" s="32">
        <f t="shared" si="1128"/>
        <v>-0.23662305825604507</v>
      </c>
      <c r="Y509" s="32">
        <f t="shared" si="1128"/>
        <v>-0.60174507489128271</v>
      </c>
      <c r="Z509" s="32">
        <f t="shared" si="1128"/>
        <v>1.220760489152745</v>
      </c>
      <c r="AA509" s="32">
        <f t="shared" si="1128"/>
        <v>0.85563847251750746</v>
      </c>
      <c r="AB509" s="32">
        <f t="shared" si="1128"/>
        <v>0.49051645588226983</v>
      </c>
      <c r="AC509" s="32">
        <f t="shared" si="1128"/>
        <v>0.8152953570507202</v>
      </c>
      <c r="AD509" s="32">
        <f t="shared" si="1128"/>
        <v>0.45017334041548257</v>
      </c>
      <c r="AE509" s="32">
        <f t="shared" si="1128"/>
        <v>8.5051323780244936E-2</v>
      </c>
      <c r="AF509" s="32">
        <f t="shared" si="1128"/>
        <v>0.40983022494869531</v>
      </c>
      <c r="AG509" s="32">
        <f t="shared" si="1128"/>
        <v>4.4708208313457676E-2</v>
      </c>
      <c r="AH509" s="32">
        <f t="shared" si="1128"/>
        <v>-0.32041380832177996</v>
      </c>
      <c r="AI509" s="32">
        <f t="shared" si="1128"/>
        <v>1.5958688445787488</v>
      </c>
      <c r="AJ509" s="32">
        <f t="shared" si="1128"/>
        <v>1.2307468279435112</v>
      </c>
      <c r="AK509" s="32">
        <f t="shared" si="1128"/>
        <v>0.86562481130827362</v>
      </c>
      <c r="AL509" s="32">
        <f t="shared" si="1128"/>
        <v>1.1904037124767239</v>
      </c>
      <c r="AM509" s="32">
        <f t="shared" si="1128"/>
        <v>0.82528169584148625</v>
      </c>
      <c r="AN509" s="32">
        <f t="shared" si="1128"/>
        <v>0.46015967920624862</v>
      </c>
      <c r="AO509" s="32">
        <f t="shared" si="1128"/>
        <v>0.78493858037469899</v>
      </c>
      <c r="AP509" s="32">
        <f t="shared" si="1128"/>
        <v>0.41981656373946136</v>
      </c>
      <c r="AQ509" s="32">
        <f t="shared" si="1128"/>
        <v>5.4694547104223723E-2</v>
      </c>
      <c r="AR509" s="32">
        <f t="shared" si="1128"/>
        <v>0.44236733773950931</v>
      </c>
      <c r="AS509" s="32">
        <f t="shared" si="1128"/>
        <v>7.724532110427168E-2</v>
      </c>
      <c r="AT509" s="32">
        <f t="shared" si="1128"/>
        <v>-0.28787669553096595</v>
      </c>
      <c r="AU509" s="32">
        <f t="shared" si="1128"/>
        <v>3.690220563748442E-2</v>
      </c>
      <c r="AV509" s="32">
        <f t="shared" si="1128"/>
        <v>-0.32821981099775321</v>
      </c>
      <c r="AW509" s="32">
        <f t="shared" ref="AW509:CB509" si="1129">SUMPRODUCT(AH$3:AH$6,$K509:$K512)</f>
        <v>-0.69334182763299079</v>
      </c>
      <c r="AX509" s="32">
        <f t="shared" si="1129"/>
        <v>-0.36856292646454042</v>
      </c>
      <c r="AY509" s="32">
        <f t="shared" si="1129"/>
        <v>-0.73368494309977805</v>
      </c>
      <c r="AZ509" s="32">
        <f t="shared" si="1129"/>
        <v>-1.0988069597350156</v>
      </c>
      <c r="BA509" s="32">
        <f t="shared" si="1129"/>
        <v>0.72369860430901212</v>
      </c>
      <c r="BB509" s="32">
        <f t="shared" si="1129"/>
        <v>0.35857658767377443</v>
      </c>
      <c r="BC509" s="32">
        <f t="shared" si="1129"/>
        <v>-6.5454289614632066E-3</v>
      </c>
      <c r="BD509" s="32">
        <f t="shared" si="1129"/>
        <v>0.31823347220698717</v>
      </c>
      <c r="BE509" s="32">
        <f t="shared" si="1129"/>
        <v>-4.6888544428250453E-2</v>
      </c>
      <c r="BF509" s="32">
        <f t="shared" si="1129"/>
        <v>-0.4120105610634881</v>
      </c>
      <c r="BG509" s="32">
        <f t="shared" si="1129"/>
        <v>-8.7231659895037728E-2</v>
      </c>
      <c r="BH509" s="32">
        <f t="shared" si="1129"/>
        <v>-0.45235367653027536</v>
      </c>
      <c r="BI509" s="32">
        <f t="shared" si="1129"/>
        <v>-0.81747569316551294</v>
      </c>
      <c r="BJ509" s="32">
        <f t="shared" si="1129"/>
        <v>1.0988069597350156</v>
      </c>
      <c r="BK509" s="32">
        <f t="shared" si="1129"/>
        <v>0.73368494309977805</v>
      </c>
      <c r="BL509" s="32">
        <f t="shared" si="1129"/>
        <v>0.36856292646454042</v>
      </c>
      <c r="BM509" s="32">
        <f t="shared" si="1129"/>
        <v>0.69334182763299079</v>
      </c>
      <c r="BN509" s="32">
        <f t="shared" si="1129"/>
        <v>0.32821981099775321</v>
      </c>
      <c r="BO509" s="32">
        <f t="shared" si="1129"/>
        <v>-3.690220563748442E-2</v>
      </c>
      <c r="BP509" s="32">
        <f t="shared" si="1129"/>
        <v>0.28787669553096595</v>
      </c>
      <c r="BQ509" s="32">
        <f t="shared" si="1129"/>
        <v>-7.724532110427168E-2</v>
      </c>
      <c r="BR509" s="32">
        <f t="shared" si="1129"/>
        <v>-0.44236733773950931</v>
      </c>
      <c r="BS509" s="32">
        <f t="shared" si="1129"/>
        <v>-5.4694547104223723E-2</v>
      </c>
      <c r="BT509" s="32">
        <f t="shared" si="1129"/>
        <v>-0.41981656373946136</v>
      </c>
      <c r="BU509" s="32">
        <f t="shared" si="1129"/>
        <v>-0.78493858037469899</v>
      </c>
      <c r="BV509" s="32">
        <f t="shared" si="1129"/>
        <v>-0.46015967920624862</v>
      </c>
      <c r="BW509" s="32">
        <f t="shared" si="1129"/>
        <v>-0.82528169584148625</v>
      </c>
      <c r="BX509" s="32">
        <f t="shared" si="1129"/>
        <v>-1.1904037124767239</v>
      </c>
      <c r="BY509" s="32">
        <f t="shared" si="1129"/>
        <v>-0.86562481130827362</v>
      </c>
      <c r="BZ509" s="32">
        <f t="shared" si="1129"/>
        <v>-1.2307468279435112</v>
      </c>
      <c r="CA509" s="32">
        <f t="shared" si="1129"/>
        <v>-1.5958688445787488</v>
      </c>
      <c r="CB509" s="32">
        <f t="shared" si="1129"/>
        <v>0.22663671946527908</v>
      </c>
      <c r="CC509" s="32">
        <f t="shared" ref="CC509:CS509" si="1130">SUMPRODUCT(BN$3:BN$6,$K509:$K512)</f>
        <v>-0.13848529716995855</v>
      </c>
      <c r="CD509" s="32">
        <f t="shared" si="1130"/>
        <v>-0.50360731380519619</v>
      </c>
      <c r="CE509" s="32">
        <f t="shared" si="1130"/>
        <v>-0.17882841263674581</v>
      </c>
      <c r="CF509" s="32">
        <f t="shared" si="1130"/>
        <v>-0.54395042927198345</v>
      </c>
      <c r="CG509" s="32">
        <f t="shared" si="1130"/>
        <v>-0.90907244590722103</v>
      </c>
      <c r="CH509" s="32">
        <f t="shared" si="1130"/>
        <v>-0.58429354473877071</v>
      </c>
      <c r="CI509" s="32">
        <f t="shared" si="1130"/>
        <v>-0.94941556137400829</v>
      </c>
      <c r="CJ509" s="32">
        <f t="shared" si="1130"/>
        <v>-1.3145375780092459</v>
      </c>
      <c r="CK509" s="32">
        <f t="shared" si="1130"/>
        <v>0.60174507489128271</v>
      </c>
      <c r="CL509" s="32">
        <f t="shared" si="1130"/>
        <v>0.23662305825604507</v>
      </c>
      <c r="CM509" s="32">
        <f t="shared" si="1130"/>
        <v>-0.12849895837919256</v>
      </c>
      <c r="CN509" s="32">
        <f t="shared" si="1130"/>
        <v>0.19627994278925781</v>
      </c>
      <c r="CO509" s="32">
        <f t="shared" si="1130"/>
        <v>-0.16884207384597982</v>
      </c>
      <c r="CP509" s="32">
        <f t="shared" si="1130"/>
        <v>-0.53396409048121751</v>
      </c>
      <c r="CQ509" s="32">
        <f t="shared" si="1130"/>
        <v>-0.20918518931276714</v>
      </c>
      <c r="CR509" s="32">
        <f t="shared" si="1130"/>
        <v>-0.57430720594800477</v>
      </c>
      <c r="CS509" s="32">
        <f t="shared" si="1130"/>
        <v>-0.93942922258324235</v>
      </c>
    </row>
    <row r="510" spans="2:111" ht="13.9" thickTop="1" thickBot="1" x14ac:dyDescent="0.4">
      <c r="H510" s="33">
        <f>H509</f>
        <v>5.8862176200921712E-8</v>
      </c>
      <c r="I510" s="33">
        <f t="shared" ref="I510:J510" si="1131">I505</f>
        <v>0.32821982258342536</v>
      </c>
      <c r="J510" s="33">
        <f t="shared" si="1131"/>
        <v>-0.19682711218851512</v>
      </c>
      <c r="K510" s="33">
        <f t="shared" ref="K510:K512" si="1132">I510+J510*H510</f>
        <v>0.32821981099775321</v>
      </c>
      <c r="L510" s="33">
        <f>$CE$4-$CE$7*SUMPRODUCT($B$4:$CD$4,Q511:CS511)</f>
        <v>4.9113444617887581E-6</v>
      </c>
      <c r="M510" s="39" t="s">
        <v>375</v>
      </c>
      <c r="O510" s="47">
        <f t="shared" ref="O510:O511" si="1133">SUM(Q510:CS510)</f>
        <v>98.882943986868284</v>
      </c>
      <c r="P510" s="39" t="s">
        <v>365</v>
      </c>
      <c r="Q510" s="33">
        <f>EXP(Q509)</f>
        <v>2.5585206556731959</v>
      </c>
      <c r="R510" s="33">
        <f>EXP(R509)</f>
        <v>1.7758997678358841</v>
      </c>
      <c r="S510" s="33">
        <f t="shared" ref="S510:CD510" si="1134">EXP(S509)</f>
        <v>1.2326732553072615</v>
      </c>
      <c r="T510" s="33">
        <f t="shared" si="1134"/>
        <v>1.7056803961896059</v>
      </c>
      <c r="U510" s="33">
        <f t="shared" si="1134"/>
        <v>1.1839331501501289</v>
      </c>
      <c r="V510" s="33">
        <f t="shared" si="1134"/>
        <v>0.82178215048711445</v>
      </c>
      <c r="W510" s="33">
        <f t="shared" si="1134"/>
        <v>1.1371202368424993</v>
      </c>
      <c r="X510" s="33">
        <f t="shared" si="1134"/>
        <v>0.7892887478286682</v>
      </c>
      <c r="Y510" s="33">
        <f t="shared" si="1134"/>
        <v>0.54785475384625892</v>
      </c>
      <c r="Z510" s="33">
        <f t="shared" si="1134"/>
        <v>3.3897646328788369</v>
      </c>
      <c r="AA510" s="33">
        <f t="shared" si="1134"/>
        <v>2.3528761478628248</v>
      </c>
      <c r="AB510" s="33">
        <f t="shared" si="1134"/>
        <v>1.6331594569975219</v>
      </c>
      <c r="AC510" s="33">
        <f t="shared" si="1134"/>
        <v>2.2598430343635321</v>
      </c>
      <c r="AD510" s="33">
        <f t="shared" si="1134"/>
        <v>1.5685840609388289</v>
      </c>
      <c r="AE510" s="33">
        <f t="shared" si="1134"/>
        <v>1.0887729452078148</v>
      </c>
      <c r="AF510" s="33">
        <f t="shared" si="1134"/>
        <v>1.5065619867607829</v>
      </c>
      <c r="AG510" s="33">
        <f t="shared" si="1134"/>
        <v>1.0457226822016281</v>
      </c>
      <c r="AH510" s="33">
        <f t="shared" si="1134"/>
        <v>0.72584861272263257</v>
      </c>
      <c r="AI510" s="33">
        <f t="shared" si="1134"/>
        <v>4.9326128848299664</v>
      </c>
      <c r="AJ510" s="33">
        <f t="shared" si="1134"/>
        <v>3.4237855604448701</v>
      </c>
      <c r="AK510" s="33">
        <f t="shared" si="1134"/>
        <v>2.3764904803217446</v>
      </c>
      <c r="AL510" s="33">
        <f t="shared" si="1134"/>
        <v>3.2884085109850285</v>
      </c>
      <c r="AM510" s="33">
        <f t="shared" si="1134"/>
        <v>2.2825236521966916</v>
      </c>
      <c r="AN510" s="33">
        <f t="shared" si="1134"/>
        <v>1.5843269488670424</v>
      </c>
      <c r="AO510" s="33">
        <f t="shared" si="1134"/>
        <v>2.1922722880556096</v>
      </c>
      <c r="AP510" s="33">
        <f t="shared" si="1134"/>
        <v>1.5216823982867589</v>
      </c>
      <c r="AQ510" s="33">
        <f t="shared" si="1134"/>
        <v>1.0562179405686154</v>
      </c>
      <c r="AR510" s="33">
        <f t="shared" si="1134"/>
        <v>1.5563873552527117</v>
      </c>
      <c r="AS510" s="33">
        <f t="shared" si="1134"/>
        <v>1.0803070660098846</v>
      </c>
      <c r="AT510" s="33">
        <f t="shared" si="1134"/>
        <v>0.74985404689399338</v>
      </c>
      <c r="AU510" s="33">
        <f t="shared" si="1134"/>
        <v>1.0375915452726474</v>
      </c>
      <c r="AV510" s="33">
        <f t="shared" si="1134"/>
        <v>0.72020469339276527</v>
      </c>
      <c r="AW510" s="33">
        <f t="shared" si="1134"/>
        <v>0.49990268593473347</v>
      </c>
      <c r="AX510" s="33">
        <f t="shared" si="1134"/>
        <v>0.69172768025121389</v>
      </c>
      <c r="AY510" s="33">
        <f t="shared" si="1134"/>
        <v>0.48013645074151634</v>
      </c>
      <c r="AZ510" s="33">
        <f t="shared" si="1134"/>
        <v>0.33326844929342558</v>
      </c>
      <c r="BA510" s="33">
        <f t="shared" si="1134"/>
        <v>2.0620458154977497</v>
      </c>
      <c r="BB510" s="33">
        <f t="shared" si="1134"/>
        <v>1.4312906471516726</v>
      </c>
      <c r="BC510" s="33">
        <f t="shared" si="1134"/>
        <v>0.99347594569781728</v>
      </c>
      <c r="BD510" s="33">
        <f t="shared" si="1134"/>
        <v>1.3746971773475405</v>
      </c>
      <c r="BE510" s="33">
        <f t="shared" si="1134"/>
        <v>0.95419374187298989</v>
      </c>
      <c r="BF510" s="33">
        <f t="shared" si="1134"/>
        <v>0.66231728124032951</v>
      </c>
      <c r="BG510" s="33">
        <f t="shared" si="1134"/>
        <v>0.91646476290883239</v>
      </c>
      <c r="BH510" s="33">
        <f t="shared" si="1134"/>
        <v>0.63612914598546577</v>
      </c>
      <c r="BI510" s="33">
        <f t="shared" si="1134"/>
        <v>0.44154484356585422</v>
      </c>
      <c r="BJ510" s="33">
        <f t="shared" si="1134"/>
        <v>3.0005840700496433</v>
      </c>
      <c r="BK510" s="33">
        <f t="shared" si="1134"/>
        <v>2.0827412675201251</v>
      </c>
      <c r="BL510" s="33">
        <f t="shared" si="1134"/>
        <v>1.445655607762915</v>
      </c>
      <c r="BM510" s="33">
        <f t="shared" si="1134"/>
        <v>2.0003893320360322</v>
      </c>
      <c r="BN510" s="33">
        <f t="shared" si="1134"/>
        <v>1.388494145031415</v>
      </c>
      <c r="BO510" s="33">
        <f t="shared" si="1134"/>
        <v>0.96377038205070431</v>
      </c>
      <c r="BP510" s="33">
        <f t="shared" si="1134"/>
        <v>1.3335928560259802</v>
      </c>
      <c r="BQ510" s="33">
        <f t="shared" si="1134"/>
        <v>0.92566274114405378</v>
      </c>
      <c r="BR510" s="33">
        <f t="shared" si="1134"/>
        <v>0.6425135726174217</v>
      </c>
      <c r="BS510" s="33">
        <f t="shared" si="1134"/>
        <v>0.94677429874146002</v>
      </c>
      <c r="BT510" s="33">
        <f t="shared" si="1134"/>
        <v>0.65716735708179719</v>
      </c>
      <c r="BU510" s="33">
        <f t="shared" si="1134"/>
        <v>0.45614771734715914</v>
      </c>
      <c r="BV510" s="33">
        <f t="shared" si="1134"/>
        <v>0.63118285068312663</v>
      </c>
      <c r="BW510" s="33">
        <f t="shared" si="1134"/>
        <v>0.43811156087587699</v>
      </c>
      <c r="BX510" s="33">
        <f t="shared" si="1134"/>
        <v>0.30409847093494302</v>
      </c>
      <c r="BY510" s="33">
        <f t="shared" si="1134"/>
        <v>0.4207885570257423</v>
      </c>
      <c r="BZ510" s="33">
        <f t="shared" si="1134"/>
        <v>0.29207436690925959</v>
      </c>
      <c r="CA510" s="33">
        <f t="shared" si="1134"/>
        <v>0.20273230909229789</v>
      </c>
      <c r="CB510" s="33">
        <f t="shared" si="1134"/>
        <v>1.2543740954665166</v>
      </c>
      <c r="CC510" s="33">
        <f t="shared" si="1134"/>
        <v>0.87067605257703051</v>
      </c>
      <c r="CD510" s="33">
        <f t="shared" si="1134"/>
        <v>0.60434665485433381</v>
      </c>
      <c r="CE510" s="33">
        <f t="shared" ref="CE510:CS510" si="1135">EXP(CE509)</f>
        <v>0.83624937691282664</v>
      </c>
      <c r="CF510" s="33">
        <f t="shared" si="1135"/>
        <v>0.58045068779076736</v>
      </c>
      <c r="CG510" s="33">
        <f t="shared" si="1135"/>
        <v>0.40289776023581642</v>
      </c>
      <c r="CH510" s="33">
        <f t="shared" si="1135"/>
        <v>0.55749957123198401</v>
      </c>
      <c r="CI510" s="33">
        <f t="shared" si="1135"/>
        <v>0.38696711590900978</v>
      </c>
      <c r="CJ510" s="33">
        <f t="shared" si="1135"/>
        <v>0.26859850037916261</v>
      </c>
      <c r="CK510" s="33">
        <f t="shared" si="1135"/>
        <v>1.8253013102093549</v>
      </c>
      <c r="CL510" s="33">
        <f t="shared" si="1135"/>
        <v>1.266963456340912</v>
      </c>
      <c r="CM510" s="33">
        <f t="shared" si="1135"/>
        <v>0.87941447843435794</v>
      </c>
      <c r="CN510" s="33">
        <f t="shared" si="1135"/>
        <v>1.2168675109422202</v>
      </c>
      <c r="CO510" s="33">
        <f t="shared" si="1135"/>
        <v>0.84464228396104524</v>
      </c>
      <c r="CP510" s="33">
        <f t="shared" si="1135"/>
        <v>0.58627630488920657</v>
      </c>
      <c r="CQ510" s="33">
        <f t="shared" si="1135"/>
        <v>0.81124498782991417</v>
      </c>
      <c r="CR510" s="33">
        <f t="shared" si="1135"/>
        <v>0.56309484246321084</v>
      </c>
      <c r="CS510" s="33">
        <f t="shared" si="1135"/>
        <v>0.39085086054811657</v>
      </c>
    </row>
    <row r="511" spans="2:111" ht="13.9" thickTop="1" thickBot="1" x14ac:dyDescent="0.4">
      <c r="H511" s="32">
        <f t="shared" ref="H511:H512" si="1136">H510</f>
        <v>5.8862176200921712E-8</v>
      </c>
      <c r="I511" s="32">
        <f t="shared" ref="I511:J511" si="1137">I506</f>
        <v>-0.40546510351078185</v>
      </c>
      <c r="J511" s="32">
        <f t="shared" si="1137"/>
        <v>-0.4857320082861375</v>
      </c>
      <c r="K511" s="32">
        <f t="shared" si="1132"/>
        <v>-0.40546513210202489</v>
      </c>
      <c r="L511" s="32">
        <f>$CE$5-$CE$7*SUMPRODUCT($B$5:$CD$5,Q511:CS511)</f>
        <v>1.1213972499035663E-5</v>
      </c>
      <c r="M511" s="32">
        <f>SUMPRODUCT($B$7:$CD$7, LN(Q511:CS511))</f>
        <v>-3180.5978399977994</v>
      </c>
      <c r="O511" s="48">
        <f t="shared" si="1133"/>
        <v>1</v>
      </c>
      <c r="P511" s="39" t="s">
        <v>366</v>
      </c>
      <c r="Q511" s="32">
        <f t="shared" ref="Q511:AV511" si="1138">Q510/$O510</f>
        <v>2.5874236268824773E-2</v>
      </c>
      <c r="R511" s="32">
        <f t="shared" si="1138"/>
        <v>1.795961665615179E-2</v>
      </c>
      <c r="S511" s="32">
        <f t="shared" si="1138"/>
        <v>1.2465984583458206E-2</v>
      </c>
      <c r="T511" s="32">
        <f t="shared" si="1138"/>
        <v>1.7249490432001309E-2</v>
      </c>
      <c r="U511" s="32">
        <f t="shared" si="1138"/>
        <v>1.1973077483487506E-2</v>
      </c>
      <c r="V511" s="32">
        <f t="shared" si="1138"/>
        <v>8.31065618956741E-3</v>
      </c>
      <c r="W511" s="32">
        <f t="shared" si="1138"/>
        <v>1.1499660012079633E-2</v>
      </c>
      <c r="X511" s="32">
        <f t="shared" si="1138"/>
        <v>7.9820514641381051E-3</v>
      </c>
      <c r="Y511" s="32">
        <f t="shared" si="1138"/>
        <v>5.5404373267751248E-3</v>
      </c>
      <c r="Z511" s="32">
        <f t="shared" si="1138"/>
        <v>3.4280579604597933E-2</v>
      </c>
      <c r="AA511" s="32">
        <f t="shared" si="1138"/>
        <v>2.3794560042379891E-2</v>
      </c>
      <c r="AB511" s="32">
        <f t="shared" si="1138"/>
        <v>1.6516088530034122E-2</v>
      </c>
      <c r="AC511" s="32">
        <f t="shared" si="1138"/>
        <v>2.2853719188049668E-2</v>
      </c>
      <c r="AD511" s="32">
        <f t="shared" si="1138"/>
        <v>1.5863039647637692E-2</v>
      </c>
      <c r="AE511" s="32">
        <f t="shared" si="1138"/>
        <v>1.1010725422499602E-2</v>
      </c>
      <c r="AF511" s="32">
        <f t="shared" si="1138"/>
        <v>1.5235812426467149E-2</v>
      </c>
      <c r="AG511" s="32">
        <f t="shared" si="1138"/>
        <v>1.0575359511348092E-2</v>
      </c>
      <c r="AH511" s="32">
        <f t="shared" si="1138"/>
        <v>7.3404834388731965E-3</v>
      </c>
      <c r="AI511" s="32">
        <f t="shared" si="1138"/>
        <v>4.9883353852055827E-2</v>
      </c>
      <c r="AJ511" s="32">
        <f t="shared" si="1138"/>
        <v>3.4624632139790973E-2</v>
      </c>
      <c r="AK511" s="32">
        <f t="shared" si="1138"/>
        <v>2.403337101934732E-2</v>
      </c>
      <c r="AL511" s="32">
        <f t="shared" si="1138"/>
        <v>3.3255568436774408E-2</v>
      </c>
      <c r="AM511" s="32">
        <f t="shared" si="1138"/>
        <v>2.3083087539341591E-2</v>
      </c>
      <c r="AN511" s="32">
        <f t="shared" si="1138"/>
        <v>1.602224696179598E-2</v>
      </c>
      <c r="AO511" s="32">
        <f t="shared" si="1138"/>
        <v>2.2170378425896631E-2</v>
      </c>
      <c r="AP511" s="32">
        <f t="shared" si="1138"/>
        <v>1.538872465699281E-2</v>
      </c>
      <c r="AQ511" s="32">
        <f t="shared" si="1138"/>
        <v>1.0681497718240285E-2</v>
      </c>
      <c r="AR511" s="32">
        <f t="shared" si="1138"/>
        <v>1.573969475928428E-2</v>
      </c>
      <c r="AS511" s="32">
        <f t="shared" si="1138"/>
        <v>1.0925110261212996E-2</v>
      </c>
      <c r="AT511" s="32">
        <f t="shared" si="1138"/>
        <v>7.5832496147523118E-3</v>
      </c>
      <c r="AU511" s="32">
        <f t="shared" si="1138"/>
        <v>1.0493129587752163E-2</v>
      </c>
      <c r="AV511" s="32">
        <f t="shared" si="1138"/>
        <v>7.2834066660516185E-3</v>
      </c>
      <c r="AW511" s="32">
        <f t="shared" ref="AW511:CB511" si="1139">AW510/$O510</f>
        <v>5.0554996218672536E-3</v>
      </c>
      <c r="AX511" s="32">
        <f t="shared" si="1139"/>
        <v>6.9954195573209855E-3</v>
      </c>
      <c r="AY511" s="32">
        <f t="shared" si="1139"/>
        <v>4.8556043275297181E-3</v>
      </c>
      <c r="AZ511" s="32">
        <f t="shared" si="1139"/>
        <v>3.3703330003775358E-3</v>
      </c>
      <c r="BA511" s="32">
        <f t="shared" si="1139"/>
        <v>2.0853402339756296E-2</v>
      </c>
      <c r="BB511" s="32">
        <f t="shared" si="1139"/>
        <v>1.4474595814438423E-2</v>
      </c>
      <c r="BC511" s="32">
        <f t="shared" si="1139"/>
        <v>1.004698996249294E-2</v>
      </c>
      <c r="BD511" s="32">
        <f t="shared" si="1139"/>
        <v>1.3902267892935116E-2</v>
      </c>
      <c r="BE511" s="32">
        <f t="shared" si="1139"/>
        <v>9.6497303114246626E-3</v>
      </c>
      <c r="BF511" s="32">
        <f t="shared" si="1139"/>
        <v>6.6979931476179111E-3</v>
      </c>
      <c r="BG511" s="32">
        <f t="shared" si="1139"/>
        <v>9.2681783729106956E-3</v>
      </c>
      <c r="BH511" s="32">
        <f t="shared" si="1139"/>
        <v>6.4331533865935884E-3</v>
      </c>
      <c r="BI511" s="32">
        <f t="shared" si="1139"/>
        <v>4.4653286579381338E-3</v>
      </c>
      <c r="BJ511" s="32">
        <f t="shared" si="1139"/>
        <v>3.0344809216522949E-2</v>
      </c>
      <c r="BK511" s="32">
        <f t="shared" si="1139"/>
        <v>2.1062694773698428E-2</v>
      </c>
      <c r="BL511" s="32">
        <f t="shared" si="1139"/>
        <v>1.4619868194406702E-2</v>
      </c>
      <c r="BM511" s="32">
        <f t="shared" si="1139"/>
        <v>2.0229872325622556E-2</v>
      </c>
      <c r="BN511" s="32">
        <f t="shared" si="1139"/>
        <v>1.4041796178882052E-2</v>
      </c>
      <c r="BO511" s="32">
        <f t="shared" si="1139"/>
        <v>9.7465785624130854E-3</v>
      </c>
      <c r="BP511" s="32">
        <f t="shared" si="1139"/>
        <v>1.3486581226819887E-2</v>
      </c>
      <c r="BQ511" s="32">
        <f t="shared" si="1139"/>
        <v>9.3611972279767711E-3</v>
      </c>
      <c r="BR511" s="32">
        <f t="shared" si="1139"/>
        <v>6.4977188857033618E-3</v>
      </c>
      <c r="BS511" s="32">
        <f t="shared" si="1139"/>
        <v>9.5746977240806289E-3</v>
      </c>
      <c r="BT511" s="32">
        <f t="shared" si="1139"/>
        <v>6.6459121319149784E-3</v>
      </c>
      <c r="BU511" s="32">
        <f t="shared" si="1139"/>
        <v>4.61300704606586E-3</v>
      </c>
      <c r="BV511" s="32">
        <f t="shared" si="1139"/>
        <v>6.3831316628977803E-3</v>
      </c>
      <c r="BW511" s="32">
        <f t="shared" si="1139"/>
        <v>4.4306079816359275E-3</v>
      </c>
      <c r="BX511" s="32">
        <f t="shared" si="1139"/>
        <v>3.0753379569213421E-3</v>
      </c>
      <c r="BY511" s="32">
        <f t="shared" si="1139"/>
        <v>4.2554210064945407E-3</v>
      </c>
      <c r="BZ511" s="32">
        <f t="shared" si="1139"/>
        <v>2.9537385835523592E-3</v>
      </c>
      <c r="CA511" s="32">
        <f t="shared" si="1139"/>
        <v>2.050225255421409E-3</v>
      </c>
      <c r="CB511" s="32">
        <f t="shared" si="1139"/>
        <v>1.268544447496525E-2</v>
      </c>
      <c r="CC511" s="32">
        <f t="shared" ref="CC511:CS511" si="1140">CC510/$O510</f>
        <v>8.8051186329227496E-3</v>
      </c>
      <c r="CD511" s="32">
        <f t="shared" si="1140"/>
        <v>6.1117380863437015E-3</v>
      </c>
      <c r="CE511" s="32">
        <f t="shared" si="1140"/>
        <v>8.4569627803949797E-3</v>
      </c>
      <c r="CF511" s="32">
        <f t="shared" si="1140"/>
        <v>5.87007894776931E-3</v>
      </c>
      <c r="CG511" s="32">
        <f t="shared" si="1140"/>
        <v>4.074491959799675E-3</v>
      </c>
      <c r="CH511" s="32">
        <f t="shared" si="1140"/>
        <v>5.6379750516531981E-3</v>
      </c>
      <c r="CI511" s="32">
        <f t="shared" si="1140"/>
        <v>3.9133858712823042E-3</v>
      </c>
      <c r="CJ511" s="32">
        <f t="shared" si="1140"/>
        <v>2.7163279080245897E-3</v>
      </c>
      <c r="CK511" s="32">
        <f t="shared" si="1140"/>
        <v>1.8459212849202346E-2</v>
      </c>
      <c r="CL511" s="32">
        <f t="shared" si="1140"/>
        <v>1.2812760272481022E-2</v>
      </c>
      <c r="CM511" s="32">
        <f t="shared" si="1140"/>
        <v>8.8934900497212623E-3</v>
      </c>
      <c r="CN511" s="32">
        <f t="shared" si="1140"/>
        <v>1.2306141604196382E-2</v>
      </c>
      <c r="CO511" s="32">
        <f t="shared" si="1140"/>
        <v>8.5418399767022944E-3</v>
      </c>
      <c r="CP511" s="32">
        <f t="shared" si="1140"/>
        <v>5.9289932242214032E-3</v>
      </c>
      <c r="CQ511" s="32">
        <f t="shared" si="1140"/>
        <v>8.2040942059496934E-3</v>
      </c>
      <c r="CR511" s="32">
        <f t="shared" si="1140"/>
        <v>5.6945598478337191E-3</v>
      </c>
      <c r="CS511" s="32">
        <f t="shared" si="1140"/>
        <v>3.9526620546413123E-3</v>
      </c>
    </row>
    <row r="512" spans="2:111" ht="13.15" thickTop="1" x14ac:dyDescent="0.35">
      <c r="H512" s="34">
        <f t="shared" si="1136"/>
        <v>5.8862176200921712E-8</v>
      </c>
      <c r="I512" s="34">
        <f t="shared" ref="I512:J512" si="1141">I507</f>
        <v>-0.36512198577176308</v>
      </c>
      <c r="J512" s="34">
        <f t="shared" si="1141"/>
        <v>-0.52433458176715908</v>
      </c>
      <c r="K512" s="34">
        <f t="shared" si="1132"/>
        <v>-0.36512201663523763</v>
      </c>
      <c r="L512" s="34">
        <f>$CE$6-$CE$7*SUMPRODUCT($B$6:$CD$6,Q511:CS511)</f>
        <v>1.2288701384477463E-5</v>
      </c>
    </row>
    <row r="513" spans="2:97" ht="13.5" thickBot="1" x14ac:dyDescent="0.4">
      <c r="B513" s="39" t="s">
        <v>367</v>
      </c>
      <c r="D513" s="39" t="s">
        <v>368</v>
      </c>
      <c r="E513" s="39" t="s">
        <v>369</v>
      </c>
      <c r="F513" s="39" t="s">
        <v>370</v>
      </c>
      <c r="H513" s="39" t="s">
        <v>347</v>
      </c>
      <c r="I513" s="39" t="s">
        <v>371</v>
      </c>
      <c r="J513" s="39" t="s">
        <v>372</v>
      </c>
      <c r="K513" s="39" t="s">
        <v>349</v>
      </c>
      <c r="L513" s="39" t="s">
        <v>373</v>
      </c>
      <c r="M513" s="39" t="s">
        <v>374</v>
      </c>
      <c r="O513" s="45" t="s">
        <v>336</v>
      </c>
    </row>
    <row r="514" spans="2:97" ht="13.9" thickTop="1" thickBot="1" x14ac:dyDescent="0.4">
      <c r="B514" s="32">
        <f>1+B509</f>
        <v>3</v>
      </c>
      <c r="D514" s="32">
        <f>IF(F509,IF(M514&lt;0,D509,H514),E509)</f>
        <v>0</v>
      </c>
      <c r="E514" s="32">
        <f>IF(F509,IF(M514&lt;0,H514,E509),H514)</f>
        <v>2.9431088100460856E-8</v>
      </c>
      <c r="F514" s="32" t="b">
        <f>OR(F509,M514*M509&lt;=0)</f>
        <v>1</v>
      </c>
      <c r="H514" s="32">
        <f>IF(F509,(D509+E509)/2,2*H509)</f>
        <v>2.9431088100460856E-8</v>
      </c>
      <c r="I514" s="32">
        <f>I509</f>
        <v>-0.49706182598155685</v>
      </c>
      <c r="J514" s="32">
        <f>J509</f>
        <v>-1</v>
      </c>
      <c r="K514" s="32">
        <f>I514+J514*H514</f>
        <v>-0.49706185541264497</v>
      </c>
      <c r="L514" s="32">
        <f>$CE$3-$CE$7*SUMPRODUCT($B$3:$CD$3,Q516:CS516)</f>
        <v>8.9699159673273243E-6</v>
      </c>
      <c r="M514" s="32">
        <f>SUMPRODUCT(L514:L517,J514:J517)</f>
        <v>-1.4166699256079813E-5</v>
      </c>
      <c r="O514" s="46">
        <f>SUM(Q514:CS514)</f>
        <v>-1.265990721906554</v>
      </c>
      <c r="P514" s="39" t="s">
        <v>363</v>
      </c>
      <c r="Q514" s="32">
        <f t="shared" ref="Q514:AV514" si="1142">SUMPRODUCT(B$3:B$6,$K514:$K517)</f>
        <v>0.93942915763195944</v>
      </c>
      <c r="R514" s="32">
        <f t="shared" si="1142"/>
        <v>0.57430715642845909</v>
      </c>
      <c r="S514" s="32">
        <f t="shared" si="1142"/>
        <v>0.20918515522495873</v>
      </c>
      <c r="T514" s="32">
        <f t="shared" si="1142"/>
        <v>0.53396403982555607</v>
      </c>
      <c r="U514" s="32">
        <f t="shared" si="1142"/>
        <v>0.16884203862205571</v>
      </c>
      <c r="V514" s="32">
        <f t="shared" si="1142"/>
        <v>-0.19627996258144464</v>
      </c>
      <c r="W514" s="32">
        <f t="shared" si="1142"/>
        <v>0.12849892201915269</v>
      </c>
      <c r="X514" s="32">
        <f t="shared" si="1142"/>
        <v>-0.23662307918434766</v>
      </c>
      <c r="Y514" s="32">
        <f t="shared" si="1142"/>
        <v>-0.60174508038784802</v>
      </c>
      <c r="Z514" s="32">
        <f t="shared" si="1142"/>
        <v>1.2207604291667502</v>
      </c>
      <c r="AA514" s="32">
        <f t="shared" si="1142"/>
        <v>0.85563842796324985</v>
      </c>
      <c r="AB514" s="32">
        <f t="shared" si="1142"/>
        <v>0.49051642675974949</v>
      </c>
      <c r="AC514" s="32">
        <f t="shared" si="1142"/>
        <v>0.81529531136034694</v>
      </c>
      <c r="AD514" s="32">
        <f t="shared" si="1142"/>
        <v>0.45017331015684653</v>
      </c>
      <c r="AE514" s="32">
        <f t="shared" si="1142"/>
        <v>8.5051308953346172E-2</v>
      </c>
      <c r="AF514" s="32">
        <f t="shared" si="1142"/>
        <v>0.40983019355394351</v>
      </c>
      <c r="AG514" s="32">
        <f t="shared" si="1142"/>
        <v>4.4708192350443154E-2</v>
      </c>
      <c r="AH514" s="32">
        <f t="shared" si="1142"/>
        <v>-0.3204138088530572</v>
      </c>
      <c r="AI514" s="32">
        <f t="shared" si="1142"/>
        <v>1.595868791213138</v>
      </c>
      <c r="AJ514" s="32">
        <f t="shared" si="1142"/>
        <v>1.2307467900096376</v>
      </c>
      <c r="AK514" s="32">
        <f t="shared" si="1142"/>
        <v>0.86562478880613725</v>
      </c>
      <c r="AL514" s="32">
        <f t="shared" si="1142"/>
        <v>1.1904036734067347</v>
      </c>
      <c r="AM514" s="32">
        <f t="shared" si="1142"/>
        <v>0.82528167220323423</v>
      </c>
      <c r="AN514" s="32">
        <f t="shared" si="1142"/>
        <v>0.46015967099973387</v>
      </c>
      <c r="AO514" s="32">
        <f t="shared" si="1142"/>
        <v>0.78493855560033121</v>
      </c>
      <c r="AP514" s="32">
        <f t="shared" si="1142"/>
        <v>0.41981655439683085</v>
      </c>
      <c r="AQ514" s="32">
        <f t="shared" si="1142"/>
        <v>5.4694553193330497E-2</v>
      </c>
      <c r="AR514" s="32">
        <f t="shared" si="1142"/>
        <v>0.44236730221931447</v>
      </c>
      <c r="AS514" s="32">
        <f t="shared" si="1142"/>
        <v>7.7245301015814116E-2</v>
      </c>
      <c r="AT514" s="32">
        <f t="shared" si="1142"/>
        <v>-0.28787670018768624</v>
      </c>
      <c r="AU514" s="32">
        <f t="shared" si="1142"/>
        <v>3.6902184412911099E-2</v>
      </c>
      <c r="AV514" s="32">
        <f t="shared" si="1142"/>
        <v>-0.32821981679058926</v>
      </c>
      <c r="AW514" s="32">
        <f t="shared" ref="AW514:CB514" si="1143">SUMPRODUCT(AH$3:AH$6,$K514:$K517)</f>
        <v>-0.69334181799408956</v>
      </c>
      <c r="AX514" s="32">
        <f t="shared" si="1143"/>
        <v>-0.36856293339349233</v>
      </c>
      <c r="AY514" s="32">
        <f t="shared" si="1143"/>
        <v>-0.73368493459699269</v>
      </c>
      <c r="AZ514" s="32">
        <f t="shared" si="1143"/>
        <v>-1.098806935800493</v>
      </c>
      <c r="BA514" s="32">
        <f t="shared" si="1143"/>
        <v>0.72369857375410529</v>
      </c>
      <c r="BB514" s="32">
        <f t="shared" si="1143"/>
        <v>0.35857657255060493</v>
      </c>
      <c r="BC514" s="32">
        <f t="shared" si="1143"/>
        <v>-6.5454286528954242E-3</v>
      </c>
      <c r="BD514" s="32">
        <f t="shared" si="1143"/>
        <v>0.31823345594770192</v>
      </c>
      <c r="BE514" s="32">
        <f t="shared" si="1143"/>
        <v>-4.6888545255798462E-2</v>
      </c>
      <c r="BF514" s="32">
        <f t="shared" si="1143"/>
        <v>-0.4120105464592988</v>
      </c>
      <c r="BG514" s="32">
        <f t="shared" si="1143"/>
        <v>-8.7231661858701459E-2</v>
      </c>
      <c r="BH514" s="32">
        <f t="shared" si="1143"/>
        <v>-0.45235366306220182</v>
      </c>
      <c r="BI514" s="32">
        <f t="shared" si="1143"/>
        <v>-0.81747566426570217</v>
      </c>
      <c r="BJ514" s="32">
        <f t="shared" si="1143"/>
        <v>1.098806935800493</v>
      </c>
      <c r="BK514" s="32">
        <f t="shared" si="1143"/>
        <v>0.73368493459699269</v>
      </c>
      <c r="BL514" s="32">
        <f t="shared" si="1143"/>
        <v>0.36856293339349233</v>
      </c>
      <c r="BM514" s="32">
        <f t="shared" si="1143"/>
        <v>0.69334181799408956</v>
      </c>
      <c r="BN514" s="32">
        <f t="shared" si="1143"/>
        <v>0.32821981679058926</v>
      </c>
      <c r="BO514" s="32">
        <f t="shared" si="1143"/>
        <v>-3.6902184412911099E-2</v>
      </c>
      <c r="BP514" s="32">
        <f t="shared" si="1143"/>
        <v>0.28787670018768624</v>
      </c>
      <c r="BQ514" s="32">
        <f t="shared" si="1143"/>
        <v>-7.7245301015814116E-2</v>
      </c>
      <c r="BR514" s="32">
        <f t="shared" si="1143"/>
        <v>-0.44236730221931447</v>
      </c>
      <c r="BS514" s="32">
        <f t="shared" si="1143"/>
        <v>-5.4694553193330497E-2</v>
      </c>
      <c r="BT514" s="32">
        <f t="shared" si="1143"/>
        <v>-0.41981655439683085</v>
      </c>
      <c r="BU514" s="32">
        <f t="shared" si="1143"/>
        <v>-0.78493855560033121</v>
      </c>
      <c r="BV514" s="32">
        <f t="shared" si="1143"/>
        <v>-0.46015967099973387</v>
      </c>
      <c r="BW514" s="32">
        <f t="shared" si="1143"/>
        <v>-0.82528167220323423</v>
      </c>
      <c r="BX514" s="32">
        <f t="shared" si="1143"/>
        <v>-1.1904036734067347</v>
      </c>
      <c r="BY514" s="32">
        <f t="shared" si="1143"/>
        <v>-0.86562478880613725</v>
      </c>
      <c r="BZ514" s="32">
        <f t="shared" si="1143"/>
        <v>-1.2307467900096376</v>
      </c>
      <c r="CA514" s="32">
        <f t="shared" si="1143"/>
        <v>-1.595868791213138</v>
      </c>
      <c r="CB514" s="32">
        <f t="shared" si="1143"/>
        <v>0.22663671834146026</v>
      </c>
      <c r="CC514" s="32">
        <f t="shared" ref="CC514:CS514" si="1144">SUMPRODUCT(BN$3:BN$6,$K514:$K517)</f>
        <v>-0.13848528286204009</v>
      </c>
      <c r="CD514" s="32">
        <f t="shared" si="1144"/>
        <v>-0.50360728406554045</v>
      </c>
      <c r="CE514" s="32">
        <f t="shared" si="1144"/>
        <v>-0.17882839946494311</v>
      </c>
      <c r="CF514" s="32">
        <f t="shared" si="1144"/>
        <v>-0.54395040066844347</v>
      </c>
      <c r="CG514" s="32">
        <f t="shared" si="1144"/>
        <v>-0.90907240187194382</v>
      </c>
      <c r="CH514" s="32">
        <f t="shared" si="1144"/>
        <v>-0.58429351727134649</v>
      </c>
      <c r="CI514" s="32">
        <f t="shared" si="1144"/>
        <v>-0.94941551847484684</v>
      </c>
      <c r="CJ514" s="32">
        <f t="shared" si="1144"/>
        <v>-1.3145375196783471</v>
      </c>
      <c r="CK514" s="32">
        <f t="shared" si="1144"/>
        <v>0.60174508038784802</v>
      </c>
      <c r="CL514" s="32">
        <f t="shared" si="1144"/>
        <v>0.23662307918434766</v>
      </c>
      <c r="CM514" s="32">
        <f t="shared" si="1144"/>
        <v>-0.12849892201915269</v>
      </c>
      <c r="CN514" s="32">
        <f t="shared" si="1144"/>
        <v>0.19627996258144464</v>
      </c>
      <c r="CO514" s="32">
        <f t="shared" si="1144"/>
        <v>-0.16884203862205571</v>
      </c>
      <c r="CP514" s="32">
        <f t="shared" si="1144"/>
        <v>-0.53396403982555607</v>
      </c>
      <c r="CQ514" s="32">
        <f t="shared" si="1144"/>
        <v>-0.20918515522495873</v>
      </c>
      <c r="CR514" s="32">
        <f t="shared" si="1144"/>
        <v>-0.57430715642845909</v>
      </c>
      <c r="CS514" s="32">
        <f t="shared" si="1144"/>
        <v>-0.93942915763195944</v>
      </c>
    </row>
    <row r="515" spans="2:97" ht="13.9" thickTop="1" thickBot="1" x14ac:dyDescent="0.4">
      <c r="H515" s="33">
        <f>H514</f>
        <v>2.9431088100460856E-8</v>
      </c>
      <c r="I515" s="33">
        <f t="shared" ref="I515:J515" si="1145">I510</f>
        <v>0.32821982258342536</v>
      </c>
      <c r="J515" s="33">
        <f t="shared" si="1145"/>
        <v>-0.19682711218851512</v>
      </c>
      <c r="K515" s="33">
        <f t="shared" ref="K515:K517" si="1146">I515+J515*H515</f>
        <v>0.32821981679058926</v>
      </c>
      <c r="L515" s="33">
        <f>$CE$4-$CE$7*SUMPRODUCT($B$4:$CD$4,Q516:CS516)</f>
        <v>1.9851502770507068E-6</v>
      </c>
      <c r="M515" s="39" t="s">
        <v>375</v>
      </c>
      <c r="O515" s="47">
        <f t="shared" ref="O515:O516" si="1147">SUM(Q515:CS515)</f>
        <v>98.882942424265522</v>
      </c>
      <c r="P515" s="39" t="s">
        <v>365</v>
      </c>
      <c r="Q515" s="33">
        <f>EXP(Q514)</f>
        <v>2.5585204894940023</v>
      </c>
      <c r="R515" s="33">
        <f>EXP(R514)</f>
        <v>1.7758996798941367</v>
      </c>
      <c r="S515" s="33">
        <f t="shared" ref="S515:CD515" si="1148">EXP(S514)</f>
        <v>1.2326732132881324</v>
      </c>
      <c r="T515" s="33">
        <f t="shared" si="1148"/>
        <v>1.7056803097872395</v>
      </c>
      <c r="U515" s="33">
        <f t="shared" si="1148"/>
        <v>1.1839331084473581</v>
      </c>
      <c r="V515" s="33">
        <f t="shared" si="1148"/>
        <v>0.82178213422224866</v>
      </c>
      <c r="W515" s="33">
        <f t="shared" si="1148"/>
        <v>1.1371201954967629</v>
      </c>
      <c r="X515" s="33">
        <f t="shared" si="1148"/>
        <v>0.78928873131019461</v>
      </c>
      <c r="Y515" s="33">
        <f t="shared" si="1148"/>
        <v>0.54785475083493951</v>
      </c>
      <c r="Z515" s="33">
        <f t="shared" si="1148"/>
        <v>3.3897644295404392</v>
      </c>
      <c r="AA515" s="33">
        <f t="shared" si="1148"/>
        <v>2.3528760430321771</v>
      </c>
      <c r="AB515" s="33">
        <f t="shared" si="1148"/>
        <v>1.6331594094358031</v>
      </c>
      <c r="AC515" s="33">
        <f t="shared" si="1148"/>
        <v>2.2598429311104629</v>
      </c>
      <c r="AD515" s="33">
        <f t="shared" si="1148"/>
        <v>1.5685840134756155</v>
      </c>
      <c r="AE515" s="33">
        <f t="shared" si="1148"/>
        <v>1.0887729290646886</v>
      </c>
      <c r="AF515" s="33">
        <f t="shared" si="1148"/>
        <v>1.5065619394626439</v>
      </c>
      <c r="AG515" s="33">
        <f t="shared" si="1148"/>
        <v>1.0457226655087419</v>
      </c>
      <c r="AH515" s="33">
        <f t="shared" si="1148"/>
        <v>0.72584861233700571</v>
      </c>
      <c r="AI515" s="33">
        <f t="shared" si="1148"/>
        <v>4.9326126215980741</v>
      </c>
      <c r="AJ515" s="33">
        <f t="shared" si="1148"/>
        <v>3.4237854305674236</v>
      </c>
      <c r="AK515" s="33">
        <f t="shared" si="1148"/>
        <v>2.3764904268456322</v>
      </c>
      <c r="AL515" s="33">
        <f t="shared" si="1148"/>
        <v>3.2884083825069457</v>
      </c>
      <c r="AM515" s="33">
        <f t="shared" si="1148"/>
        <v>2.282523598241823</v>
      </c>
      <c r="AN515" s="33">
        <f t="shared" si="1148"/>
        <v>1.5843269358652401</v>
      </c>
      <c r="AO515" s="33">
        <f t="shared" si="1148"/>
        <v>2.1922722337434499</v>
      </c>
      <c r="AP515" s="33">
        <f t="shared" si="1148"/>
        <v>1.5216823840702425</v>
      </c>
      <c r="AQ515" s="33">
        <f t="shared" si="1148"/>
        <v>1.0562179470000392</v>
      </c>
      <c r="AR515" s="33">
        <f t="shared" si="1148"/>
        <v>1.5563872999695305</v>
      </c>
      <c r="AS515" s="33">
        <f t="shared" si="1148"/>
        <v>1.0803070443081821</v>
      </c>
      <c r="AT515" s="33">
        <f t="shared" si="1148"/>
        <v>0.7498540434021328</v>
      </c>
      <c r="AU515" s="33">
        <f t="shared" si="1148"/>
        <v>1.0375915232502098</v>
      </c>
      <c r="AV515" s="33">
        <f t="shared" si="1148"/>
        <v>0.72020468922073755</v>
      </c>
      <c r="AW515" s="33">
        <f t="shared" si="1148"/>
        <v>0.49990269075324612</v>
      </c>
      <c r="AX515" s="33">
        <f t="shared" si="1148"/>
        <v>0.69172767545826608</v>
      </c>
      <c r="AY515" s="33">
        <f t="shared" si="1148"/>
        <v>0.48013645482401357</v>
      </c>
      <c r="AZ515" s="33">
        <f t="shared" si="1148"/>
        <v>0.33326845727004689</v>
      </c>
      <c r="BA515" s="33">
        <f t="shared" si="1148"/>
        <v>2.062045752492133</v>
      </c>
      <c r="BB515" s="33">
        <f t="shared" si="1148"/>
        <v>1.4312906255060218</v>
      </c>
      <c r="BC515" s="33">
        <f t="shared" si="1148"/>
        <v>0.99347594600437195</v>
      </c>
      <c r="BD515" s="33">
        <f t="shared" si="1148"/>
        <v>1.374697154995947</v>
      </c>
      <c r="BE515" s="33">
        <f t="shared" si="1148"/>
        <v>0.95419374108334876</v>
      </c>
      <c r="BF515" s="33">
        <f t="shared" si="1148"/>
        <v>0.66231729091293656</v>
      </c>
      <c r="BG515" s="33">
        <f t="shared" si="1148"/>
        <v>0.91646476110920372</v>
      </c>
      <c r="BH515" s="33">
        <f t="shared" si="1148"/>
        <v>0.63612915455289998</v>
      </c>
      <c r="BI515" s="33">
        <f t="shared" si="1148"/>
        <v>0.44154485632641682</v>
      </c>
      <c r="BJ515" s="33">
        <f t="shared" si="1148"/>
        <v>3.0005839982320968</v>
      </c>
      <c r="BK515" s="33">
        <f t="shared" si="1148"/>
        <v>2.0827412498110234</v>
      </c>
      <c r="BL515" s="33">
        <f t="shared" si="1148"/>
        <v>1.4456556177797932</v>
      </c>
      <c r="BM515" s="33">
        <f t="shared" si="1148"/>
        <v>2.0003893127544772</v>
      </c>
      <c r="BN515" s="33">
        <f t="shared" si="1148"/>
        <v>1.3884941530747341</v>
      </c>
      <c r="BO515" s="33">
        <f t="shared" si="1148"/>
        <v>0.96377040250631973</v>
      </c>
      <c r="BP515" s="33">
        <f t="shared" si="1148"/>
        <v>1.3335928622361493</v>
      </c>
      <c r="BQ515" s="33">
        <f t="shared" si="1148"/>
        <v>0.92566275973919065</v>
      </c>
      <c r="BR515" s="33">
        <f t="shared" si="1148"/>
        <v>0.64251359543962938</v>
      </c>
      <c r="BS515" s="33">
        <f t="shared" si="1148"/>
        <v>0.94677429297645033</v>
      </c>
      <c r="BT515" s="33">
        <f t="shared" si="1148"/>
        <v>0.65716736322146907</v>
      </c>
      <c r="BU515" s="33">
        <f t="shared" si="1148"/>
        <v>0.45614772864793063</v>
      </c>
      <c r="BV515" s="33">
        <f t="shared" si="1148"/>
        <v>0.63118285586293799</v>
      </c>
      <c r="BW515" s="33">
        <f t="shared" si="1148"/>
        <v>0.43811157123206862</v>
      </c>
      <c r="BX515" s="33">
        <f t="shared" si="1148"/>
        <v>0.30409848281606727</v>
      </c>
      <c r="BY515" s="33">
        <f t="shared" si="1148"/>
        <v>0.4207885664943839</v>
      </c>
      <c r="BZ515" s="33">
        <f t="shared" si="1148"/>
        <v>0.29207437798877195</v>
      </c>
      <c r="CA515" s="33">
        <f t="shared" si="1148"/>
        <v>0.2027323199112317</v>
      </c>
      <c r="CB515" s="33">
        <f t="shared" si="1148"/>
        <v>1.2543740940568273</v>
      </c>
      <c r="CC515" s="33">
        <f t="shared" si="1148"/>
        <v>0.87067606503459261</v>
      </c>
      <c r="CD515" s="33">
        <f t="shared" si="1148"/>
        <v>0.60434667282739551</v>
      </c>
      <c r="CE515" s="33">
        <f t="shared" ref="CE515:CS515" si="1149">EXP(CE514)</f>
        <v>0.83624938792773851</v>
      </c>
      <c r="CF515" s="33">
        <f t="shared" si="1149"/>
        <v>0.58045070439371205</v>
      </c>
      <c r="CG515" s="33">
        <f t="shared" si="1149"/>
        <v>0.40289777797753135</v>
      </c>
      <c r="CH515" s="33">
        <f t="shared" si="1149"/>
        <v>0.55749958654506138</v>
      </c>
      <c r="CI515" s="33">
        <f t="shared" si="1149"/>
        <v>0.38696713250957493</v>
      </c>
      <c r="CJ515" s="33">
        <f t="shared" si="1149"/>
        <v>0.268598516046755</v>
      </c>
      <c r="CK515" s="33">
        <f t="shared" si="1149"/>
        <v>1.8253013202422428</v>
      </c>
      <c r="CL515" s="33">
        <f t="shared" si="1149"/>
        <v>1.2669634828563068</v>
      </c>
      <c r="CM515" s="33">
        <f t="shared" si="1149"/>
        <v>0.87941451040990404</v>
      </c>
      <c r="CN515" s="33">
        <f t="shared" si="1149"/>
        <v>1.2168675350266895</v>
      </c>
      <c r="CO515" s="33">
        <f t="shared" si="1149"/>
        <v>0.84464231371266152</v>
      </c>
      <c r="CP515" s="33">
        <f t="shared" si="1149"/>
        <v>0.58627633458742134</v>
      </c>
      <c r="CQ515" s="33">
        <f t="shared" si="1149"/>
        <v>0.81124501548347838</v>
      </c>
      <c r="CR515" s="33">
        <f t="shared" si="1149"/>
        <v>0.56309487034741235</v>
      </c>
      <c r="CS515" s="33">
        <f t="shared" si="1149"/>
        <v>0.39085088593438222</v>
      </c>
    </row>
    <row r="516" spans="2:97" ht="13.9" thickTop="1" thickBot="1" x14ac:dyDescent="0.4">
      <c r="H516" s="32">
        <f t="shared" ref="H516:H517" si="1150">H515</f>
        <v>2.9431088100460856E-8</v>
      </c>
      <c r="I516" s="32">
        <f t="shared" ref="I516:J516" si="1151">I511</f>
        <v>-0.40546510351078185</v>
      </c>
      <c r="J516" s="32">
        <f t="shared" si="1151"/>
        <v>-0.4857320082861375</v>
      </c>
      <c r="K516" s="32">
        <f t="shared" si="1146"/>
        <v>-0.40546511780640337</v>
      </c>
      <c r="L516" s="32">
        <f>$CE$5-$CE$7*SUMPRODUCT($B$5:$CD$5,Q516:CS516)</f>
        <v>4.5326506210585649E-6</v>
      </c>
      <c r="M516" s="32">
        <f>SUMPRODUCT($B$7:$CD$7, LN(Q516:CS516))</f>
        <v>-3180.5978399977976</v>
      </c>
      <c r="O516" s="48">
        <f t="shared" si="1147"/>
        <v>1.0000000000000002</v>
      </c>
      <c r="P516" s="39" t="s">
        <v>366</v>
      </c>
      <c r="Q516" s="32">
        <f t="shared" ref="Q516:AV516" si="1152">Q515/$O515</f>
        <v>2.5874234997138906E-2</v>
      </c>
      <c r="R516" s="32">
        <f t="shared" si="1152"/>
        <v>1.7959616050607502E-2</v>
      </c>
      <c r="S516" s="32">
        <f t="shared" si="1152"/>
        <v>1.2465984355514473E-2</v>
      </c>
      <c r="T516" s="32">
        <f t="shared" si="1152"/>
        <v>1.7249489830802926E-2</v>
      </c>
      <c r="U516" s="32">
        <f t="shared" si="1152"/>
        <v>1.1973077250953904E-2</v>
      </c>
      <c r="V516" s="32">
        <f t="shared" si="1152"/>
        <v>8.3106561564109185E-3</v>
      </c>
      <c r="W516" s="32">
        <f t="shared" si="1152"/>
        <v>1.1499659775675504E-2</v>
      </c>
      <c r="X516" s="32">
        <f t="shared" si="1152"/>
        <v>7.9820514232240933E-3</v>
      </c>
      <c r="Y516" s="32">
        <f t="shared" si="1152"/>
        <v>5.5404373838747936E-3</v>
      </c>
      <c r="Z516" s="32">
        <f t="shared" si="1152"/>
        <v>3.428057808996391E-2</v>
      </c>
      <c r="AA516" s="32">
        <f t="shared" si="1152"/>
        <v>2.3794559358245693E-2</v>
      </c>
      <c r="AB516" s="32">
        <f t="shared" si="1152"/>
        <v>1.6516088310040332E-2</v>
      </c>
      <c r="AC516" s="32">
        <f t="shared" si="1152"/>
        <v>2.2853718505001782E-2</v>
      </c>
      <c r="AD516" s="32">
        <f t="shared" si="1152"/>
        <v>1.5863039418320249E-2</v>
      </c>
      <c r="AE516" s="32">
        <f t="shared" si="1152"/>
        <v>1.1010725433242241E-2</v>
      </c>
      <c r="AF516" s="32">
        <f t="shared" si="1152"/>
        <v>1.5235812188907306E-2</v>
      </c>
      <c r="AG516" s="32">
        <f t="shared" si="1152"/>
        <v>1.0575359509651133E-2</v>
      </c>
      <c r="AH516" s="32">
        <f t="shared" si="1152"/>
        <v>7.3404835509717301E-3</v>
      </c>
      <c r="AI516" s="32">
        <f t="shared" si="1152"/>
        <v>4.988335197828446E-2</v>
      </c>
      <c r="AJ516" s="32">
        <f t="shared" si="1152"/>
        <v>3.4624631373502079E-2</v>
      </c>
      <c r="AK516" s="32">
        <f t="shared" si="1152"/>
        <v>2.4033370858333701E-2</v>
      </c>
      <c r="AL516" s="32">
        <f t="shared" si="1152"/>
        <v>3.3255567663002535E-2</v>
      </c>
      <c r="AM516" s="32">
        <f t="shared" si="1152"/>
        <v>2.3083087358469419E-2</v>
      </c>
      <c r="AN516" s="32">
        <f t="shared" si="1152"/>
        <v>1.6022247083501553E-2</v>
      </c>
      <c r="AO516" s="32">
        <f t="shared" si="1152"/>
        <v>2.2170378226988058E-2</v>
      </c>
      <c r="AP516" s="32">
        <f t="shared" si="1152"/>
        <v>1.5388724756402749E-2</v>
      </c>
      <c r="AQ516" s="32">
        <f t="shared" si="1152"/>
        <v>1.068149795207598E-2</v>
      </c>
      <c r="AR516" s="32">
        <f t="shared" si="1152"/>
        <v>1.5739694448934589E-2</v>
      </c>
      <c r="AS516" s="32">
        <f t="shared" si="1152"/>
        <v>1.0925110214388994E-2</v>
      </c>
      <c r="AT516" s="32">
        <f t="shared" si="1152"/>
        <v>7.5832496992739298E-3</v>
      </c>
      <c r="AU516" s="32">
        <f t="shared" si="1152"/>
        <v>1.0493129530858181E-2</v>
      </c>
      <c r="AV516" s="32">
        <f t="shared" si="1152"/>
        <v>7.2834067389564439E-3</v>
      </c>
      <c r="AW516" s="32">
        <f t="shared" ref="AW516:CB516" si="1153">AW515/$O515</f>
        <v>5.0554997504865086E-3</v>
      </c>
      <c r="AX516" s="32">
        <f t="shared" si="1153"/>
        <v>6.995419619395535E-3</v>
      </c>
      <c r="AY516" s="32">
        <f t="shared" si="1153"/>
        <v>4.8556044455468168E-3</v>
      </c>
      <c r="AZ516" s="32">
        <f t="shared" si="1153"/>
        <v>3.3703331343047089E-3</v>
      </c>
      <c r="BA516" s="32">
        <f t="shared" si="1153"/>
        <v>2.0853402032119488E-2</v>
      </c>
      <c r="BB516" s="32">
        <f t="shared" si="1153"/>
        <v>1.4474595824272197E-2</v>
      </c>
      <c r="BC516" s="32">
        <f t="shared" si="1153"/>
        <v>1.004699012436119E-2</v>
      </c>
      <c r="BD516" s="32">
        <f t="shared" si="1153"/>
        <v>1.3902267886585475E-2</v>
      </c>
      <c r="BE516" s="32">
        <f t="shared" si="1153"/>
        <v>9.6497304559294041E-3</v>
      </c>
      <c r="BF516" s="32">
        <f t="shared" si="1153"/>
        <v>6.6979933512820531E-3</v>
      </c>
      <c r="BG516" s="32">
        <f t="shared" si="1153"/>
        <v>9.2681785011719722E-3</v>
      </c>
      <c r="BH516" s="32">
        <f t="shared" si="1153"/>
        <v>6.4331535748960089E-3</v>
      </c>
      <c r="BI516" s="32">
        <f t="shared" si="1153"/>
        <v>4.4653288575488758E-3</v>
      </c>
      <c r="BJ516" s="32">
        <f t="shared" si="1153"/>
        <v>3.0344808969759825E-2</v>
      </c>
      <c r="BK516" s="32">
        <f t="shared" si="1153"/>
        <v>2.1062694927451168E-2</v>
      </c>
      <c r="BL516" s="32">
        <f t="shared" si="1153"/>
        <v>1.4619868526738283E-2</v>
      </c>
      <c r="BM516" s="32">
        <f t="shared" si="1153"/>
        <v>2.0229872450312408E-2</v>
      </c>
      <c r="BN516" s="32">
        <f t="shared" si="1153"/>
        <v>1.404179648212008E-2</v>
      </c>
      <c r="BO516" s="32">
        <f t="shared" si="1153"/>
        <v>9.7465789233008703E-3</v>
      </c>
      <c r="BP516" s="32">
        <f t="shared" si="1153"/>
        <v>1.3486581502745516E-2</v>
      </c>
      <c r="BQ516" s="32">
        <f t="shared" si="1153"/>
        <v>9.361197563959589E-3</v>
      </c>
      <c r="BR516" s="32">
        <f t="shared" si="1153"/>
        <v>6.4977192191841456E-3</v>
      </c>
      <c r="BS516" s="32">
        <f t="shared" si="1153"/>
        <v>9.5746978170839232E-3</v>
      </c>
      <c r="BT516" s="32">
        <f t="shared" si="1153"/>
        <v>6.6459122990276485E-3</v>
      </c>
      <c r="BU516" s="32">
        <f t="shared" si="1153"/>
        <v>4.6130072332474766E-3</v>
      </c>
      <c r="BV516" s="32">
        <f t="shared" si="1153"/>
        <v>6.3831318161508104E-3</v>
      </c>
      <c r="BW516" s="32">
        <f t="shared" si="1153"/>
        <v>4.430608156382668E-3</v>
      </c>
      <c r="BX516" s="32">
        <f t="shared" si="1153"/>
        <v>3.0753381256729533E-3</v>
      </c>
      <c r="BY516" s="32">
        <f t="shared" si="1153"/>
        <v>4.2554211694971148E-3</v>
      </c>
      <c r="BZ516" s="32">
        <f t="shared" si="1153"/>
        <v>2.9537387422757144E-3</v>
      </c>
      <c r="CA516" s="32">
        <f t="shared" si="1153"/>
        <v>2.0502253972317264E-3</v>
      </c>
      <c r="CB516" s="32">
        <f t="shared" si="1153"/>
        <v>1.2685444661171495E-2</v>
      </c>
      <c r="CC516" s="32">
        <f t="shared" ref="CC516:CS516" si="1154">CC515/$O515</f>
        <v>8.8051188980490108E-3</v>
      </c>
      <c r="CD516" s="32">
        <f t="shared" si="1154"/>
        <v>6.111738364685748E-3</v>
      </c>
      <c r="CE516" s="32">
        <f t="shared" si="1154"/>
        <v>8.4569630254300154E-3</v>
      </c>
      <c r="CF516" s="32">
        <f t="shared" si="1154"/>
        <v>5.8700792084365756E-3</v>
      </c>
      <c r="CG516" s="32">
        <f t="shared" si="1154"/>
        <v>4.0744922036084321E-3</v>
      </c>
      <c r="CH516" s="32">
        <f t="shared" si="1154"/>
        <v>5.6379752956082435E-3</v>
      </c>
      <c r="CI516" s="32">
        <f t="shared" si="1154"/>
        <v>3.9133861010047632E-3</v>
      </c>
      <c r="CJ516" s="32">
        <f t="shared" si="1154"/>
        <v>2.7163281093953561E-3</v>
      </c>
      <c r="CK516" s="32">
        <f t="shared" si="1154"/>
        <v>1.8459213242367274E-2</v>
      </c>
      <c r="CL516" s="32">
        <f t="shared" si="1154"/>
        <v>1.2812760743104652E-2</v>
      </c>
      <c r="CM516" s="32">
        <f t="shared" si="1154"/>
        <v>8.893490513628758E-3</v>
      </c>
      <c r="CN516" s="32">
        <f t="shared" si="1154"/>
        <v>1.2306142042230274E-2</v>
      </c>
      <c r="CO516" s="32">
        <f t="shared" si="1154"/>
        <v>8.5418404125622918E-3</v>
      </c>
      <c r="CP516" s="32">
        <f t="shared" si="1154"/>
        <v>5.9289936182517081E-3</v>
      </c>
      <c r="CQ516" s="32">
        <f t="shared" si="1154"/>
        <v>8.2040946152549133E-3</v>
      </c>
      <c r="CR516" s="32">
        <f t="shared" si="1154"/>
        <v>5.6945602198143217E-3</v>
      </c>
      <c r="CS516" s="32">
        <f t="shared" si="1154"/>
        <v>3.9526623738339404E-3</v>
      </c>
    </row>
    <row r="517" spans="2:97" ht="13.15" thickTop="1" x14ac:dyDescent="0.35">
      <c r="H517" s="34">
        <f t="shared" si="1150"/>
        <v>2.9431088100460856E-8</v>
      </c>
      <c r="I517" s="34">
        <f t="shared" ref="I517:J517" si="1155">I512</f>
        <v>-0.36512198577176308</v>
      </c>
      <c r="J517" s="34">
        <f t="shared" si="1155"/>
        <v>-0.52433458176715908</v>
      </c>
      <c r="K517" s="34">
        <f t="shared" si="1146"/>
        <v>-0.36512200120350036</v>
      </c>
      <c r="L517" s="34">
        <f>$CE$6-$CE$7*SUMPRODUCT($B$6:$CD$6,Q516:CS516)</f>
        <v>4.9670544228774816E-6</v>
      </c>
    </row>
    <row r="518" spans="2:97" ht="13.5" thickBot="1" x14ac:dyDescent="0.4">
      <c r="B518" s="39" t="s">
        <v>367</v>
      </c>
      <c r="D518" s="39" t="s">
        <v>368</v>
      </c>
      <c r="E518" s="39" t="s">
        <v>369</v>
      </c>
      <c r="F518" s="39" t="s">
        <v>370</v>
      </c>
      <c r="H518" s="39" t="s">
        <v>347</v>
      </c>
      <c r="I518" s="39" t="s">
        <v>371</v>
      </c>
      <c r="J518" s="39" t="s">
        <v>372</v>
      </c>
      <c r="K518" s="39" t="s">
        <v>349</v>
      </c>
      <c r="L518" s="39" t="s">
        <v>373</v>
      </c>
      <c r="M518" s="39" t="s">
        <v>374</v>
      </c>
      <c r="O518" s="45" t="s">
        <v>336</v>
      </c>
    </row>
    <row r="519" spans="2:97" ht="13.9" thickTop="1" thickBot="1" x14ac:dyDescent="0.4">
      <c r="B519" s="32">
        <f>1+B514</f>
        <v>4</v>
      </c>
      <c r="D519" s="32">
        <f>IF(F514,IF(M519&lt;0,D514,H519),E514)</f>
        <v>0</v>
      </c>
      <c r="E519" s="32">
        <f>IF(F514,IF(M519&lt;0,H519,E514),H519)</f>
        <v>1.4715544050230428E-8</v>
      </c>
      <c r="F519" s="32" t="b">
        <f>OR(F514,M519*M514&lt;=0)</f>
        <v>1</v>
      </c>
      <c r="H519" s="32">
        <f>IF(F514,(D514+E514)/2,2*H514)</f>
        <v>1.4715544050230428E-8</v>
      </c>
      <c r="I519" s="32">
        <f>I514</f>
        <v>-0.49706182598155685</v>
      </c>
      <c r="J519" s="32">
        <f>J514</f>
        <v>-1</v>
      </c>
      <c r="K519" s="32">
        <f>I519+J519*H519</f>
        <v>-0.49706184069710091</v>
      </c>
      <c r="L519" s="32">
        <f>$CE$3-$CE$7*SUMPRODUCT($B$3:$CD$3,Q521:CS521)</f>
        <v>2.3588976887367608E-6</v>
      </c>
      <c r="M519" s="32">
        <f>SUMPRODUCT(L519:L522,J519:J522)</f>
        <v>-3.7255415119685869E-6</v>
      </c>
      <c r="O519" s="46">
        <f>SUM(Q519:CS519)</f>
        <v>-1.2659907330784577</v>
      </c>
      <c r="P519" s="39" t="s">
        <v>363</v>
      </c>
      <c r="Q519" s="32">
        <f t="shared" ref="Q519:AV519" si="1156">SUMPRODUCT(B$3:B$6,$K519:$K522)</f>
        <v>0.93942912515631805</v>
      </c>
      <c r="R519" s="32">
        <f t="shared" si="1156"/>
        <v>0.5743071316686863</v>
      </c>
      <c r="S519" s="32">
        <f t="shared" si="1156"/>
        <v>0.20918513818105461</v>
      </c>
      <c r="T519" s="32">
        <f t="shared" si="1156"/>
        <v>0.53396401449772535</v>
      </c>
      <c r="U519" s="32">
        <f t="shared" si="1156"/>
        <v>0.1688420210100936</v>
      </c>
      <c r="V519" s="32">
        <f t="shared" si="1156"/>
        <v>-0.19627997247753809</v>
      </c>
      <c r="W519" s="32">
        <f t="shared" si="1156"/>
        <v>0.12849890383913265</v>
      </c>
      <c r="X519" s="32">
        <f t="shared" si="1156"/>
        <v>-0.23662308964849904</v>
      </c>
      <c r="Y519" s="32">
        <f t="shared" si="1156"/>
        <v>-0.60174508313613073</v>
      </c>
      <c r="Z519" s="32">
        <f t="shared" si="1156"/>
        <v>1.2207603991737528</v>
      </c>
      <c r="AA519" s="32">
        <f t="shared" si="1156"/>
        <v>0.85563840568612104</v>
      </c>
      <c r="AB519" s="32">
        <f t="shared" si="1156"/>
        <v>0.49051641219848935</v>
      </c>
      <c r="AC519" s="32">
        <f t="shared" si="1156"/>
        <v>0.81529528851516009</v>
      </c>
      <c r="AD519" s="32">
        <f t="shared" si="1156"/>
        <v>0.45017329502752845</v>
      </c>
      <c r="AE519" s="32">
        <f t="shared" si="1156"/>
        <v>8.5051301539896762E-2</v>
      </c>
      <c r="AF519" s="32">
        <f t="shared" si="1156"/>
        <v>0.4098301778565675</v>
      </c>
      <c r="AG519" s="32">
        <f t="shared" si="1156"/>
        <v>4.470818436893581E-2</v>
      </c>
      <c r="AH519" s="32">
        <f t="shared" si="1156"/>
        <v>-0.32041380911869588</v>
      </c>
      <c r="AI519" s="32">
        <f t="shared" si="1156"/>
        <v>1.5958687645303327</v>
      </c>
      <c r="AJ519" s="32">
        <f t="shared" si="1156"/>
        <v>1.2307467710427009</v>
      </c>
      <c r="AK519" s="32">
        <f t="shared" si="1156"/>
        <v>0.86562477755506917</v>
      </c>
      <c r="AL519" s="32">
        <f t="shared" si="1156"/>
        <v>1.19040365387174</v>
      </c>
      <c r="AM519" s="32">
        <f t="shared" si="1156"/>
        <v>0.82528166038410822</v>
      </c>
      <c r="AN519" s="32">
        <f t="shared" si="1156"/>
        <v>0.46015966689647653</v>
      </c>
      <c r="AO519" s="32">
        <f t="shared" si="1156"/>
        <v>0.78493854321314727</v>
      </c>
      <c r="AP519" s="32">
        <f t="shared" si="1156"/>
        <v>0.41981654972551558</v>
      </c>
      <c r="AQ519" s="32">
        <f t="shared" si="1156"/>
        <v>5.4694556237883885E-2</v>
      </c>
      <c r="AR519" s="32">
        <f t="shared" si="1156"/>
        <v>0.44236728445921703</v>
      </c>
      <c r="AS519" s="32">
        <f t="shared" si="1156"/>
        <v>7.7245290971585334E-2</v>
      </c>
      <c r="AT519" s="32">
        <f t="shared" si="1156"/>
        <v>-0.28787670251604636</v>
      </c>
      <c r="AU519" s="32">
        <f t="shared" si="1156"/>
        <v>3.6902173800624383E-2</v>
      </c>
      <c r="AV519" s="32">
        <f t="shared" si="1156"/>
        <v>-0.32821981968700731</v>
      </c>
      <c r="AW519" s="32">
        <f t="shared" ref="AW519:CB519" si="1157">SUMPRODUCT(AH$3:AH$6,$K519:$K522)</f>
        <v>-0.69334181317463894</v>
      </c>
      <c r="AX519" s="32">
        <f t="shared" si="1157"/>
        <v>-0.3685629368579682</v>
      </c>
      <c r="AY519" s="32">
        <f t="shared" si="1157"/>
        <v>-0.73368493034559989</v>
      </c>
      <c r="AZ519" s="32">
        <f t="shared" si="1157"/>
        <v>-1.0988069238332316</v>
      </c>
      <c r="BA519" s="32">
        <f t="shared" si="1157"/>
        <v>0.72369855847665188</v>
      </c>
      <c r="BB519" s="32">
        <f t="shared" si="1157"/>
        <v>0.35857656498902019</v>
      </c>
      <c r="BC519" s="32">
        <f t="shared" si="1157"/>
        <v>-6.5454284986115052E-3</v>
      </c>
      <c r="BD519" s="32">
        <f t="shared" si="1157"/>
        <v>0.31823344781805923</v>
      </c>
      <c r="BE519" s="32">
        <f t="shared" si="1157"/>
        <v>-4.6888545669572471E-2</v>
      </c>
      <c r="BF519" s="32">
        <f t="shared" si="1157"/>
        <v>-0.41201053915720415</v>
      </c>
      <c r="BG519" s="32">
        <f t="shared" si="1157"/>
        <v>-8.7231662840533408E-2</v>
      </c>
      <c r="BH519" s="32">
        <f t="shared" si="1157"/>
        <v>-0.4523536563281651</v>
      </c>
      <c r="BI519" s="32">
        <f t="shared" si="1157"/>
        <v>-0.81747564981579679</v>
      </c>
      <c r="BJ519" s="32">
        <f t="shared" si="1157"/>
        <v>1.0988069238332316</v>
      </c>
      <c r="BK519" s="32">
        <f t="shared" si="1157"/>
        <v>0.73368493034559989</v>
      </c>
      <c r="BL519" s="32">
        <f t="shared" si="1157"/>
        <v>0.3685629368579682</v>
      </c>
      <c r="BM519" s="32">
        <f t="shared" si="1157"/>
        <v>0.69334181317463894</v>
      </c>
      <c r="BN519" s="32">
        <f t="shared" si="1157"/>
        <v>0.32821981968700731</v>
      </c>
      <c r="BO519" s="32">
        <f t="shared" si="1157"/>
        <v>-3.6902173800624383E-2</v>
      </c>
      <c r="BP519" s="32">
        <f t="shared" si="1157"/>
        <v>0.28787670251604636</v>
      </c>
      <c r="BQ519" s="32">
        <f t="shared" si="1157"/>
        <v>-7.7245290971585334E-2</v>
      </c>
      <c r="BR519" s="32">
        <f t="shared" si="1157"/>
        <v>-0.44236728445921703</v>
      </c>
      <c r="BS519" s="32">
        <f t="shared" si="1157"/>
        <v>-5.4694556237883885E-2</v>
      </c>
      <c r="BT519" s="32">
        <f t="shared" si="1157"/>
        <v>-0.41981654972551558</v>
      </c>
      <c r="BU519" s="32">
        <f t="shared" si="1157"/>
        <v>-0.78493854321314727</v>
      </c>
      <c r="BV519" s="32">
        <f t="shared" si="1157"/>
        <v>-0.46015966689647653</v>
      </c>
      <c r="BW519" s="32">
        <f t="shared" si="1157"/>
        <v>-0.82528166038410822</v>
      </c>
      <c r="BX519" s="32">
        <f t="shared" si="1157"/>
        <v>-1.19040365387174</v>
      </c>
      <c r="BY519" s="32">
        <f t="shared" si="1157"/>
        <v>-0.86562477755506917</v>
      </c>
      <c r="BZ519" s="32">
        <f t="shared" si="1157"/>
        <v>-1.2307467710427009</v>
      </c>
      <c r="CA519" s="32">
        <f t="shared" si="1157"/>
        <v>-1.5958687645303327</v>
      </c>
      <c r="CB519" s="32">
        <f t="shared" si="1157"/>
        <v>0.22663671777955097</v>
      </c>
      <c r="CC519" s="32">
        <f t="shared" ref="CC519:CS519" si="1158">SUMPRODUCT(BN$3:BN$6,$K519:$K522)</f>
        <v>-0.13848527570808072</v>
      </c>
      <c r="CD519" s="32">
        <f t="shared" si="1158"/>
        <v>-0.50360726919571241</v>
      </c>
      <c r="CE519" s="32">
        <f t="shared" si="1158"/>
        <v>-0.17882839287904168</v>
      </c>
      <c r="CF519" s="32">
        <f t="shared" si="1158"/>
        <v>-0.54395038636667337</v>
      </c>
      <c r="CG519" s="32">
        <f t="shared" si="1158"/>
        <v>-0.909072379854305</v>
      </c>
      <c r="CH519" s="32">
        <f t="shared" si="1158"/>
        <v>-0.58429350353763421</v>
      </c>
      <c r="CI519" s="32">
        <f t="shared" si="1158"/>
        <v>-0.94941549702526595</v>
      </c>
      <c r="CJ519" s="32">
        <f t="shared" si="1158"/>
        <v>-1.3145374905128977</v>
      </c>
      <c r="CK519" s="32">
        <f t="shared" si="1158"/>
        <v>0.60174508313613073</v>
      </c>
      <c r="CL519" s="32">
        <f t="shared" si="1158"/>
        <v>0.23662308964849904</v>
      </c>
      <c r="CM519" s="32">
        <f t="shared" si="1158"/>
        <v>-0.12849890383913265</v>
      </c>
      <c r="CN519" s="32">
        <f t="shared" si="1158"/>
        <v>0.19627997247753809</v>
      </c>
      <c r="CO519" s="32">
        <f t="shared" si="1158"/>
        <v>-0.1688420210100936</v>
      </c>
      <c r="CP519" s="32">
        <f t="shared" si="1158"/>
        <v>-0.53396401449772535</v>
      </c>
      <c r="CQ519" s="32">
        <f t="shared" si="1158"/>
        <v>-0.20918513818105461</v>
      </c>
      <c r="CR519" s="32">
        <f t="shared" si="1158"/>
        <v>-0.5743071316686863</v>
      </c>
      <c r="CS519" s="32">
        <f t="shared" si="1158"/>
        <v>-0.93942912515631805</v>
      </c>
    </row>
    <row r="520" spans="2:97" ht="13.9" thickTop="1" thickBot="1" x14ac:dyDescent="0.4">
      <c r="H520" s="33">
        <f>H519</f>
        <v>1.4715544050230428E-8</v>
      </c>
      <c r="I520" s="33">
        <f t="shared" ref="I520:J520" si="1159">I515</f>
        <v>0.32821982258342536</v>
      </c>
      <c r="J520" s="33">
        <f t="shared" si="1159"/>
        <v>-0.19682711218851512</v>
      </c>
      <c r="K520" s="33">
        <f t="shared" ref="K520:K522" si="1160">I520+J520*H520</f>
        <v>0.32821981968700731</v>
      </c>
      <c r="L520" s="33">
        <f>$CE$4-$CE$7*SUMPRODUCT($B$4:$CD$4,Q521:CS521)</f>
        <v>5.2205322731424531E-7</v>
      </c>
      <c r="M520" s="39" t="s">
        <v>375</v>
      </c>
      <c r="O520" s="47">
        <f t="shared" ref="O520:O521" si="1161">SUM(Q520:CS520)</f>
        <v>98.882941642964184</v>
      </c>
      <c r="P520" s="39" t="s">
        <v>365</v>
      </c>
      <c r="Q520" s="33">
        <f>EXP(Q519)</f>
        <v>2.5585204064044098</v>
      </c>
      <c r="R520" s="33">
        <f>EXP(R519)</f>
        <v>1.7758996359232646</v>
      </c>
      <c r="S520" s="33">
        <f t="shared" ref="S520:CD520" si="1162">EXP(S519)</f>
        <v>1.2326731922785685</v>
      </c>
      <c r="T520" s="33">
        <f t="shared" si="1162"/>
        <v>1.7056802665860578</v>
      </c>
      <c r="U520" s="33">
        <f t="shared" si="1162"/>
        <v>1.1839330875959733</v>
      </c>
      <c r="V520" s="33">
        <f t="shared" si="1162"/>
        <v>0.82178212608981593</v>
      </c>
      <c r="W520" s="33">
        <f t="shared" si="1162"/>
        <v>1.137120174823895</v>
      </c>
      <c r="X520" s="33">
        <f t="shared" si="1162"/>
        <v>0.78928872305095799</v>
      </c>
      <c r="Y520" s="33">
        <f t="shared" si="1162"/>
        <v>0.54785474932927969</v>
      </c>
      <c r="Z520" s="33">
        <f t="shared" si="1162"/>
        <v>3.3897643278712448</v>
      </c>
      <c r="AA520" s="33">
        <f t="shared" si="1162"/>
        <v>2.3528759906168548</v>
      </c>
      <c r="AB520" s="33">
        <f t="shared" si="1162"/>
        <v>1.6331593856549442</v>
      </c>
      <c r="AC520" s="33">
        <f t="shared" si="1162"/>
        <v>2.2598428794839291</v>
      </c>
      <c r="AD520" s="33">
        <f t="shared" si="1162"/>
        <v>1.5685839897440093</v>
      </c>
      <c r="AE520" s="33">
        <f t="shared" si="1162"/>
        <v>1.0887729209931256</v>
      </c>
      <c r="AF520" s="33">
        <f t="shared" si="1162"/>
        <v>1.5065619158135748</v>
      </c>
      <c r="AG520" s="33">
        <f t="shared" si="1162"/>
        <v>1.0457226571622988</v>
      </c>
      <c r="AH520" s="33">
        <f t="shared" si="1162"/>
        <v>0.72584861214419227</v>
      </c>
      <c r="AI520" s="33">
        <f t="shared" si="1162"/>
        <v>4.9326124899821338</v>
      </c>
      <c r="AJ520" s="33">
        <f t="shared" si="1162"/>
        <v>3.4237853656287029</v>
      </c>
      <c r="AK520" s="33">
        <f t="shared" si="1162"/>
        <v>2.3764904001075768</v>
      </c>
      <c r="AL520" s="33">
        <f t="shared" si="1162"/>
        <v>3.2884083182679058</v>
      </c>
      <c r="AM520" s="33">
        <f t="shared" si="1162"/>
        <v>2.282523571264389</v>
      </c>
      <c r="AN520" s="33">
        <f t="shared" si="1162"/>
        <v>1.5843269293643389</v>
      </c>
      <c r="AO520" s="33">
        <f t="shared" si="1162"/>
        <v>2.1922722065873708</v>
      </c>
      <c r="AP520" s="33">
        <f t="shared" si="1162"/>
        <v>1.5216823769619843</v>
      </c>
      <c r="AQ520" s="33">
        <f t="shared" si="1162"/>
        <v>1.0562179502157512</v>
      </c>
      <c r="AR520" s="33">
        <f t="shared" si="1162"/>
        <v>1.5563872723279406</v>
      </c>
      <c r="AS520" s="33">
        <f t="shared" si="1162"/>
        <v>1.080307033457331</v>
      </c>
      <c r="AT520" s="33">
        <f t="shared" si="1162"/>
        <v>0.74985404165620262</v>
      </c>
      <c r="AU520" s="33">
        <f t="shared" si="1162"/>
        <v>1.0375915122389912</v>
      </c>
      <c r="AV520" s="33">
        <f t="shared" si="1162"/>
        <v>0.72020468713472374</v>
      </c>
      <c r="AW520" s="33">
        <f t="shared" si="1162"/>
        <v>0.49990269316250247</v>
      </c>
      <c r="AX520" s="33">
        <f t="shared" si="1162"/>
        <v>0.69172767306179228</v>
      </c>
      <c r="AY520" s="33">
        <f t="shared" si="1162"/>
        <v>0.48013645686526224</v>
      </c>
      <c r="AZ520" s="33">
        <f t="shared" si="1162"/>
        <v>0.33326846125835768</v>
      </c>
      <c r="BA520" s="33">
        <f t="shared" si="1162"/>
        <v>2.0620457209893255</v>
      </c>
      <c r="BB520" s="33">
        <f t="shared" si="1162"/>
        <v>1.4312906146831963</v>
      </c>
      <c r="BC520" s="33">
        <f t="shared" si="1162"/>
        <v>0.99347594615764934</v>
      </c>
      <c r="BD520" s="33">
        <f t="shared" si="1162"/>
        <v>1.3746971438201505</v>
      </c>
      <c r="BE520" s="33">
        <f t="shared" si="1162"/>
        <v>0.95419374068852825</v>
      </c>
      <c r="BF520" s="33">
        <f t="shared" si="1162"/>
        <v>0.66231729574924014</v>
      </c>
      <c r="BG520" s="33">
        <f t="shared" si="1162"/>
        <v>0.91646476020938938</v>
      </c>
      <c r="BH520" s="33">
        <f t="shared" si="1162"/>
        <v>0.63612915883661703</v>
      </c>
      <c r="BI520" s="33">
        <f t="shared" si="1162"/>
        <v>0.44154486270669824</v>
      </c>
      <c r="BJ520" s="33">
        <f t="shared" si="1162"/>
        <v>3.0005839623233239</v>
      </c>
      <c r="BK520" s="33">
        <f t="shared" si="1162"/>
        <v>2.0827412409564725</v>
      </c>
      <c r="BL520" s="33">
        <f t="shared" si="1162"/>
        <v>1.4456556227882322</v>
      </c>
      <c r="BM520" s="33">
        <f t="shared" si="1162"/>
        <v>2.0003893031136997</v>
      </c>
      <c r="BN520" s="33">
        <f t="shared" si="1162"/>
        <v>1.3884941570963936</v>
      </c>
      <c r="BO520" s="33">
        <f t="shared" si="1162"/>
        <v>0.96377041273412756</v>
      </c>
      <c r="BP520" s="33">
        <f t="shared" si="1162"/>
        <v>1.3335928653412337</v>
      </c>
      <c r="BQ520" s="33">
        <f t="shared" si="1162"/>
        <v>0.92566276903675926</v>
      </c>
      <c r="BR520" s="33">
        <f t="shared" si="1162"/>
        <v>0.64251360685073355</v>
      </c>
      <c r="BS520" s="33">
        <f t="shared" si="1162"/>
        <v>0.94677429009394543</v>
      </c>
      <c r="BT520" s="33">
        <f t="shared" si="1162"/>
        <v>0.65716736629130501</v>
      </c>
      <c r="BU520" s="33">
        <f t="shared" si="1162"/>
        <v>0.45614773429831645</v>
      </c>
      <c r="BV520" s="33">
        <f t="shared" si="1162"/>
        <v>0.63118285845284372</v>
      </c>
      <c r="BW520" s="33">
        <f t="shared" si="1162"/>
        <v>0.43811157641016452</v>
      </c>
      <c r="BX520" s="33">
        <f t="shared" si="1162"/>
        <v>0.30409848875662959</v>
      </c>
      <c r="BY520" s="33">
        <f t="shared" si="1162"/>
        <v>0.42078857122870472</v>
      </c>
      <c r="BZ520" s="33">
        <f t="shared" si="1162"/>
        <v>0.29207438352852821</v>
      </c>
      <c r="CA520" s="33">
        <f t="shared" si="1162"/>
        <v>0.20273232532069879</v>
      </c>
      <c r="CB520" s="33">
        <f t="shared" si="1162"/>
        <v>1.2543740933519829</v>
      </c>
      <c r="CC520" s="33">
        <f t="shared" si="1162"/>
        <v>0.87067607126337376</v>
      </c>
      <c r="CD520" s="33">
        <f t="shared" si="1162"/>
        <v>0.6043466818139267</v>
      </c>
      <c r="CE520" s="33">
        <f t="shared" ref="CE520:CS520" si="1163">EXP(CE519)</f>
        <v>0.83624939343519455</v>
      </c>
      <c r="CF520" s="33">
        <f t="shared" si="1163"/>
        <v>0.58045071269518467</v>
      </c>
      <c r="CG520" s="33">
        <f t="shared" si="1163"/>
        <v>0.40289778684838923</v>
      </c>
      <c r="CH520" s="33">
        <f t="shared" si="1163"/>
        <v>0.55749959420160033</v>
      </c>
      <c r="CI520" s="33">
        <f t="shared" si="1163"/>
        <v>0.38696714080985783</v>
      </c>
      <c r="CJ520" s="33">
        <f t="shared" si="1163"/>
        <v>0.26859852388055155</v>
      </c>
      <c r="CK520" s="33">
        <f t="shared" si="1163"/>
        <v>1.8253013252586869</v>
      </c>
      <c r="CL520" s="33">
        <f t="shared" si="1163"/>
        <v>1.2669634961140046</v>
      </c>
      <c r="CM520" s="33">
        <f t="shared" si="1163"/>
        <v>0.87941452639767759</v>
      </c>
      <c r="CN520" s="33">
        <f t="shared" si="1163"/>
        <v>1.2168675470689245</v>
      </c>
      <c r="CO520" s="33">
        <f t="shared" si="1163"/>
        <v>0.8446423285884701</v>
      </c>
      <c r="CP520" s="33">
        <f t="shared" si="1163"/>
        <v>0.58627634943652929</v>
      </c>
      <c r="CQ520" s="33">
        <f t="shared" si="1163"/>
        <v>0.81124502931026077</v>
      </c>
      <c r="CR520" s="33">
        <f t="shared" si="1163"/>
        <v>0.5630948842895136</v>
      </c>
      <c r="CS520" s="33">
        <f t="shared" si="1163"/>
        <v>0.39085089862751565</v>
      </c>
    </row>
    <row r="521" spans="2:97" ht="13.9" thickTop="1" thickBot="1" x14ac:dyDescent="0.4">
      <c r="H521" s="32">
        <f t="shared" ref="H521:H522" si="1164">H520</f>
        <v>1.4715544050230428E-8</v>
      </c>
      <c r="I521" s="32">
        <f t="shared" ref="I521:J521" si="1165">I516</f>
        <v>-0.40546510351078185</v>
      </c>
      <c r="J521" s="32">
        <f t="shared" si="1165"/>
        <v>-0.4857320082861375</v>
      </c>
      <c r="K521" s="32">
        <f t="shared" si="1160"/>
        <v>-0.40546511065859264</v>
      </c>
      <c r="L521" s="32">
        <f>$CE$5-$CE$7*SUMPRODUCT($B$5:$CD$5,Q521:CS521)</f>
        <v>1.1919897531242896E-6</v>
      </c>
      <c r="M521" s="32">
        <f>SUMPRODUCT($B$7:$CD$7, LN(Q521:CS521))</f>
        <v>-3180.5978399977953</v>
      </c>
      <c r="O521" s="48">
        <f t="shared" si="1161"/>
        <v>1.0000000000000007</v>
      </c>
      <c r="P521" s="39" t="s">
        <v>366</v>
      </c>
      <c r="Q521" s="32">
        <f t="shared" ref="Q521:AV521" si="1166">Q520/$O520</f>
        <v>2.5874234361295989E-2</v>
      </c>
      <c r="R521" s="32">
        <f t="shared" si="1166"/>
        <v>1.7959615747835361E-2</v>
      </c>
      <c r="S521" s="32">
        <f t="shared" si="1166"/>
        <v>1.2465984241542605E-2</v>
      </c>
      <c r="T521" s="32">
        <f t="shared" si="1166"/>
        <v>1.7249489530203735E-2</v>
      </c>
      <c r="U521" s="32">
        <f t="shared" si="1166"/>
        <v>1.1973077134687099E-2</v>
      </c>
      <c r="V521" s="32">
        <f t="shared" si="1166"/>
        <v>8.3106561398326711E-3</v>
      </c>
      <c r="W521" s="32">
        <f t="shared" si="1166"/>
        <v>1.1499659657473434E-2</v>
      </c>
      <c r="X521" s="32">
        <f t="shared" si="1166"/>
        <v>7.982051402767084E-3</v>
      </c>
      <c r="Y521" s="32">
        <f t="shared" si="1166"/>
        <v>5.5404374124246253E-3</v>
      </c>
      <c r="Z521" s="32">
        <f t="shared" si="1166"/>
        <v>3.428057733264691E-2</v>
      </c>
      <c r="AA521" s="32">
        <f t="shared" si="1166"/>
        <v>2.379455901617859E-2</v>
      </c>
      <c r="AB521" s="32">
        <f t="shared" si="1166"/>
        <v>1.6516088200043435E-2</v>
      </c>
      <c r="AC521" s="32">
        <f t="shared" si="1166"/>
        <v>2.2853718163477834E-2</v>
      </c>
      <c r="AD521" s="32">
        <f t="shared" si="1166"/>
        <v>1.5863039303661518E-2</v>
      </c>
      <c r="AE521" s="32">
        <f t="shared" si="1166"/>
        <v>1.1010725438613558E-2</v>
      </c>
      <c r="AF521" s="32">
        <f t="shared" si="1166"/>
        <v>1.5235812070127377E-2</v>
      </c>
      <c r="AG521" s="32">
        <f t="shared" si="1166"/>
        <v>1.0575359508802651E-2</v>
      </c>
      <c r="AH521" s="32">
        <f t="shared" si="1166"/>
        <v>7.3404836070209952E-3</v>
      </c>
      <c r="AI521" s="32">
        <f t="shared" si="1166"/>
        <v>4.9883351041398794E-2</v>
      </c>
      <c r="AJ521" s="32">
        <f t="shared" si="1166"/>
        <v>3.4624630990357633E-2</v>
      </c>
      <c r="AK521" s="32">
        <f t="shared" si="1166"/>
        <v>2.4033370777826888E-2</v>
      </c>
      <c r="AL521" s="32">
        <f t="shared" si="1166"/>
        <v>3.3255567276116588E-2</v>
      </c>
      <c r="AM521" s="32">
        <f t="shared" si="1166"/>
        <v>2.3083087268033327E-2</v>
      </c>
      <c r="AN521" s="32">
        <f t="shared" si="1166"/>
        <v>1.602224714435433E-2</v>
      </c>
      <c r="AO521" s="32">
        <f t="shared" si="1166"/>
        <v>2.2170378127533766E-2</v>
      </c>
      <c r="AP521" s="32">
        <f t="shared" si="1166"/>
        <v>1.5388724806107713E-2</v>
      </c>
      <c r="AQ521" s="32">
        <f t="shared" si="1166"/>
        <v>1.0681498068993826E-2</v>
      </c>
      <c r="AR521" s="32">
        <f t="shared" si="1166"/>
        <v>1.5739694293759737E-2</v>
      </c>
      <c r="AS521" s="32">
        <f t="shared" si="1166"/>
        <v>1.0925110190976991E-2</v>
      </c>
      <c r="AT521" s="32">
        <f t="shared" si="1166"/>
        <v>7.5832497415347366E-3</v>
      </c>
      <c r="AU521" s="32">
        <f t="shared" si="1166"/>
        <v>1.0493129502411186E-2</v>
      </c>
      <c r="AV521" s="32">
        <f t="shared" si="1166"/>
        <v>7.2834067754088553E-3</v>
      </c>
      <c r="AW521" s="32">
        <f t="shared" ref="AW521:CB521" si="1167">AW520/$O520</f>
        <v>5.0554998147961348E-3</v>
      </c>
      <c r="AX521" s="32">
        <f t="shared" si="1167"/>
        <v>6.9954196504328084E-3</v>
      </c>
      <c r="AY521" s="32">
        <f t="shared" si="1167"/>
        <v>4.8556045045553657E-3</v>
      </c>
      <c r="AZ521" s="32">
        <f t="shared" si="1167"/>
        <v>3.3703332012682973E-3</v>
      </c>
      <c r="BA521" s="32">
        <f t="shared" si="1167"/>
        <v>2.0853401878301082E-2</v>
      </c>
      <c r="BB521" s="32">
        <f t="shared" si="1167"/>
        <v>1.4474595829189077E-2</v>
      </c>
      <c r="BC521" s="32">
        <f t="shared" si="1167"/>
        <v>1.0046990205295314E-2</v>
      </c>
      <c r="BD521" s="32">
        <f t="shared" si="1167"/>
        <v>1.390226788341065E-2</v>
      </c>
      <c r="BE521" s="32">
        <f t="shared" si="1167"/>
        <v>9.6497305281817731E-3</v>
      </c>
      <c r="BF521" s="32">
        <f t="shared" si="1167"/>
        <v>6.6979934531141245E-3</v>
      </c>
      <c r="BG521" s="32">
        <f t="shared" si="1167"/>
        <v>9.2681785653026087E-3</v>
      </c>
      <c r="BH521" s="32">
        <f t="shared" si="1167"/>
        <v>6.4331536690472183E-3</v>
      </c>
      <c r="BI521" s="32">
        <f t="shared" si="1167"/>
        <v>4.4653289573542481E-3</v>
      </c>
      <c r="BJ521" s="32">
        <f t="shared" si="1167"/>
        <v>3.034480884637825E-2</v>
      </c>
      <c r="BK521" s="32">
        <f t="shared" si="1167"/>
        <v>2.1062695004327531E-2</v>
      </c>
      <c r="BL521" s="32">
        <f t="shared" si="1167"/>
        <v>1.461986869290407E-2</v>
      </c>
      <c r="BM521" s="32">
        <f t="shared" si="1167"/>
        <v>2.0229872512657326E-2</v>
      </c>
      <c r="BN521" s="32">
        <f t="shared" si="1167"/>
        <v>1.4041796633739093E-2</v>
      </c>
      <c r="BO521" s="32">
        <f t="shared" si="1167"/>
        <v>9.7465791037447628E-3</v>
      </c>
      <c r="BP521" s="32">
        <f t="shared" si="1167"/>
        <v>1.3486581640708328E-2</v>
      </c>
      <c r="BQ521" s="32">
        <f t="shared" si="1167"/>
        <v>9.361197731950998E-3</v>
      </c>
      <c r="BR521" s="32">
        <f t="shared" si="1167"/>
        <v>6.4977193859245422E-3</v>
      </c>
      <c r="BS521" s="32">
        <f t="shared" si="1167"/>
        <v>9.574697863585566E-3</v>
      </c>
      <c r="BT521" s="32">
        <f t="shared" si="1167"/>
        <v>6.6459123825839822E-3</v>
      </c>
      <c r="BU521" s="32">
        <f t="shared" si="1167"/>
        <v>4.6130073268382862E-3</v>
      </c>
      <c r="BV521" s="32">
        <f t="shared" si="1167"/>
        <v>6.3831318927773245E-3</v>
      </c>
      <c r="BW521" s="32">
        <f t="shared" si="1167"/>
        <v>4.4306082437560396E-3</v>
      </c>
      <c r="BX521" s="32">
        <f t="shared" si="1167"/>
        <v>3.0753382100487613E-3</v>
      </c>
      <c r="BY521" s="32">
        <f t="shared" si="1167"/>
        <v>4.2554212509984032E-3</v>
      </c>
      <c r="BZ521" s="32">
        <f t="shared" si="1167"/>
        <v>2.953738821637394E-3</v>
      </c>
      <c r="CA521" s="32">
        <f t="shared" si="1167"/>
        <v>2.0502254681368879E-3</v>
      </c>
      <c r="CB521" s="32">
        <f t="shared" si="1167"/>
        <v>1.2685444754274616E-2</v>
      </c>
      <c r="CC521" s="32">
        <f t="shared" ref="CC521:CS521" si="1168">CC520/$O520</f>
        <v>8.8051190306121414E-3</v>
      </c>
      <c r="CD521" s="32">
        <f t="shared" si="1168"/>
        <v>6.1117385038567751E-3</v>
      </c>
      <c r="CE521" s="32">
        <f t="shared" si="1168"/>
        <v>8.4569631479475323E-3</v>
      </c>
      <c r="CF521" s="32">
        <f t="shared" si="1168"/>
        <v>5.8700793387702118E-3</v>
      </c>
      <c r="CG521" s="32">
        <f t="shared" si="1168"/>
        <v>4.0744923255128162E-3</v>
      </c>
      <c r="CH521" s="32">
        <f t="shared" si="1168"/>
        <v>5.6379754175857697E-3</v>
      </c>
      <c r="CI521" s="32">
        <f t="shared" si="1168"/>
        <v>3.9133862158659974E-3</v>
      </c>
      <c r="CJ521" s="32">
        <f t="shared" si="1168"/>
        <v>2.7163282100807441E-3</v>
      </c>
      <c r="CK521" s="32">
        <f t="shared" si="1168"/>
        <v>1.8459213438949736E-2</v>
      </c>
      <c r="CL521" s="32">
        <f t="shared" si="1168"/>
        <v>1.2812760978416471E-2</v>
      </c>
      <c r="CM521" s="32">
        <f t="shared" si="1168"/>
        <v>8.8934907455825128E-3</v>
      </c>
      <c r="CN521" s="32">
        <f t="shared" si="1168"/>
        <v>1.2306142261247224E-2</v>
      </c>
      <c r="CO521" s="32">
        <f t="shared" si="1168"/>
        <v>8.5418406304922957E-3</v>
      </c>
      <c r="CP521" s="32">
        <f t="shared" si="1168"/>
        <v>5.9289938152668684E-3</v>
      </c>
      <c r="CQ521" s="32">
        <f t="shared" si="1168"/>
        <v>8.2040948199075276E-3</v>
      </c>
      <c r="CR521" s="32">
        <f t="shared" si="1168"/>
        <v>5.694560405804629E-3</v>
      </c>
      <c r="CS521" s="32">
        <f t="shared" si="1168"/>
        <v>3.9526625334302627E-3</v>
      </c>
    </row>
    <row r="522" spans="2:97" ht="13.15" thickTop="1" x14ac:dyDescent="0.35">
      <c r="H522" s="34">
        <f t="shared" si="1164"/>
        <v>1.4715544050230428E-8</v>
      </c>
      <c r="I522" s="34">
        <f t="shared" ref="I522:J522" si="1169">I517</f>
        <v>-0.36512198577176308</v>
      </c>
      <c r="J522" s="34">
        <f t="shared" si="1169"/>
        <v>-0.52433458176715908</v>
      </c>
      <c r="K522" s="34">
        <f t="shared" si="1160"/>
        <v>-0.36512199348763169</v>
      </c>
      <c r="L522" s="34">
        <f>$CE$6-$CE$7*SUMPRODUCT($B$6:$CD$6,Q521:CS521)</f>
        <v>1.3062308710232173E-6</v>
      </c>
    </row>
    <row r="523" spans="2:97" ht="13.5" thickBot="1" x14ac:dyDescent="0.4">
      <c r="B523" s="39" t="s">
        <v>367</v>
      </c>
      <c r="D523" s="39" t="s">
        <v>368</v>
      </c>
      <c r="E523" s="39" t="s">
        <v>369</v>
      </c>
      <c r="F523" s="39" t="s">
        <v>370</v>
      </c>
      <c r="H523" s="39" t="s">
        <v>347</v>
      </c>
      <c r="I523" s="39" t="s">
        <v>371</v>
      </c>
      <c r="J523" s="39" t="s">
        <v>372</v>
      </c>
      <c r="K523" s="39" t="s">
        <v>349</v>
      </c>
      <c r="L523" s="39" t="s">
        <v>373</v>
      </c>
      <c r="M523" s="39" t="s">
        <v>374</v>
      </c>
      <c r="O523" s="45" t="s">
        <v>336</v>
      </c>
    </row>
    <row r="524" spans="2:97" ht="13.9" thickTop="1" thickBot="1" x14ac:dyDescent="0.4">
      <c r="B524" s="32">
        <f>1+B519</f>
        <v>5</v>
      </c>
      <c r="D524" s="32">
        <f>IF(F519,IF(M524&lt;0,D519,H524),E519)</f>
        <v>7.357772025115214E-9</v>
      </c>
      <c r="E524" s="32">
        <f>IF(F519,IF(M524&lt;0,H524,E519),H524)</f>
        <v>1.4715544050230428E-8</v>
      </c>
      <c r="F524" s="32" t="b">
        <f>OR(F519,M524*M519&lt;=0)</f>
        <v>1</v>
      </c>
      <c r="H524" s="32">
        <f>IF(F519,(D519+E519)/2,2*H519)</f>
        <v>7.357772025115214E-9</v>
      </c>
      <c r="I524" s="32">
        <f>I519</f>
        <v>-0.49706182598155685</v>
      </c>
      <c r="J524" s="32">
        <f>J519</f>
        <v>-1</v>
      </c>
      <c r="K524" s="32">
        <f>I524+J524*H524</f>
        <v>-0.49706183333932885</v>
      </c>
      <c r="L524" s="32">
        <f>$CE$3-$CE$7*SUMPRODUCT($B$3:$CD$3,Q526:CS526)</f>
        <v>-9.4661155003450403E-7</v>
      </c>
      <c r="M524" s="32">
        <f>SUMPRODUCT(L524:L527,J524:J527)</f>
        <v>1.4950375166956282E-6</v>
      </c>
      <c r="O524" s="46">
        <f>SUM(Q524:CS524)</f>
        <v>-1.2659907386644047</v>
      </c>
      <c r="P524" s="39" t="s">
        <v>363</v>
      </c>
      <c r="Q524" s="32">
        <f t="shared" ref="Q524:AV524" si="1170">SUMPRODUCT(B$3:B$6,$K524:$K527)</f>
        <v>0.93942910891849718</v>
      </c>
      <c r="R524" s="32">
        <f t="shared" si="1170"/>
        <v>0.57430711928879974</v>
      </c>
      <c r="S524" s="32">
        <f t="shared" si="1170"/>
        <v>0.20918512965910235</v>
      </c>
      <c r="T524" s="32">
        <f t="shared" si="1170"/>
        <v>0.53396400183380988</v>
      </c>
      <c r="U524" s="32">
        <f t="shared" si="1170"/>
        <v>0.16884201220411249</v>
      </c>
      <c r="V524" s="32">
        <f t="shared" si="1170"/>
        <v>-0.1962799774255849</v>
      </c>
      <c r="W524" s="32">
        <f t="shared" si="1170"/>
        <v>0.12849889474912263</v>
      </c>
      <c r="X524" s="32">
        <f t="shared" si="1170"/>
        <v>-0.23662309488057476</v>
      </c>
      <c r="Y524" s="32">
        <f t="shared" si="1170"/>
        <v>-0.60174508451027209</v>
      </c>
      <c r="Z524" s="32">
        <f t="shared" si="1170"/>
        <v>1.2207603841772541</v>
      </c>
      <c r="AA524" s="32">
        <f t="shared" si="1170"/>
        <v>0.85563839454755664</v>
      </c>
      <c r="AB524" s="32">
        <f t="shared" si="1170"/>
        <v>0.49051640491785925</v>
      </c>
      <c r="AC524" s="32">
        <f t="shared" si="1170"/>
        <v>0.81529527709256677</v>
      </c>
      <c r="AD524" s="32">
        <f t="shared" si="1170"/>
        <v>0.45017328746286939</v>
      </c>
      <c r="AE524" s="32">
        <f t="shared" si="1170"/>
        <v>8.5051297833172002E-2</v>
      </c>
      <c r="AF524" s="32">
        <f t="shared" si="1170"/>
        <v>0.40983017000787952</v>
      </c>
      <c r="AG524" s="32">
        <f t="shared" si="1170"/>
        <v>4.4708180378182139E-2</v>
      </c>
      <c r="AH524" s="32">
        <f t="shared" si="1170"/>
        <v>-0.32041380925151525</v>
      </c>
      <c r="AI524" s="32">
        <f t="shared" si="1170"/>
        <v>1.5958687511889298</v>
      </c>
      <c r="AJ524" s="32">
        <f t="shared" si="1170"/>
        <v>1.2307467615592325</v>
      </c>
      <c r="AK524" s="32">
        <f t="shared" si="1170"/>
        <v>0.86562477192953513</v>
      </c>
      <c r="AL524" s="32">
        <f t="shared" si="1170"/>
        <v>1.1904036441042425</v>
      </c>
      <c r="AM524" s="32">
        <f t="shared" si="1170"/>
        <v>0.82528165447454516</v>
      </c>
      <c r="AN524" s="32">
        <f t="shared" si="1170"/>
        <v>0.46015966484484777</v>
      </c>
      <c r="AO524" s="32">
        <f t="shared" si="1170"/>
        <v>0.78493853701955529</v>
      </c>
      <c r="AP524" s="32">
        <f t="shared" si="1170"/>
        <v>0.41981654738985791</v>
      </c>
      <c r="AQ524" s="32">
        <f t="shared" si="1170"/>
        <v>5.4694557760160523E-2</v>
      </c>
      <c r="AR524" s="32">
        <f t="shared" si="1170"/>
        <v>0.44236727557916827</v>
      </c>
      <c r="AS524" s="32">
        <f t="shared" si="1170"/>
        <v>7.7245285949470888E-2</v>
      </c>
      <c r="AT524" s="32">
        <f t="shared" si="1170"/>
        <v>-0.2878767036802265</v>
      </c>
      <c r="AU524" s="32">
        <f t="shared" si="1170"/>
        <v>3.6902168494481025E-2</v>
      </c>
      <c r="AV524" s="32">
        <f t="shared" si="1170"/>
        <v>-0.32821982113521636</v>
      </c>
      <c r="AW524" s="32">
        <f t="shared" ref="AW524:CB524" si="1171">SUMPRODUCT(AH$3:AH$6,$K524:$K527)</f>
        <v>-0.69334181076491375</v>
      </c>
      <c r="AX524" s="32">
        <f t="shared" si="1171"/>
        <v>-0.36856293859020622</v>
      </c>
      <c r="AY524" s="32">
        <f t="shared" si="1171"/>
        <v>-0.73368492821990361</v>
      </c>
      <c r="AZ524" s="32">
        <f t="shared" si="1171"/>
        <v>-1.0988069178496009</v>
      </c>
      <c r="BA524" s="32">
        <f t="shared" si="1171"/>
        <v>0.72369855083792523</v>
      </c>
      <c r="BB524" s="32">
        <f t="shared" si="1171"/>
        <v>0.35857656120822778</v>
      </c>
      <c r="BC524" s="32">
        <f t="shared" si="1171"/>
        <v>-6.5454284214696012E-3</v>
      </c>
      <c r="BD524" s="32">
        <f t="shared" si="1171"/>
        <v>0.31823344375323792</v>
      </c>
      <c r="BE524" s="32">
        <f t="shared" si="1171"/>
        <v>-4.6888545876459478E-2</v>
      </c>
      <c r="BF524" s="32">
        <f t="shared" si="1171"/>
        <v>-0.41201053550615685</v>
      </c>
      <c r="BG524" s="32">
        <f t="shared" si="1171"/>
        <v>-8.7231663331449327E-2</v>
      </c>
      <c r="BH524" s="32">
        <f t="shared" si="1171"/>
        <v>-0.45235365296114671</v>
      </c>
      <c r="BI524" s="32">
        <f t="shared" si="1171"/>
        <v>-0.81747564259084404</v>
      </c>
      <c r="BJ524" s="32">
        <f t="shared" si="1171"/>
        <v>1.0988069178496009</v>
      </c>
      <c r="BK524" s="32">
        <f t="shared" si="1171"/>
        <v>0.73368492821990361</v>
      </c>
      <c r="BL524" s="32">
        <f t="shared" si="1171"/>
        <v>0.36856293859020622</v>
      </c>
      <c r="BM524" s="32">
        <f t="shared" si="1171"/>
        <v>0.69334181076491375</v>
      </c>
      <c r="BN524" s="32">
        <f t="shared" si="1171"/>
        <v>0.32821982113521636</v>
      </c>
      <c r="BO524" s="32">
        <f t="shared" si="1171"/>
        <v>-3.6902168494481025E-2</v>
      </c>
      <c r="BP524" s="32">
        <f t="shared" si="1171"/>
        <v>0.2878767036802265</v>
      </c>
      <c r="BQ524" s="32">
        <f t="shared" si="1171"/>
        <v>-7.7245285949470888E-2</v>
      </c>
      <c r="BR524" s="32">
        <f t="shared" si="1171"/>
        <v>-0.44236727557916827</v>
      </c>
      <c r="BS524" s="32">
        <f t="shared" si="1171"/>
        <v>-5.4694557760160523E-2</v>
      </c>
      <c r="BT524" s="32">
        <f t="shared" si="1171"/>
        <v>-0.41981654738985791</v>
      </c>
      <c r="BU524" s="32">
        <f t="shared" si="1171"/>
        <v>-0.78493853701955529</v>
      </c>
      <c r="BV524" s="32">
        <f t="shared" si="1171"/>
        <v>-0.46015966484484777</v>
      </c>
      <c r="BW524" s="32">
        <f t="shared" si="1171"/>
        <v>-0.82528165447454516</v>
      </c>
      <c r="BX524" s="32">
        <f t="shared" si="1171"/>
        <v>-1.1904036441042425</v>
      </c>
      <c r="BY524" s="32">
        <f t="shared" si="1171"/>
        <v>-0.86562477192953513</v>
      </c>
      <c r="BZ524" s="32">
        <f t="shared" si="1171"/>
        <v>-1.2307467615592325</v>
      </c>
      <c r="CA524" s="32">
        <f t="shared" si="1171"/>
        <v>-1.5958687511889298</v>
      </c>
      <c r="CB524" s="32">
        <f t="shared" si="1171"/>
        <v>0.22663671749859626</v>
      </c>
      <c r="CC524" s="32">
        <f t="shared" ref="CC524:CS524" si="1172">SUMPRODUCT(BN$3:BN$6,$K524:$K527)</f>
        <v>-0.13848527213110112</v>
      </c>
      <c r="CD524" s="32">
        <f t="shared" si="1172"/>
        <v>-0.50360726176079851</v>
      </c>
      <c r="CE524" s="32">
        <f t="shared" si="1172"/>
        <v>-0.17882838958609099</v>
      </c>
      <c r="CF524" s="32">
        <f t="shared" si="1172"/>
        <v>-0.54395037921578837</v>
      </c>
      <c r="CG524" s="32">
        <f t="shared" si="1172"/>
        <v>-0.90907236884548581</v>
      </c>
      <c r="CH524" s="32">
        <f t="shared" si="1172"/>
        <v>-0.58429349667077823</v>
      </c>
      <c r="CI524" s="32">
        <f t="shared" si="1172"/>
        <v>-0.94941548630047556</v>
      </c>
      <c r="CJ524" s="32">
        <f t="shared" si="1172"/>
        <v>-1.3145374759301729</v>
      </c>
      <c r="CK524" s="32">
        <f t="shared" si="1172"/>
        <v>0.60174508451027209</v>
      </c>
      <c r="CL524" s="32">
        <f t="shared" si="1172"/>
        <v>0.23662309488057476</v>
      </c>
      <c r="CM524" s="32">
        <f t="shared" si="1172"/>
        <v>-0.12849889474912263</v>
      </c>
      <c r="CN524" s="32">
        <f t="shared" si="1172"/>
        <v>0.1962799774255849</v>
      </c>
      <c r="CO524" s="32">
        <f t="shared" si="1172"/>
        <v>-0.16884201220411249</v>
      </c>
      <c r="CP524" s="32">
        <f t="shared" si="1172"/>
        <v>-0.53396400183380988</v>
      </c>
      <c r="CQ524" s="32">
        <f t="shared" si="1172"/>
        <v>-0.20918512965910235</v>
      </c>
      <c r="CR524" s="32">
        <f t="shared" si="1172"/>
        <v>-0.57430711928879974</v>
      </c>
      <c r="CS524" s="32">
        <f t="shared" si="1172"/>
        <v>-0.93942910891849718</v>
      </c>
    </row>
    <row r="525" spans="2:97" ht="13.9" thickTop="1" thickBot="1" x14ac:dyDescent="0.4">
      <c r="H525" s="33">
        <f>H524</f>
        <v>7.357772025115214E-9</v>
      </c>
      <c r="I525" s="33">
        <f t="shared" ref="I525:J525" si="1173">I520</f>
        <v>0.32821982258342536</v>
      </c>
      <c r="J525" s="33">
        <f t="shared" si="1173"/>
        <v>-0.19682711218851512</v>
      </c>
      <c r="K525" s="33">
        <f t="shared" ref="K525:K527" si="1174">I525+J525*H525</f>
        <v>0.32821982113521636</v>
      </c>
      <c r="L525" s="33">
        <f>$CE$4-$CE$7*SUMPRODUCT($B$4:$CD$4,Q526:CS526)</f>
        <v>-2.0949528334313072E-7</v>
      </c>
      <c r="M525" s="39" t="s">
        <v>375</v>
      </c>
      <c r="O525" s="47">
        <f t="shared" ref="O525:O526" si="1175">SUM(Q525:CS525)</f>
        <v>98.882941252313529</v>
      </c>
      <c r="P525" s="39" t="s">
        <v>365</v>
      </c>
      <c r="Q525" s="33">
        <f>EXP(Q524)</f>
        <v>2.5585203648596138</v>
      </c>
      <c r="R525" s="33">
        <f>EXP(R524)</f>
        <v>1.7758996139378287</v>
      </c>
      <c r="S525" s="33">
        <f t="shared" ref="S525:CD525" si="1176">EXP(S524)</f>
        <v>1.2326731817737866</v>
      </c>
      <c r="T525" s="33">
        <f t="shared" si="1176"/>
        <v>1.7056802449854673</v>
      </c>
      <c r="U525" s="33">
        <f t="shared" si="1176"/>
        <v>1.183933077170281</v>
      </c>
      <c r="V525" s="33">
        <f t="shared" si="1176"/>
        <v>0.82178212202359957</v>
      </c>
      <c r="W525" s="33">
        <f t="shared" si="1176"/>
        <v>1.1371201644874613</v>
      </c>
      <c r="X525" s="33">
        <f t="shared" si="1176"/>
        <v>0.78928871892133956</v>
      </c>
      <c r="Y525" s="33">
        <f t="shared" si="1176"/>
        <v>0.54785474857644989</v>
      </c>
      <c r="Z525" s="33">
        <f t="shared" si="1176"/>
        <v>3.3897642770366487</v>
      </c>
      <c r="AA525" s="33">
        <f t="shared" si="1176"/>
        <v>2.3528759644091943</v>
      </c>
      <c r="AB525" s="33">
        <f t="shared" si="1176"/>
        <v>1.6331593737645149</v>
      </c>
      <c r="AC525" s="33">
        <f t="shared" si="1176"/>
        <v>2.2598428536706634</v>
      </c>
      <c r="AD525" s="33">
        <f t="shared" si="1176"/>
        <v>1.568583977878206</v>
      </c>
      <c r="AE525" s="33">
        <f t="shared" si="1176"/>
        <v>1.0887729169573441</v>
      </c>
      <c r="AF525" s="33">
        <f t="shared" si="1176"/>
        <v>1.5065619039890406</v>
      </c>
      <c r="AG525" s="33">
        <f t="shared" si="1176"/>
        <v>1.0457226529890773</v>
      </c>
      <c r="AH525" s="33">
        <f t="shared" si="1176"/>
        <v>0.7258486120477855</v>
      </c>
      <c r="AI525" s="33">
        <f t="shared" si="1176"/>
        <v>4.932612424174164</v>
      </c>
      <c r="AJ525" s="33">
        <f t="shared" si="1176"/>
        <v>3.4237853331593424</v>
      </c>
      <c r="AK525" s="33">
        <f t="shared" si="1176"/>
        <v>2.3764903867385492</v>
      </c>
      <c r="AL525" s="33">
        <f t="shared" si="1176"/>
        <v>3.2884082861483863</v>
      </c>
      <c r="AM525" s="33">
        <f t="shared" si="1176"/>
        <v>2.2825235577756722</v>
      </c>
      <c r="AN525" s="33">
        <f t="shared" si="1176"/>
        <v>1.5843269261138881</v>
      </c>
      <c r="AO525" s="33">
        <f t="shared" si="1176"/>
        <v>2.1922721930093312</v>
      </c>
      <c r="AP525" s="33">
        <f t="shared" si="1176"/>
        <v>1.5216823734078553</v>
      </c>
      <c r="AQ525" s="33">
        <f t="shared" si="1176"/>
        <v>1.056217951823607</v>
      </c>
      <c r="AR525" s="33">
        <f t="shared" si="1176"/>
        <v>1.5563872585071459</v>
      </c>
      <c r="AS525" s="33">
        <f t="shared" si="1176"/>
        <v>1.0803070280319056</v>
      </c>
      <c r="AT525" s="33">
        <f t="shared" si="1176"/>
        <v>0.74985404078323736</v>
      </c>
      <c r="AU525" s="33">
        <f t="shared" si="1176"/>
        <v>1.0375915067333819</v>
      </c>
      <c r="AV525" s="33">
        <f t="shared" si="1176"/>
        <v>0.72020468609171673</v>
      </c>
      <c r="AW525" s="33">
        <f t="shared" si="1176"/>
        <v>0.49990269436713058</v>
      </c>
      <c r="AX525" s="33">
        <f t="shared" si="1176"/>
        <v>0.69172767186355533</v>
      </c>
      <c r="AY525" s="33">
        <f t="shared" si="1176"/>
        <v>0.48013645788588649</v>
      </c>
      <c r="AZ525" s="33">
        <f t="shared" si="1176"/>
        <v>0.33326846325251308</v>
      </c>
      <c r="BA525" s="33">
        <f t="shared" si="1176"/>
        <v>2.0620457052379217</v>
      </c>
      <c r="BB525" s="33">
        <f t="shared" si="1176"/>
        <v>1.4312906092717836</v>
      </c>
      <c r="BC525" s="33">
        <f t="shared" si="1176"/>
        <v>0.99347594623428792</v>
      </c>
      <c r="BD525" s="33">
        <f t="shared" si="1176"/>
        <v>1.3746971382322521</v>
      </c>
      <c r="BE525" s="33">
        <f t="shared" si="1176"/>
        <v>0.95419374049111794</v>
      </c>
      <c r="BF525" s="33">
        <f t="shared" si="1176"/>
        <v>0.66231729816739193</v>
      </c>
      <c r="BG525" s="33">
        <f t="shared" si="1176"/>
        <v>0.91646475975948216</v>
      </c>
      <c r="BH525" s="33">
        <f t="shared" si="1176"/>
        <v>0.63612916097847561</v>
      </c>
      <c r="BI525" s="33">
        <f t="shared" si="1176"/>
        <v>0.44154486589683906</v>
      </c>
      <c r="BJ525" s="33">
        <f t="shared" si="1176"/>
        <v>3.0005839443689375</v>
      </c>
      <c r="BK525" s="33">
        <f t="shared" si="1176"/>
        <v>2.0827412365291971</v>
      </c>
      <c r="BL525" s="33">
        <f t="shared" si="1176"/>
        <v>1.445655625292452</v>
      </c>
      <c r="BM525" s="33">
        <f t="shared" si="1176"/>
        <v>2.0003892982933111</v>
      </c>
      <c r="BN525" s="33">
        <f t="shared" si="1176"/>
        <v>1.3884941591072233</v>
      </c>
      <c r="BO525" s="33">
        <f t="shared" si="1176"/>
        <v>0.96377041784803152</v>
      </c>
      <c r="BP525" s="33">
        <f t="shared" si="1176"/>
        <v>1.333592866893776</v>
      </c>
      <c r="BQ525" s="33">
        <f t="shared" si="1176"/>
        <v>0.92566277368554362</v>
      </c>
      <c r="BR525" s="33">
        <f t="shared" si="1176"/>
        <v>0.6425136125562857</v>
      </c>
      <c r="BS525" s="33">
        <f t="shared" si="1176"/>
        <v>0.94677428865269309</v>
      </c>
      <c r="BT525" s="33">
        <f t="shared" si="1176"/>
        <v>0.65716736782622298</v>
      </c>
      <c r="BU525" s="33">
        <f t="shared" si="1176"/>
        <v>0.45614773712350942</v>
      </c>
      <c r="BV525" s="33">
        <f t="shared" si="1176"/>
        <v>0.63118285974779653</v>
      </c>
      <c r="BW525" s="33">
        <f t="shared" si="1176"/>
        <v>0.43811157899921249</v>
      </c>
      <c r="BX525" s="33">
        <f t="shared" si="1176"/>
        <v>0.30409849172691084</v>
      </c>
      <c r="BY525" s="33">
        <f t="shared" si="1176"/>
        <v>0.42078857359586513</v>
      </c>
      <c r="BZ525" s="33">
        <f t="shared" si="1176"/>
        <v>0.29207438629840643</v>
      </c>
      <c r="CA525" s="33">
        <f t="shared" si="1176"/>
        <v>0.20273232802543242</v>
      </c>
      <c r="CB525" s="33">
        <f t="shared" si="1176"/>
        <v>1.2543740929995606</v>
      </c>
      <c r="CC525" s="33">
        <f t="shared" si="1176"/>
        <v>0.8706760743777644</v>
      </c>
      <c r="CD525" s="33">
        <f t="shared" si="1176"/>
        <v>0.60434668630719224</v>
      </c>
      <c r="CE525" s="33">
        <f t="shared" ref="CE525:CS525" si="1177">EXP(CE524)</f>
        <v>0.83624939618892258</v>
      </c>
      <c r="CF525" s="33">
        <f t="shared" si="1177"/>
        <v>0.58045071684592098</v>
      </c>
      <c r="CG525" s="33">
        <f t="shared" si="1177"/>
        <v>0.40289779128381814</v>
      </c>
      <c r="CH525" s="33">
        <f t="shared" si="1177"/>
        <v>0.55749959802986981</v>
      </c>
      <c r="CI525" s="33">
        <f t="shared" si="1177"/>
        <v>0.38696714495999934</v>
      </c>
      <c r="CJ525" s="33">
        <f t="shared" si="1177"/>
        <v>0.26859852779744992</v>
      </c>
      <c r="CK525" s="33">
        <f t="shared" si="1177"/>
        <v>1.825301327766909</v>
      </c>
      <c r="CL525" s="33">
        <f t="shared" si="1177"/>
        <v>1.2669635027428536</v>
      </c>
      <c r="CM525" s="33">
        <f t="shared" si="1177"/>
        <v>0.87941453439156447</v>
      </c>
      <c r="CN525" s="33">
        <f t="shared" si="1177"/>
        <v>1.2168675530900421</v>
      </c>
      <c r="CO525" s="33">
        <f t="shared" si="1177"/>
        <v>0.84464233602637451</v>
      </c>
      <c r="CP525" s="33">
        <f t="shared" si="1177"/>
        <v>0.58627635686108348</v>
      </c>
      <c r="CQ525" s="33">
        <f t="shared" si="1177"/>
        <v>0.81124503622365218</v>
      </c>
      <c r="CR525" s="33">
        <f t="shared" si="1177"/>
        <v>0.56309489126056445</v>
      </c>
      <c r="CS525" s="33">
        <f t="shared" si="1177"/>
        <v>0.39085090497408259</v>
      </c>
    </row>
    <row r="526" spans="2:97" ht="13.9" thickTop="1" thickBot="1" x14ac:dyDescent="0.4">
      <c r="H526" s="32">
        <f t="shared" ref="H526:H527" si="1178">H525</f>
        <v>7.357772025115214E-9</v>
      </c>
      <c r="I526" s="32">
        <f t="shared" ref="I526:J526" si="1179">I521</f>
        <v>-0.40546510351078185</v>
      </c>
      <c r="J526" s="32">
        <f t="shared" si="1179"/>
        <v>-0.4857320082861375</v>
      </c>
      <c r="K526" s="32">
        <f t="shared" si="1174"/>
        <v>-0.40546510708468725</v>
      </c>
      <c r="L526" s="32">
        <f>$CE$5-$CE$7*SUMPRODUCT($B$5:$CD$5,Q526:CS526)</f>
        <v>-4.7834086558395938E-7</v>
      </c>
      <c r="M526" s="32">
        <f>SUMPRODUCT($B$7:$CD$7, LN(Q526:CS526))</f>
        <v>-3180.5978399977962</v>
      </c>
      <c r="O526" s="48">
        <f t="shared" si="1175"/>
        <v>1.0000000000000009</v>
      </c>
      <c r="P526" s="39" t="s">
        <v>366</v>
      </c>
      <c r="Q526" s="32">
        <f t="shared" ref="Q526:AV526" si="1180">Q525/$O525</f>
        <v>2.5874234043374522E-2</v>
      </c>
      <c r="R526" s="32">
        <f t="shared" si="1180"/>
        <v>1.7959615596449287E-2</v>
      </c>
      <c r="S526" s="32">
        <f t="shared" si="1180"/>
        <v>1.2465984184556668E-2</v>
      </c>
      <c r="T526" s="32">
        <f t="shared" si="1180"/>
        <v>1.7249489379904143E-2</v>
      </c>
      <c r="U526" s="32">
        <f t="shared" si="1180"/>
        <v>1.1973077076553696E-2</v>
      </c>
      <c r="V526" s="32">
        <f t="shared" si="1180"/>
        <v>8.3106561315435448E-3</v>
      </c>
      <c r="W526" s="32">
        <f t="shared" si="1180"/>
        <v>1.1499659598372399E-2</v>
      </c>
      <c r="X526" s="32">
        <f t="shared" si="1180"/>
        <v>7.9820513925385767E-3</v>
      </c>
      <c r="Y526" s="32">
        <f t="shared" si="1180"/>
        <v>5.5404374266995416E-3</v>
      </c>
      <c r="Z526" s="32">
        <f t="shared" si="1180"/>
        <v>3.4280576953988409E-2</v>
      </c>
      <c r="AA526" s="32">
        <f t="shared" si="1180"/>
        <v>2.3794558845145041E-2</v>
      </c>
      <c r="AB526" s="32">
        <f t="shared" si="1180"/>
        <v>1.6516088145044981E-2</v>
      </c>
      <c r="AC526" s="32">
        <f t="shared" si="1180"/>
        <v>2.2853717992715863E-2</v>
      </c>
      <c r="AD526" s="32">
        <f t="shared" si="1180"/>
        <v>1.5863039246332152E-2</v>
      </c>
      <c r="AE526" s="32">
        <f t="shared" si="1180"/>
        <v>1.1010725441299213E-2</v>
      </c>
      <c r="AF526" s="32">
        <f t="shared" si="1180"/>
        <v>1.5235812010737414E-2</v>
      </c>
      <c r="AG526" s="32">
        <f t="shared" si="1180"/>
        <v>1.0575359508378407E-2</v>
      </c>
      <c r="AH526" s="32">
        <f t="shared" si="1180"/>
        <v>7.3404836350456264E-3</v>
      </c>
      <c r="AI526" s="32">
        <f t="shared" si="1180"/>
        <v>4.9883350572955953E-2</v>
      </c>
      <c r="AJ526" s="32">
        <f t="shared" si="1180"/>
        <v>3.4624630798785402E-2</v>
      </c>
      <c r="AK526" s="32">
        <f t="shared" si="1180"/>
        <v>2.4033370737573476E-2</v>
      </c>
      <c r="AL526" s="32">
        <f t="shared" si="1180"/>
        <v>3.3255567082673611E-2</v>
      </c>
      <c r="AM526" s="32">
        <f t="shared" si="1180"/>
        <v>2.3083087222815279E-2</v>
      </c>
      <c r="AN526" s="32">
        <f t="shared" si="1180"/>
        <v>1.6022247174780718E-2</v>
      </c>
      <c r="AO526" s="32">
        <f t="shared" si="1180"/>
        <v>2.2170378077806613E-2</v>
      </c>
      <c r="AP526" s="32">
        <f t="shared" si="1180"/>
        <v>1.5388724830960194E-2</v>
      </c>
      <c r="AQ526" s="32">
        <f t="shared" si="1180"/>
        <v>1.0681498127452747E-2</v>
      </c>
      <c r="AR526" s="32">
        <f t="shared" si="1180"/>
        <v>1.5739694216172315E-2</v>
      </c>
      <c r="AS526" s="32">
        <f t="shared" si="1180"/>
        <v>1.0925110179270987E-2</v>
      </c>
      <c r="AT526" s="32">
        <f t="shared" si="1180"/>
        <v>7.5832497626651379E-3</v>
      </c>
      <c r="AU526" s="32">
        <f t="shared" si="1180"/>
        <v>1.0493129488187689E-2</v>
      </c>
      <c r="AV526" s="32">
        <f t="shared" si="1180"/>
        <v>7.2834067936350588E-3</v>
      </c>
      <c r="AW526" s="32">
        <f t="shared" ref="AW526:CB526" si="1181">AW525/$O525</f>
        <v>5.0554998469509475E-3</v>
      </c>
      <c r="AX526" s="32">
        <f t="shared" si="1181"/>
        <v>6.9954196659514434E-3</v>
      </c>
      <c r="AY526" s="32">
        <f t="shared" si="1181"/>
        <v>4.8556045340596389E-3</v>
      </c>
      <c r="AZ526" s="32">
        <f t="shared" si="1181"/>
        <v>3.370333234750091E-3</v>
      </c>
      <c r="BA526" s="32">
        <f t="shared" si="1181"/>
        <v>2.0853401801391874E-2</v>
      </c>
      <c r="BB526" s="32">
        <f t="shared" si="1181"/>
        <v>1.4474595831647516E-2</v>
      </c>
      <c r="BC526" s="32">
        <f t="shared" si="1181"/>
        <v>1.0046990245762374E-2</v>
      </c>
      <c r="BD526" s="32">
        <f t="shared" si="1181"/>
        <v>1.3902267881823235E-2</v>
      </c>
      <c r="BE526" s="32">
        <f t="shared" si="1181"/>
        <v>9.6497305643079567E-3</v>
      </c>
      <c r="BF526" s="32">
        <f t="shared" si="1181"/>
        <v>6.6979935040301598E-3</v>
      </c>
      <c r="BG526" s="32">
        <f t="shared" si="1181"/>
        <v>9.2681785973679261E-3</v>
      </c>
      <c r="BH526" s="32">
        <f t="shared" si="1181"/>
        <v>6.433153716122823E-3</v>
      </c>
      <c r="BI526" s="32">
        <f t="shared" si="1181"/>
        <v>4.465329007256936E-3</v>
      </c>
      <c r="BJ526" s="32">
        <f t="shared" si="1181"/>
        <v>3.0344808784687458E-2</v>
      </c>
      <c r="BK526" s="32">
        <f t="shared" si="1181"/>
        <v>2.106269504276571E-2</v>
      </c>
      <c r="BL526" s="32">
        <f t="shared" si="1181"/>
        <v>1.4619868775986965E-2</v>
      </c>
      <c r="BM526" s="32">
        <f t="shared" si="1181"/>
        <v>2.0229872543829786E-2</v>
      </c>
      <c r="BN526" s="32">
        <f t="shared" si="1181"/>
        <v>1.4041796709548596E-2</v>
      </c>
      <c r="BO526" s="32">
        <f t="shared" si="1181"/>
        <v>9.7465791939667108E-3</v>
      </c>
      <c r="BP526" s="32">
        <f t="shared" si="1181"/>
        <v>1.3486581709689733E-2</v>
      </c>
      <c r="BQ526" s="32">
        <f t="shared" si="1181"/>
        <v>9.3611978159467042E-3</v>
      </c>
      <c r="BR526" s="32">
        <f t="shared" si="1181"/>
        <v>6.497719469294741E-3</v>
      </c>
      <c r="BS526" s="32">
        <f t="shared" si="1181"/>
        <v>9.5746978868363891E-3</v>
      </c>
      <c r="BT526" s="32">
        <f t="shared" si="1181"/>
        <v>6.6459124243621491E-3</v>
      </c>
      <c r="BU526" s="32">
        <f t="shared" si="1181"/>
        <v>4.6130073736336914E-3</v>
      </c>
      <c r="BV526" s="32">
        <f t="shared" si="1181"/>
        <v>6.3831319310905807E-3</v>
      </c>
      <c r="BW526" s="32">
        <f t="shared" si="1181"/>
        <v>4.4306082874427258E-3</v>
      </c>
      <c r="BX526" s="32">
        <f t="shared" si="1181"/>
        <v>3.0753382522366664E-3</v>
      </c>
      <c r="BY526" s="32">
        <f t="shared" si="1181"/>
        <v>4.2554212917490465E-3</v>
      </c>
      <c r="BZ526" s="32">
        <f t="shared" si="1181"/>
        <v>2.9537388613182342E-3</v>
      </c>
      <c r="CA526" s="32">
        <f t="shared" si="1181"/>
        <v>2.0502255035894693E-3</v>
      </c>
      <c r="CB526" s="32">
        <f t="shared" si="1181"/>
        <v>1.2685444800826173E-2</v>
      </c>
      <c r="CC526" s="32">
        <f t="shared" ref="CC526:CS526" si="1182">CC525/$O525</f>
        <v>8.8051190968937067E-3</v>
      </c>
      <c r="CD526" s="32">
        <f t="shared" si="1182"/>
        <v>6.1117385734422878E-3</v>
      </c>
      <c r="CE526" s="32">
        <f t="shared" si="1182"/>
        <v>8.4569632092062908E-3</v>
      </c>
      <c r="CF526" s="32">
        <f t="shared" si="1182"/>
        <v>5.8700794039370299E-3</v>
      </c>
      <c r="CG526" s="32">
        <f t="shared" si="1182"/>
        <v>4.0744923864650083E-3</v>
      </c>
      <c r="CH526" s="32">
        <f t="shared" si="1182"/>
        <v>5.6379754785745332E-3</v>
      </c>
      <c r="CI526" s="32">
        <f t="shared" si="1182"/>
        <v>3.913386273296615E-3</v>
      </c>
      <c r="CJ526" s="32">
        <f t="shared" si="1182"/>
        <v>2.7163282604234389E-3</v>
      </c>
      <c r="CK526" s="32">
        <f t="shared" si="1182"/>
        <v>1.8459213537240966E-2</v>
      </c>
      <c r="CL526" s="32">
        <f t="shared" si="1182"/>
        <v>1.2812761096072382E-2</v>
      </c>
      <c r="CM526" s="32">
        <f t="shared" si="1182"/>
        <v>8.8934908615593902E-3</v>
      </c>
      <c r="CN526" s="32">
        <f t="shared" si="1182"/>
        <v>1.23061423707557E-2</v>
      </c>
      <c r="CO526" s="32">
        <f t="shared" si="1182"/>
        <v>8.5418407394572994E-3</v>
      </c>
      <c r="CP526" s="32">
        <f t="shared" si="1182"/>
        <v>5.9289939137744507E-3</v>
      </c>
      <c r="CQ526" s="32">
        <f t="shared" si="1182"/>
        <v>8.2040949222338365E-3</v>
      </c>
      <c r="CR526" s="32">
        <f t="shared" si="1182"/>
        <v>5.6945604987997857E-3</v>
      </c>
      <c r="CS526" s="32">
        <f t="shared" si="1182"/>
        <v>3.9526626132284264E-3</v>
      </c>
    </row>
    <row r="527" spans="2:97" ht="13.15" thickTop="1" x14ac:dyDescent="0.35">
      <c r="H527" s="34">
        <f t="shared" si="1178"/>
        <v>7.357772025115214E-9</v>
      </c>
      <c r="I527" s="34">
        <f t="shared" ref="I527:J527" si="1183">I522</f>
        <v>-0.36512198577176308</v>
      </c>
      <c r="J527" s="34">
        <f t="shared" si="1183"/>
        <v>-0.52433458176715908</v>
      </c>
      <c r="K527" s="34">
        <f t="shared" si="1174"/>
        <v>-0.36512198962969739</v>
      </c>
      <c r="L527" s="34">
        <f>$CE$6-$CE$7*SUMPRODUCT($B$6:$CD$6,Q526:CS526)</f>
        <v>-5.2418084806049592E-7</v>
      </c>
    </row>
    <row r="528" spans="2:97" ht="13.5" thickBot="1" x14ac:dyDescent="0.4">
      <c r="B528" s="39" t="s">
        <v>367</v>
      </c>
      <c r="D528" s="39" t="s">
        <v>368</v>
      </c>
      <c r="E528" s="39" t="s">
        <v>369</v>
      </c>
      <c r="F528" s="39" t="s">
        <v>370</v>
      </c>
      <c r="H528" s="39" t="s">
        <v>347</v>
      </c>
      <c r="I528" s="39" t="s">
        <v>371</v>
      </c>
      <c r="J528" s="39" t="s">
        <v>372</v>
      </c>
      <c r="K528" s="39" t="s">
        <v>349</v>
      </c>
      <c r="L528" s="39" t="s">
        <v>373</v>
      </c>
      <c r="M528" s="39" t="s">
        <v>374</v>
      </c>
      <c r="O528" s="45" t="s">
        <v>336</v>
      </c>
    </row>
    <row r="529" spans="2:97" ht="13.9" thickTop="1" thickBot="1" x14ac:dyDescent="0.4">
      <c r="B529" s="32">
        <f>1+B524</f>
        <v>6</v>
      </c>
      <c r="D529" s="32">
        <f>IF(F524,IF(M529&lt;0,D524,H529),E524)</f>
        <v>7.357772025115214E-9</v>
      </c>
      <c r="E529" s="32">
        <f>IF(F524,IF(M529&lt;0,H529,E524),H529)</f>
        <v>1.1036658037672821E-8</v>
      </c>
      <c r="F529" s="32" t="b">
        <f>OR(F524,M529*M524&lt;=0)</f>
        <v>1</v>
      </c>
      <c r="H529" s="32">
        <f>IF(F524,(D524+E524)/2,2*H524)</f>
        <v>1.1036658037672821E-8</v>
      </c>
      <c r="I529" s="32">
        <f>I524</f>
        <v>-0.49706182598155685</v>
      </c>
      <c r="J529" s="32">
        <f>J524</f>
        <v>-1</v>
      </c>
      <c r="K529" s="32">
        <f>I529+J529*H529</f>
        <v>-0.49706183701821488</v>
      </c>
      <c r="L529" s="32">
        <f>$CE$3-$CE$7*SUMPRODUCT($B$3:$CD$3,Q531:CS531)</f>
        <v>7.0614274250146991E-7</v>
      </c>
      <c r="M529" s="32">
        <f>SUMPRODUCT(L529:L532,J529:J532)</f>
        <v>-1.1152516672298111E-6</v>
      </c>
      <c r="O529" s="46">
        <f>SUM(Q529:CS529)</f>
        <v>-1.2659907358714282</v>
      </c>
      <c r="P529" s="39" t="s">
        <v>363</v>
      </c>
      <c r="Q529" s="32">
        <f t="shared" ref="Q529:AV529" si="1184">SUMPRODUCT(B$3:B$6,$K529:$K532)</f>
        <v>0.93942911703740761</v>
      </c>
      <c r="R529" s="32">
        <f t="shared" si="1184"/>
        <v>0.57430712547874307</v>
      </c>
      <c r="S529" s="32">
        <f t="shared" si="1184"/>
        <v>0.20918513392007854</v>
      </c>
      <c r="T529" s="32">
        <f t="shared" si="1184"/>
        <v>0.53396400816576761</v>
      </c>
      <c r="U529" s="32">
        <f t="shared" si="1184"/>
        <v>0.16884201660710307</v>
      </c>
      <c r="V529" s="32">
        <f t="shared" si="1184"/>
        <v>-0.19627997495156146</v>
      </c>
      <c r="W529" s="32">
        <f t="shared" si="1184"/>
        <v>0.12849889929412767</v>
      </c>
      <c r="X529" s="32">
        <f t="shared" si="1184"/>
        <v>-0.23662309226453687</v>
      </c>
      <c r="Y529" s="32">
        <f t="shared" si="1184"/>
        <v>-0.60174508382320147</v>
      </c>
      <c r="Z529" s="32">
        <f t="shared" si="1184"/>
        <v>1.2207603916755034</v>
      </c>
      <c r="AA529" s="32">
        <f t="shared" si="1184"/>
        <v>0.85563840011683889</v>
      </c>
      <c r="AB529" s="32">
        <f t="shared" si="1184"/>
        <v>0.49051640855817435</v>
      </c>
      <c r="AC529" s="32">
        <f t="shared" si="1184"/>
        <v>0.81529528280386343</v>
      </c>
      <c r="AD529" s="32">
        <f t="shared" si="1184"/>
        <v>0.45017329124519889</v>
      </c>
      <c r="AE529" s="32">
        <f t="shared" si="1184"/>
        <v>8.5051299686534354E-2</v>
      </c>
      <c r="AF529" s="32">
        <f t="shared" si="1184"/>
        <v>0.40983017393222348</v>
      </c>
      <c r="AG529" s="32">
        <f t="shared" si="1184"/>
        <v>4.4708182373558947E-2</v>
      </c>
      <c r="AH529" s="32">
        <f t="shared" si="1184"/>
        <v>-0.32041380918510559</v>
      </c>
      <c r="AI529" s="32">
        <f t="shared" si="1184"/>
        <v>1.5958687578596311</v>
      </c>
      <c r="AJ529" s="32">
        <f t="shared" si="1184"/>
        <v>1.2307467663009666</v>
      </c>
      <c r="AK529" s="32">
        <f t="shared" si="1184"/>
        <v>0.86562477474230204</v>
      </c>
      <c r="AL529" s="32">
        <f t="shared" si="1184"/>
        <v>1.1904036489879912</v>
      </c>
      <c r="AM529" s="32">
        <f t="shared" si="1184"/>
        <v>0.82528165742932669</v>
      </c>
      <c r="AN529" s="32">
        <f t="shared" si="1184"/>
        <v>0.46015966587066215</v>
      </c>
      <c r="AO529" s="32">
        <f t="shared" si="1184"/>
        <v>0.78493854011635134</v>
      </c>
      <c r="AP529" s="32">
        <f t="shared" si="1184"/>
        <v>0.41981654855768674</v>
      </c>
      <c r="AQ529" s="32">
        <f t="shared" si="1184"/>
        <v>5.4694556999022204E-2</v>
      </c>
      <c r="AR529" s="32">
        <f t="shared" si="1184"/>
        <v>0.44236728001919268</v>
      </c>
      <c r="AS529" s="32">
        <f t="shared" si="1184"/>
        <v>7.7245288460528139E-2</v>
      </c>
      <c r="AT529" s="32">
        <f t="shared" si="1184"/>
        <v>-0.2878767030981364</v>
      </c>
      <c r="AU529" s="32">
        <f t="shared" si="1184"/>
        <v>3.6902171147552731E-2</v>
      </c>
      <c r="AV529" s="32">
        <f t="shared" si="1184"/>
        <v>-0.32821982041111181</v>
      </c>
      <c r="AW529" s="32">
        <f t="shared" ref="AW529:CB529" si="1185">SUMPRODUCT(AH$3:AH$6,$K529:$K532)</f>
        <v>-0.69334181196977629</v>
      </c>
      <c r="AX529" s="32">
        <f t="shared" si="1185"/>
        <v>-0.36856293772408721</v>
      </c>
      <c r="AY529" s="32">
        <f t="shared" si="1185"/>
        <v>-0.73368492928275175</v>
      </c>
      <c r="AZ529" s="32">
        <f t="shared" si="1185"/>
        <v>-1.0988069208414162</v>
      </c>
      <c r="BA529" s="32">
        <f t="shared" si="1185"/>
        <v>0.7236985546572885</v>
      </c>
      <c r="BB529" s="32">
        <f t="shared" si="1185"/>
        <v>0.35857656309862396</v>
      </c>
      <c r="BC529" s="32">
        <f t="shared" si="1185"/>
        <v>-6.545428460040581E-3</v>
      </c>
      <c r="BD529" s="32">
        <f t="shared" si="1185"/>
        <v>0.31823344578564855</v>
      </c>
      <c r="BE529" s="32">
        <f t="shared" si="1185"/>
        <v>-4.6888545773015967E-2</v>
      </c>
      <c r="BF529" s="32">
        <f t="shared" si="1185"/>
        <v>-0.41201053733168053</v>
      </c>
      <c r="BG529" s="32">
        <f t="shared" si="1185"/>
        <v>-8.7231663085991396E-2</v>
      </c>
      <c r="BH529" s="32">
        <f t="shared" si="1185"/>
        <v>-0.45235365464465593</v>
      </c>
      <c r="BI529" s="32">
        <f t="shared" si="1185"/>
        <v>-0.81747564620332047</v>
      </c>
      <c r="BJ529" s="32">
        <f t="shared" si="1185"/>
        <v>1.0988069208414162</v>
      </c>
      <c r="BK529" s="32">
        <f t="shared" si="1185"/>
        <v>0.73368492928275175</v>
      </c>
      <c r="BL529" s="32">
        <f t="shared" si="1185"/>
        <v>0.36856293772408721</v>
      </c>
      <c r="BM529" s="32">
        <f t="shared" si="1185"/>
        <v>0.69334181196977629</v>
      </c>
      <c r="BN529" s="32">
        <f t="shared" si="1185"/>
        <v>0.32821982041111181</v>
      </c>
      <c r="BO529" s="32">
        <f t="shared" si="1185"/>
        <v>-3.6902171147552731E-2</v>
      </c>
      <c r="BP529" s="32">
        <f t="shared" si="1185"/>
        <v>0.2878767030981364</v>
      </c>
      <c r="BQ529" s="32">
        <f t="shared" si="1185"/>
        <v>-7.7245288460528139E-2</v>
      </c>
      <c r="BR529" s="32">
        <f t="shared" si="1185"/>
        <v>-0.44236728001919268</v>
      </c>
      <c r="BS529" s="32">
        <f t="shared" si="1185"/>
        <v>-5.4694556999022204E-2</v>
      </c>
      <c r="BT529" s="32">
        <f t="shared" si="1185"/>
        <v>-0.41981654855768674</v>
      </c>
      <c r="BU529" s="32">
        <f t="shared" si="1185"/>
        <v>-0.78493854011635134</v>
      </c>
      <c r="BV529" s="32">
        <f t="shared" si="1185"/>
        <v>-0.46015966587066215</v>
      </c>
      <c r="BW529" s="32">
        <f t="shared" si="1185"/>
        <v>-0.82528165742932669</v>
      </c>
      <c r="BX529" s="32">
        <f t="shared" si="1185"/>
        <v>-1.1904036489879912</v>
      </c>
      <c r="BY529" s="32">
        <f t="shared" si="1185"/>
        <v>-0.86562477474230204</v>
      </c>
      <c r="BZ529" s="32">
        <f t="shared" si="1185"/>
        <v>-1.2307467663009666</v>
      </c>
      <c r="CA529" s="32">
        <f t="shared" si="1185"/>
        <v>-1.5958687578596311</v>
      </c>
      <c r="CB529" s="32">
        <f t="shared" si="1185"/>
        <v>0.22663671763907361</v>
      </c>
      <c r="CC529" s="32">
        <f t="shared" ref="CC529:CS529" si="1186">SUMPRODUCT(BN$3:BN$6,$K529:$K532)</f>
        <v>-0.13848527391959092</v>
      </c>
      <c r="CD529" s="32">
        <f t="shared" si="1186"/>
        <v>-0.50360726547825552</v>
      </c>
      <c r="CE529" s="32">
        <f t="shared" si="1186"/>
        <v>-0.17882839123256633</v>
      </c>
      <c r="CF529" s="32">
        <f t="shared" si="1186"/>
        <v>-0.54395038279123087</v>
      </c>
      <c r="CG529" s="32">
        <f t="shared" si="1186"/>
        <v>-0.90907237434989541</v>
      </c>
      <c r="CH529" s="32">
        <f t="shared" si="1186"/>
        <v>-0.58429350010420622</v>
      </c>
      <c r="CI529" s="32">
        <f t="shared" si="1186"/>
        <v>-0.94941549166287076</v>
      </c>
      <c r="CJ529" s="32">
        <f t="shared" si="1186"/>
        <v>-1.3145374832215353</v>
      </c>
      <c r="CK529" s="32">
        <f t="shared" si="1186"/>
        <v>0.60174508382320147</v>
      </c>
      <c r="CL529" s="32">
        <f t="shared" si="1186"/>
        <v>0.23662309226453687</v>
      </c>
      <c r="CM529" s="32">
        <f t="shared" si="1186"/>
        <v>-0.12849889929412767</v>
      </c>
      <c r="CN529" s="32">
        <f t="shared" si="1186"/>
        <v>0.19627997495156146</v>
      </c>
      <c r="CO529" s="32">
        <f t="shared" si="1186"/>
        <v>-0.16884201660710307</v>
      </c>
      <c r="CP529" s="32">
        <f t="shared" si="1186"/>
        <v>-0.53396400816576761</v>
      </c>
      <c r="CQ529" s="32">
        <f t="shared" si="1186"/>
        <v>-0.20918513392007854</v>
      </c>
      <c r="CR529" s="32">
        <f t="shared" si="1186"/>
        <v>-0.57430712547874307</v>
      </c>
      <c r="CS529" s="32">
        <f t="shared" si="1186"/>
        <v>-0.93942911703740761</v>
      </c>
    </row>
    <row r="530" spans="2:97" ht="13.9" thickTop="1" thickBot="1" x14ac:dyDescent="0.4">
      <c r="H530" s="33">
        <f>H529</f>
        <v>1.1036658037672821E-8</v>
      </c>
      <c r="I530" s="33">
        <f t="shared" ref="I530:J530" si="1187">I525</f>
        <v>0.32821982258342536</v>
      </c>
      <c r="J530" s="33">
        <f t="shared" si="1187"/>
        <v>-0.19682711218851512</v>
      </c>
      <c r="K530" s="33">
        <f t="shared" ref="K530:K532" si="1188">I530+J530*H530</f>
        <v>0.32821982041111181</v>
      </c>
      <c r="L530" s="33">
        <f>$CE$4-$CE$7*SUMPRODUCT($B$4:$CD$4,Q531:CS531)</f>
        <v>1.5627898619641201E-7</v>
      </c>
      <c r="M530" s="39" t="s">
        <v>375</v>
      </c>
      <c r="O530" s="47">
        <f t="shared" ref="O530:O531" si="1189">SUM(Q530:CS530)</f>
        <v>98.882941447638899</v>
      </c>
      <c r="P530" s="39" t="s">
        <v>365</v>
      </c>
      <c r="Q530" s="33">
        <f>EXP(Q529)</f>
        <v>2.5585203856320118</v>
      </c>
      <c r="R530" s="33">
        <f>EXP(R529)</f>
        <v>1.7758996249305468</v>
      </c>
      <c r="S530" s="33">
        <f t="shared" ref="S530:CD530" si="1190">EXP(S529)</f>
        <v>1.2326731870261776</v>
      </c>
      <c r="T530" s="33">
        <f t="shared" si="1190"/>
        <v>1.7056802557857624</v>
      </c>
      <c r="U530" s="33">
        <f t="shared" si="1190"/>
        <v>1.1839330823831271</v>
      </c>
      <c r="V530" s="33">
        <f t="shared" si="1190"/>
        <v>0.82178212405670781</v>
      </c>
      <c r="W530" s="33">
        <f t="shared" si="1190"/>
        <v>1.1371201696556781</v>
      </c>
      <c r="X530" s="33">
        <f t="shared" si="1190"/>
        <v>0.78928872098614877</v>
      </c>
      <c r="Y530" s="33">
        <f t="shared" si="1190"/>
        <v>0.54785474895286479</v>
      </c>
      <c r="Z530" s="33">
        <f t="shared" si="1190"/>
        <v>3.3897643024539468</v>
      </c>
      <c r="AA530" s="33">
        <f t="shared" si="1190"/>
        <v>2.3528759775130248</v>
      </c>
      <c r="AB530" s="33">
        <f t="shared" si="1190"/>
        <v>1.6331593797097297</v>
      </c>
      <c r="AC530" s="33">
        <f t="shared" si="1190"/>
        <v>2.259842866577296</v>
      </c>
      <c r="AD530" s="33">
        <f t="shared" si="1190"/>
        <v>1.5685839838111075</v>
      </c>
      <c r="AE530" s="33">
        <f t="shared" si="1190"/>
        <v>1.0887729189752349</v>
      </c>
      <c r="AF530" s="33">
        <f t="shared" si="1190"/>
        <v>1.5065619099013077</v>
      </c>
      <c r="AG530" s="33">
        <f t="shared" si="1190"/>
        <v>1.045722655075688</v>
      </c>
      <c r="AH530" s="33">
        <f t="shared" si="1190"/>
        <v>0.72584861209598883</v>
      </c>
      <c r="AI530" s="33">
        <f t="shared" si="1190"/>
        <v>4.9326124570781475</v>
      </c>
      <c r="AJ530" s="33">
        <f t="shared" si="1190"/>
        <v>3.4237853493940222</v>
      </c>
      <c r="AK530" s="33">
        <f t="shared" si="1190"/>
        <v>2.3764903934230626</v>
      </c>
      <c r="AL530" s="33">
        <f t="shared" si="1190"/>
        <v>3.2884083022081461</v>
      </c>
      <c r="AM530" s="33">
        <f t="shared" si="1190"/>
        <v>2.2825235645200306</v>
      </c>
      <c r="AN530" s="33">
        <f t="shared" si="1190"/>
        <v>1.5843269277391137</v>
      </c>
      <c r="AO530" s="33">
        <f t="shared" si="1190"/>
        <v>2.1922721997983512</v>
      </c>
      <c r="AP530" s="33">
        <f t="shared" si="1190"/>
        <v>1.5216823751849198</v>
      </c>
      <c r="AQ530" s="33">
        <f t="shared" si="1190"/>
        <v>1.0562179510196792</v>
      </c>
      <c r="AR530" s="33">
        <f t="shared" si="1190"/>
        <v>1.5563872654175432</v>
      </c>
      <c r="AS530" s="33">
        <f t="shared" si="1190"/>
        <v>1.0803070307446183</v>
      </c>
      <c r="AT530" s="33">
        <f t="shared" si="1190"/>
        <v>0.74985404121971999</v>
      </c>
      <c r="AU530" s="33">
        <f t="shared" si="1190"/>
        <v>1.0375915094861865</v>
      </c>
      <c r="AV530" s="33">
        <f t="shared" si="1190"/>
        <v>0.72020468661322024</v>
      </c>
      <c r="AW530" s="33">
        <f t="shared" si="1190"/>
        <v>0.49990269376481655</v>
      </c>
      <c r="AX530" s="33">
        <f t="shared" si="1190"/>
        <v>0.69172767246267375</v>
      </c>
      <c r="AY530" s="33">
        <f t="shared" si="1190"/>
        <v>0.48013645737557437</v>
      </c>
      <c r="AZ530" s="33">
        <f t="shared" si="1190"/>
        <v>0.33326846225543538</v>
      </c>
      <c r="BA530" s="33">
        <f t="shared" si="1190"/>
        <v>2.0620457131136236</v>
      </c>
      <c r="BB530" s="33">
        <f t="shared" si="1190"/>
        <v>1.43129061197749</v>
      </c>
      <c r="BC530" s="33">
        <f t="shared" si="1190"/>
        <v>0.99347594619596857</v>
      </c>
      <c r="BD530" s="33">
        <f t="shared" si="1190"/>
        <v>1.3746971410262012</v>
      </c>
      <c r="BE530" s="33">
        <f t="shared" si="1190"/>
        <v>0.95419374058982309</v>
      </c>
      <c r="BF530" s="33">
        <f t="shared" si="1190"/>
        <v>0.66231729695831598</v>
      </c>
      <c r="BG530" s="33">
        <f t="shared" si="1190"/>
        <v>0.91646475998443577</v>
      </c>
      <c r="BH530" s="33">
        <f t="shared" si="1190"/>
        <v>0.63612915990754637</v>
      </c>
      <c r="BI530" s="33">
        <f t="shared" si="1190"/>
        <v>0.44154486430176865</v>
      </c>
      <c r="BJ530" s="33">
        <f t="shared" si="1190"/>
        <v>3.0005839533461303</v>
      </c>
      <c r="BK530" s="33">
        <f t="shared" si="1190"/>
        <v>2.0827412387428348</v>
      </c>
      <c r="BL530" s="33">
        <f t="shared" si="1190"/>
        <v>1.445655624040342</v>
      </c>
      <c r="BM530" s="33">
        <f t="shared" si="1190"/>
        <v>2.0003893007035054</v>
      </c>
      <c r="BN530" s="33">
        <f t="shared" si="1190"/>
        <v>1.3884941581018084</v>
      </c>
      <c r="BO530" s="33">
        <f t="shared" si="1190"/>
        <v>0.96377041529107954</v>
      </c>
      <c r="BP530" s="33">
        <f t="shared" si="1190"/>
        <v>1.3335928661175047</v>
      </c>
      <c r="BQ530" s="33">
        <f t="shared" si="1190"/>
        <v>0.92566277136115138</v>
      </c>
      <c r="BR530" s="33">
        <f t="shared" si="1190"/>
        <v>0.64251360970350957</v>
      </c>
      <c r="BS530" s="33">
        <f t="shared" si="1190"/>
        <v>0.9467742893733192</v>
      </c>
      <c r="BT530" s="33">
        <f t="shared" si="1190"/>
        <v>0.657167367058764</v>
      </c>
      <c r="BU530" s="33">
        <f t="shared" si="1190"/>
        <v>0.45614773571091294</v>
      </c>
      <c r="BV530" s="33">
        <f t="shared" si="1190"/>
        <v>0.63118285910032013</v>
      </c>
      <c r="BW530" s="33">
        <f t="shared" si="1190"/>
        <v>0.4381115777046885</v>
      </c>
      <c r="BX530" s="33">
        <f t="shared" si="1190"/>
        <v>0.30409849024177021</v>
      </c>
      <c r="BY530" s="33">
        <f t="shared" si="1190"/>
        <v>0.42078857241228496</v>
      </c>
      <c r="BZ530" s="33">
        <f t="shared" si="1190"/>
        <v>0.29207438491346738</v>
      </c>
      <c r="CA530" s="33">
        <f t="shared" si="1190"/>
        <v>0.20273232667306562</v>
      </c>
      <c r="CB530" s="33">
        <f t="shared" si="1190"/>
        <v>1.2543740931757719</v>
      </c>
      <c r="CC530" s="33">
        <f t="shared" si="1190"/>
        <v>0.87067607282056902</v>
      </c>
      <c r="CD530" s="33">
        <f t="shared" si="1190"/>
        <v>0.60434668406055936</v>
      </c>
      <c r="CE530" s="33">
        <f t="shared" ref="CE530:CS530" si="1191">EXP(CE529)</f>
        <v>0.83624939481205851</v>
      </c>
      <c r="CF530" s="33">
        <f t="shared" si="1191"/>
        <v>0.58045071477055277</v>
      </c>
      <c r="CG530" s="33">
        <f t="shared" si="1191"/>
        <v>0.40289778906610368</v>
      </c>
      <c r="CH530" s="33">
        <f t="shared" si="1191"/>
        <v>0.55749959611573507</v>
      </c>
      <c r="CI530" s="33">
        <f t="shared" si="1191"/>
        <v>0.38696714288492856</v>
      </c>
      <c r="CJ530" s="33">
        <f t="shared" si="1191"/>
        <v>0.26859852583900073</v>
      </c>
      <c r="CK530" s="33">
        <f t="shared" si="1191"/>
        <v>1.825301326512798</v>
      </c>
      <c r="CL530" s="33">
        <f t="shared" si="1191"/>
        <v>1.2669634994284291</v>
      </c>
      <c r="CM530" s="33">
        <f t="shared" si="1191"/>
        <v>0.87941453039462103</v>
      </c>
      <c r="CN530" s="33">
        <f t="shared" si="1191"/>
        <v>1.2168675500794832</v>
      </c>
      <c r="CO530" s="33">
        <f t="shared" si="1191"/>
        <v>0.84464233230742225</v>
      </c>
      <c r="CP530" s="33">
        <f t="shared" si="1191"/>
        <v>0.58627635314880633</v>
      </c>
      <c r="CQ530" s="33">
        <f t="shared" si="1191"/>
        <v>0.81124503276695636</v>
      </c>
      <c r="CR530" s="33">
        <f t="shared" si="1191"/>
        <v>0.56309488777503891</v>
      </c>
      <c r="CS530" s="33">
        <f t="shared" si="1191"/>
        <v>0.39085090180079907</v>
      </c>
    </row>
    <row r="531" spans="2:97" ht="13.9" thickTop="1" thickBot="1" x14ac:dyDescent="0.4">
      <c r="H531" s="32">
        <f t="shared" ref="H531:H532" si="1192">H530</f>
        <v>1.1036658037672821E-8</v>
      </c>
      <c r="I531" s="32">
        <f t="shared" ref="I531:J531" si="1193">I526</f>
        <v>-0.40546510351078185</v>
      </c>
      <c r="J531" s="32">
        <f t="shared" si="1193"/>
        <v>-0.4857320082861375</v>
      </c>
      <c r="K531" s="32">
        <f t="shared" si="1188"/>
        <v>-0.40546510887163995</v>
      </c>
      <c r="L531" s="32">
        <f>$CE$5-$CE$7*SUMPRODUCT($B$5:$CD$5,Q531:CS531)</f>
        <v>3.5682441534845566E-7</v>
      </c>
      <c r="M531" s="32">
        <f>SUMPRODUCT($B$7:$CD$7, LN(Q531:CS531))</f>
        <v>-3180.597839997798</v>
      </c>
      <c r="O531" s="48">
        <f t="shared" si="1189"/>
        <v>0.99999999999999967</v>
      </c>
      <c r="P531" s="39" t="s">
        <v>366</v>
      </c>
      <c r="Q531" s="32">
        <f t="shared" ref="Q531:AV531" si="1194">Q530/$O530</f>
        <v>2.5874234202335245E-2</v>
      </c>
      <c r="R531" s="32">
        <f t="shared" si="1194"/>
        <v>1.7959615672142319E-2</v>
      </c>
      <c r="S531" s="32">
        <f t="shared" si="1194"/>
        <v>1.2465984213049631E-2</v>
      </c>
      <c r="T531" s="32">
        <f t="shared" si="1194"/>
        <v>1.7249489455053932E-2</v>
      </c>
      <c r="U531" s="32">
        <f t="shared" si="1194"/>
        <v>1.1973077105620393E-2</v>
      </c>
      <c r="V531" s="32">
        <f t="shared" si="1194"/>
        <v>8.3106561356881044E-3</v>
      </c>
      <c r="W531" s="32">
        <f t="shared" si="1194"/>
        <v>1.149965962792291E-2</v>
      </c>
      <c r="X531" s="32">
        <f t="shared" si="1194"/>
        <v>7.9820513976528278E-3</v>
      </c>
      <c r="Y531" s="32">
        <f t="shared" si="1194"/>
        <v>5.5404374195620809E-3</v>
      </c>
      <c r="Z531" s="32">
        <f t="shared" si="1194"/>
        <v>3.4280577143317642E-2</v>
      </c>
      <c r="AA531" s="32">
        <f t="shared" si="1194"/>
        <v>2.3794558930661808E-2</v>
      </c>
      <c r="AB531" s="32">
        <f t="shared" si="1194"/>
        <v>1.6516088172544203E-2</v>
      </c>
      <c r="AC531" s="32">
        <f t="shared" si="1194"/>
        <v>2.2853718078096837E-2</v>
      </c>
      <c r="AD531" s="32">
        <f t="shared" si="1194"/>
        <v>1.5863039274996826E-2</v>
      </c>
      <c r="AE531" s="32">
        <f t="shared" si="1194"/>
        <v>1.1010725439956381E-2</v>
      </c>
      <c r="AF531" s="32">
        <f t="shared" si="1194"/>
        <v>1.523581204043239E-2</v>
      </c>
      <c r="AG531" s="32">
        <f t="shared" si="1194"/>
        <v>1.0575359508590523E-2</v>
      </c>
      <c r="AH531" s="32">
        <f t="shared" si="1194"/>
        <v>7.3404836210333065E-3</v>
      </c>
      <c r="AI531" s="32">
        <f t="shared" si="1194"/>
        <v>4.9883350807177339E-2</v>
      </c>
      <c r="AJ531" s="32">
        <f t="shared" si="1194"/>
        <v>3.4624630894571497E-2</v>
      </c>
      <c r="AK531" s="32">
        <f t="shared" si="1194"/>
        <v>2.4033370757700168E-2</v>
      </c>
      <c r="AL531" s="32">
        <f t="shared" si="1194"/>
        <v>3.3255567179395082E-2</v>
      </c>
      <c r="AM531" s="32">
        <f t="shared" si="1194"/>
        <v>2.3083087245424291E-2</v>
      </c>
      <c r="AN531" s="32">
        <f t="shared" si="1194"/>
        <v>1.6022247159567519E-2</v>
      </c>
      <c r="AO531" s="32">
        <f t="shared" si="1194"/>
        <v>2.2170378102670182E-2</v>
      </c>
      <c r="AP531" s="32">
        <f t="shared" si="1194"/>
        <v>1.5388724818533947E-2</v>
      </c>
      <c r="AQ531" s="32">
        <f t="shared" si="1194"/>
        <v>1.0681498098223283E-2</v>
      </c>
      <c r="AR531" s="32">
        <f t="shared" si="1194"/>
        <v>1.5739694254966019E-2</v>
      </c>
      <c r="AS531" s="32">
        <f t="shared" si="1194"/>
        <v>1.0925110185123984E-2</v>
      </c>
      <c r="AT531" s="32">
        <f t="shared" si="1194"/>
        <v>7.5832497520999338E-3</v>
      </c>
      <c r="AU531" s="32">
        <f t="shared" si="1194"/>
        <v>1.0493129495299432E-2</v>
      </c>
      <c r="AV531" s="32">
        <f t="shared" si="1194"/>
        <v>7.2834067845219536E-3</v>
      </c>
      <c r="AW531" s="32">
        <f t="shared" ref="AW531:CB531" si="1195">AW530/$O530</f>
        <v>5.055499830873539E-3</v>
      </c>
      <c r="AX531" s="32">
        <f t="shared" si="1195"/>
        <v>6.9954196581921224E-3</v>
      </c>
      <c r="AY531" s="32">
        <f t="shared" si="1195"/>
        <v>4.8556045193075001E-3</v>
      </c>
      <c r="AZ531" s="32">
        <f t="shared" si="1195"/>
        <v>3.3703332180091928E-3</v>
      </c>
      <c r="BA531" s="32">
        <f t="shared" si="1195"/>
        <v>2.0853401839846467E-2</v>
      </c>
      <c r="BB531" s="32">
        <f t="shared" si="1195"/>
        <v>1.4474595830418291E-2</v>
      </c>
      <c r="BC531" s="32">
        <f t="shared" si="1195"/>
        <v>1.0046990225528839E-2</v>
      </c>
      <c r="BD531" s="32">
        <f t="shared" si="1195"/>
        <v>1.3902267882616936E-2</v>
      </c>
      <c r="BE531" s="32">
        <f t="shared" si="1195"/>
        <v>9.6497305462448606E-3</v>
      </c>
      <c r="BF531" s="32">
        <f t="shared" si="1195"/>
        <v>6.6979934785721387E-3</v>
      </c>
      <c r="BG531" s="32">
        <f t="shared" si="1195"/>
        <v>9.2681785813352631E-3</v>
      </c>
      <c r="BH531" s="32">
        <f t="shared" si="1195"/>
        <v>6.4331536925850185E-3</v>
      </c>
      <c r="BI531" s="32">
        <f t="shared" si="1195"/>
        <v>4.4653289823055903E-3</v>
      </c>
      <c r="BJ531" s="32">
        <f t="shared" si="1195"/>
        <v>3.0344808815532837E-2</v>
      </c>
      <c r="BK531" s="32">
        <f t="shared" si="1195"/>
        <v>2.1062695023546612E-2</v>
      </c>
      <c r="BL531" s="32">
        <f t="shared" si="1195"/>
        <v>1.4619868734445511E-2</v>
      </c>
      <c r="BM531" s="32">
        <f t="shared" si="1195"/>
        <v>2.0229872528243549E-2</v>
      </c>
      <c r="BN531" s="32">
        <f t="shared" si="1195"/>
        <v>1.4041796671643838E-2</v>
      </c>
      <c r="BO531" s="32">
        <f t="shared" si="1195"/>
        <v>9.7465791488557316E-3</v>
      </c>
      <c r="BP531" s="32">
        <f t="shared" si="1195"/>
        <v>1.3486581675199023E-2</v>
      </c>
      <c r="BQ531" s="32">
        <f t="shared" si="1195"/>
        <v>9.3611977739488459E-3</v>
      </c>
      <c r="BR531" s="32">
        <f t="shared" si="1195"/>
        <v>6.4977194276096377E-3</v>
      </c>
      <c r="BS531" s="32">
        <f t="shared" si="1195"/>
        <v>9.5746978752109732E-3</v>
      </c>
      <c r="BT531" s="32">
        <f t="shared" si="1195"/>
        <v>6.6459124034730626E-3</v>
      </c>
      <c r="BU531" s="32">
        <f t="shared" si="1195"/>
        <v>4.6130073502359866E-3</v>
      </c>
      <c r="BV531" s="32">
        <f t="shared" si="1195"/>
        <v>6.3831319119339505E-3</v>
      </c>
      <c r="BW531" s="32">
        <f t="shared" si="1195"/>
        <v>4.430608265599381E-3</v>
      </c>
      <c r="BX531" s="32">
        <f t="shared" si="1195"/>
        <v>3.0753382311427126E-3</v>
      </c>
      <c r="BY531" s="32">
        <f t="shared" si="1195"/>
        <v>4.2554212713737235E-3</v>
      </c>
      <c r="BZ531" s="32">
        <f t="shared" si="1195"/>
        <v>2.9537388414778132E-3</v>
      </c>
      <c r="CA531" s="32">
        <f t="shared" si="1195"/>
        <v>2.050225485863178E-3</v>
      </c>
      <c r="CB531" s="32">
        <f t="shared" si="1195"/>
        <v>1.2685444777550389E-2</v>
      </c>
      <c r="CC531" s="32">
        <f t="shared" ref="CC531:CS531" si="1196">CC530/$O530</f>
        <v>8.8051190637529198E-3</v>
      </c>
      <c r="CD531" s="32">
        <f t="shared" si="1196"/>
        <v>6.1117385386495271E-3</v>
      </c>
      <c r="CE531" s="32">
        <f t="shared" si="1196"/>
        <v>8.4569631785769081E-3</v>
      </c>
      <c r="CF531" s="32">
        <f t="shared" si="1196"/>
        <v>5.8700793713536183E-3</v>
      </c>
      <c r="CG531" s="32">
        <f t="shared" si="1196"/>
        <v>4.0744923559889101E-3</v>
      </c>
      <c r="CH531" s="32">
        <f t="shared" si="1196"/>
        <v>5.6379754480801493E-3</v>
      </c>
      <c r="CI531" s="32">
        <f t="shared" si="1196"/>
        <v>3.9133862445813036E-3</v>
      </c>
      <c r="CJ531" s="32">
        <f t="shared" si="1196"/>
        <v>2.71632823525209E-3</v>
      </c>
      <c r="CK531" s="32">
        <f t="shared" si="1196"/>
        <v>1.8459213488095344E-2</v>
      </c>
      <c r="CL531" s="32">
        <f t="shared" si="1196"/>
        <v>1.2812761037244422E-2</v>
      </c>
      <c r="CM531" s="32">
        <f t="shared" si="1196"/>
        <v>8.8934908035709481E-3</v>
      </c>
      <c r="CN531" s="32">
        <f t="shared" si="1196"/>
        <v>1.2306142316001455E-2</v>
      </c>
      <c r="CO531" s="32">
        <f t="shared" si="1196"/>
        <v>8.5418406849747941E-3</v>
      </c>
      <c r="CP531" s="32">
        <f t="shared" si="1196"/>
        <v>5.928993864520656E-3</v>
      </c>
      <c r="CQ531" s="32">
        <f t="shared" si="1196"/>
        <v>8.2040948710706777E-3</v>
      </c>
      <c r="CR531" s="32">
        <f t="shared" si="1196"/>
        <v>5.6945604523022039E-3</v>
      </c>
      <c r="CS531" s="32">
        <f t="shared" si="1196"/>
        <v>3.9526625733293424E-3</v>
      </c>
    </row>
    <row r="532" spans="2:97" ht="13.15" thickTop="1" x14ac:dyDescent="0.35">
      <c r="H532" s="34">
        <f t="shared" si="1192"/>
        <v>1.1036658037672821E-8</v>
      </c>
      <c r="I532" s="34">
        <f t="shared" ref="I532:J532" si="1197">I527</f>
        <v>-0.36512198577176308</v>
      </c>
      <c r="J532" s="34">
        <f t="shared" si="1197"/>
        <v>-0.52433458176715908</v>
      </c>
      <c r="K532" s="34">
        <f t="shared" si="1188"/>
        <v>-0.36512199155866454</v>
      </c>
      <c r="L532" s="34">
        <f>$CE$6-$CE$7*SUMPRODUCT($B$6:$CD$6,Q531:CS531)</f>
        <v>3.9102502569221542E-7</v>
      </c>
    </row>
    <row r="533" spans="2:97" ht="13.5" thickBot="1" x14ac:dyDescent="0.4">
      <c r="B533" s="39" t="s">
        <v>367</v>
      </c>
      <c r="D533" s="39" t="s">
        <v>368</v>
      </c>
      <c r="E533" s="39" t="s">
        <v>369</v>
      </c>
      <c r="F533" s="39" t="s">
        <v>370</v>
      </c>
      <c r="H533" s="39" t="s">
        <v>347</v>
      </c>
      <c r="I533" s="39" t="s">
        <v>371</v>
      </c>
      <c r="J533" s="39" t="s">
        <v>372</v>
      </c>
      <c r="K533" s="39" t="s">
        <v>349</v>
      </c>
      <c r="L533" s="39" t="s">
        <v>373</v>
      </c>
      <c r="M533" s="39" t="s">
        <v>374</v>
      </c>
      <c r="O533" s="45" t="s">
        <v>336</v>
      </c>
    </row>
    <row r="534" spans="2:97" ht="13.9" thickTop="1" thickBot="1" x14ac:dyDescent="0.4">
      <c r="B534" s="32">
        <f>1+B529</f>
        <v>7</v>
      </c>
      <c r="D534" s="32">
        <f>IF(F529,IF(M534&lt;0,D529,H534),E529)</f>
        <v>9.1972150313940175E-9</v>
      </c>
      <c r="E534" s="32">
        <f>IF(F529,IF(M534&lt;0,H534,E529),H534)</f>
        <v>1.1036658037672821E-8</v>
      </c>
      <c r="F534" s="32" t="b">
        <f>OR(F529,M534*M529&lt;=0)</f>
        <v>1</v>
      </c>
      <c r="H534" s="32">
        <f>IF(F529,(D529+E529)/2,2*H529)</f>
        <v>9.1972150313940175E-9</v>
      </c>
      <c r="I534" s="32">
        <f>I529</f>
        <v>-0.49706182598155685</v>
      </c>
      <c r="J534" s="32">
        <f>J529</f>
        <v>-1</v>
      </c>
      <c r="K534" s="32">
        <f>I534+J534*H534</f>
        <v>-0.49706183517877189</v>
      </c>
      <c r="L534" s="32">
        <f>$CE$3-$CE$7*SUMPRODUCT($B$3:$CD$3,Q536:CS536)</f>
        <v>-1.2023437534480763E-7</v>
      </c>
      <c r="M534" s="32">
        <f>SUMPRODUCT(L534:L537,J534:J537)</f>
        <v>1.8989291571069601E-7</v>
      </c>
      <c r="O534" s="46">
        <f>SUM(Q534:CS534)</f>
        <v>-1.2659907372679158</v>
      </c>
      <c r="P534" s="39" t="s">
        <v>363</v>
      </c>
      <c r="Q534" s="32">
        <f t="shared" ref="Q534:AV534" si="1198">SUMPRODUCT(B$3:B$6,$K534:$K537)</f>
        <v>0.9394291129779524</v>
      </c>
      <c r="R534" s="32">
        <f t="shared" si="1198"/>
        <v>0.57430712238377146</v>
      </c>
      <c r="S534" s="32">
        <f t="shared" si="1198"/>
        <v>0.20918513178959047</v>
      </c>
      <c r="T534" s="32">
        <f t="shared" si="1198"/>
        <v>0.5339640049997888</v>
      </c>
      <c r="U534" s="32">
        <f t="shared" si="1198"/>
        <v>0.16884201440560781</v>
      </c>
      <c r="V534" s="32">
        <f t="shared" si="1198"/>
        <v>-0.19627997618857318</v>
      </c>
      <c r="W534" s="32">
        <f t="shared" si="1198"/>
        <v>0.1284988970216252</v>
      </c>
      <c r="X534" s="32">
        <f t="shared" si="1198"/>
        <v>-0.23662309357255579</v>
      </c>
      <c r="Y534" s="32">
        <f t="shared" si="1198"/>
        <v>-0.60174508416673678</v>
      </c>
      <c r="Z534" s="32">
        <f t="shared" si="1198"/>
        <v>1.2207603879263786</v>
      </c>
      <c r="AA534" s="32">
        <f t="shared" si="1198"/>
        <v>0.85563839733219771</v>
      </c>
      <c r="AB534" s="32">
        <f t="shared" si="1198"/>
        <v>0.49051640673801672</v>
      </c>
      <c r="AC534" s="32">
        <f t="shared" si="1198"/>
        <v>0.81529527994821516</v>
      </c>
      <c r="AD534" s="32">
        <f t="shared" si="1198"/>
        <v>0.45017328935403417</v>
      </c>
      <c r="AE534" s="32">
        <f t="shared" si="1198"/>
        <v>8.5051298759853178E-2</v>
      </c>
      <c r="AF534" s="32">
        <f t="shared" si="1198"/>
        <v>0.40983017197005156</v>
      </c>
      <c r="AG534" s="32">
        <f t="shared" si="1198"/>
        <v>4.470818137587057E-2</v>
      </c>
      <c r="AH534" s="32">
        <f t="shared" si="1198"/>
        <v>-0.32041380921831042</v>
      </c>
      <c r="AI534" s="32">
        <f t="shared" si="1198"/>
        <v>1.5958687545242805</v>
      </c>
      <c r="AJ534" s="32">
        <f t="shared" si="1198"/>
        <v>1.2307467639300995</v>
      </c>
      <c r="AK534" s="32">
        <f t="shared" si="1198"/>
        <v>0.86562477333591858</v>
      </c>
      <c r="AL534" s="32">
        <f t="shared" si="1198"/>
        <v>1.190403646546117</v>
      </c>
      <c r="AM534" s="32">
        <f t="shared" si="1198"/>
        <v>0.82528165595193603</v>
      </c>
      <c r="AN534" s="32">
        <f t="shared" si="1198"/>
        <v>0.46015966535775504</v>
      </c>
      <c r="AO534" s="32">
        <f t="shared" si="1198"/>
        <v>0.78493853856795348</v>
      </c>
      <c r="AP534" s="32">
        <f t="shared" si="1198"/>
        <v>0.41981654797377244</v>
      </c>
      <c r="AQ534" s="32">
        <f t="shared" si="1198"/>
        <v>5.4694557379591446E-2</v>
      </c>
      <c r="AR534" s="32">
        <f t="shared" si="1198"/>
        <v>0.4423672777991805</v>
      </c>
      <c r="AS534" s="32">
        <f t="shared" si="1198"/>
        <v>7.7245287204999513E-2</v>
      </c>
      <c r="AT534" s="32">
        <f t="shared" si="1198"/>
        <v>-0.28787670338918148</v>
      </c>
      <c r="AU534" s="32">
        <f t="shared" si="1198"/>
        <v>3.6902169821016906E-2</v>
      </c>
      <c r="AV534" s="32">
        <f t="shared" si="1198"/>
        <v>-0.32821982077316408</v>
      </c>
      <c r="AW534" s="32">
        <f t="shared" ref="AW534:CB534" si="1199">SUMPRODUCT(AH$3:AH$6,$K534:$K537)</f>
        <v>-0.69334181136734507</v>
      </c>
      <c r="AX534" s="32">
        <f t="shared" si="1199"/>
        <v>-0.36856293815714664</v>
      </c>
      <c r="AY534" s="32">
        <f t="shared" si="1199"/>
        <v>-0.73368492875132763</v>
      </c>
      <c r="AZ534" s="32">
        <f t="shared" si="1199"/>
        <v>-1.0988069193455086</v>
      </c>
      <c r="BA534" s="32">
        <f t="shared" si="1199"/>
        <v>0.72369855274760686</v>
      </c>
      <c r="BB534" s="32">
        <f t="shared" si="1199"/>
        <v>0.35857656215342587</v>
      </c>
      <c r="BC534" s="32">
        <f t="shared" si="1199"/>
        <v>-6.5454284407551189E-3</v>
      </c>
      <c r="BD534" s="32">
        <f t="shared" si="1199"/>
        <v>0.31823344476944326</v>
      </c>
      <c r="BE534" s="32">
        <f t="shared" si="1199"/>
        <v>-4.6888545824737726E-2</v>
      </c>
      <c r="BF534" s="32">
        <f t="shared" si="1199"/>
        <v>-0.41201053641891872</v>
      </c>
      <c r="BG534" s="32">
        <f t="shared" si="1199"/>
        <v>-8.7231663208720334E-2</v>
      </c>
      <c r="BH534" s="32">
        <f t="shared" si="1199"/>
        <v>-0.45235365380290132</v>
      </c>
      <c r="BI534" s="32">
        <f t="shared" si="1199"/>
        <v>-0.81747564439708231</v>
      </c>
      <c r="BJ534" s="32">
        <f t="shared" si="1199"/>
        <v>1.0988069193455086</v>
      </c>
      <c r="BK534" s="32">
        <f t="shared" si="1199"/>
        <v>0.73368492875132763</v>
      </c>
      <c r="BL534" s="32">
        <f t="shared" si="1199"/>
        <v>0.36856293815714664</v>
      </c>
      <c r="BM534" s="32">
        <f t="shared" si="1199"/>
        <v>0.69334181136734507</v>
      </c>
      <c r="BN534" s="32">
        <f t="shared" si="1199"/>
        <v>0.32821982077316408</v>
      </c>
      <c r="BO534" s="32">
        <f t="shared" si="1199"/>
        <v>-3.6902169821016906E-2</v>
      </c>
      <c r="BP534" s="32">
        <f t="shared" si="1199"/>
        <v>0.28787670338918148</v>
      </c>
      <c r="BQ534" s="32">
        <f t="shared" si="1199"/>
        <v>-7.7245287204999513E-2</v>
      </c>
      <c r="BR534" s="32">
        <f t="shared" si="1199"/>
        <v>-0.4423672777991805</v>
      </c>
      <c r="BS534" s="32">
        <f t="shared" si="1199"/>
        <v>-5.4694557379591446E-2</v>
      </c>
      <c r="BT534" s="32">
        <f t="shared" si="1199"/>
        <v>-0.41981654797377244</v>
      </c>
      <c r="BU534" s="32">
        <f t="shared" si="1199"/>
        <v>-0.78493853856795348</v>
      </c>
      <c r="BV534" s="32">
        <f t="shared" si="1199"/>
        <v>-0.46015966535775504</v>
      </c>
      <c r="BW534" s="32">
        <f t="shared" si="1199"/>
        <v>-0.82528165595193603</v>
      </c>
      <c r="BX534" s="32">
        <f t="shared" si="1199"/>
        <v>-1.190403646546117</v>
      </c>
      <c r="BY534" s="32">
        <f t="shared" si="1199"/>
        <v>-0.86562477333591858</v>
      </c>
      <c r="BZ534" s="32">
        <f t="shared" si="1199"/>
        <v>-1.2307467639300995</v>
      </c>
      <c r="CA534" s="32">
        <f t="shared" si="1199"/>
        <v>-1.5958687545242805</v>
      </c>
      <c r="CB534" s="32">
        <f t="shared" si="1199"/>
        <v>0.22663671756883502</v>
      </c>
      <c r="CC534" s="32">
        <f t="shared" ref="CC534:CS534" si="1200">SUMPRODUCT(BN$3:BN$6,$K534:$K537)</f>
        <v>-0.13848527302534597</v>
      </c>
      <c r="CD534" s="32">
        <f t="shared" si="1200"/>
        <v>-0.50360726361952701</v>
      </c>
      <c r="CE534" s="32">
        <f t="shared" si="1200"/>
        <v>-0.17882839040932857</v>
      </c>
      <c r="CF534" s="32">
        <f t="shared" si="1200"/>
        <v>-0.54395038100350956</v>
      </c>
      <c r="CG534" s="32">
        <f t="shared" si="1200"/>
        <v>-0.9090723715976905</v>
      </c>
      <c r="CH534" s="32">
        <f t="shared" si="1200"/>
        <v>-0.58429349838749212</v>
      </c>
      <c r="CI534" s="32">
        <f t="shared" si="1200"/>
        <v>-0.94941548898167316</v>
      </c>
      <c r="CJ534" s="32">
        <f t="shared" si="1200"/>
        <v>-1.3145374795758542</v>
      </c>
      <c r="CK534" s="32">
        <f t="shared" si="1200"/>
        <v>0.60174508416673678</v>
      </c>
      <c r="CL534" s="32">
        <f t="shared" si="1200"/>
        <v>0.23662309357255579</v>
      </c>
      <c r="CM534" s="32">
        <f t="shared" si="1200"/>
        <v>-0.1284988970216252</v>
      </c>
      <c r="CN534" s="32">
        <f t="shared" si="1200"/>
        <v>0.19627997618857318</v>
      </c>
      <c r="CO534" s="32">
        <f t="shared" si="1200"/>
        <v>-0.16884201440560781</v>
      </c>
      <c r="CP534" s="32">
        <f t="shared" si="1200"/>
        <v>-0.5339640049997888</v>
      </c>
      <c r="CQ534" s="32">
        <f t="shared" si="1200"/>
        <v>-0.20918513178959047</v>
      </c>
      <c r="CR534" s="32">
        <f t="shared" si="1200"/>
        <v>-0.57430712238377146</v>
      </c>
      <c r="CS534" s="32">
        <f t="shared" si="1200"/>
        <v>-0.9394291129779524</v>
      </c>
    </row>
    <row r="535" spans="2:97" ht="13.9" thickTop="1" thickBot="1" x14ac:dyDescent="0.4">
      <c r="H535" s="33">
        <f>H534</f>
        <v>9.1972150313940175E-9</v>
      </c>
      <c r="I535" s="33">
        <f t="shared" ref="I535:J535" si="1201">I530</f>
        <v>0.32821982258342536</v>
      </c>
      <c r="J535" s="33">
        <f t="shared" si="1201"/>
        <v>-0.19682711218851512</v>
      </c>
      <c r="K535" s="33">
        <f t="shared" ref="K535:K537" si="1202">I535+J535*H535</f>
        <v>0.32821982077316408</v>
      </c>
      <c r="L535" s="33">
        <f>$CE$4-$CE$7*SUMPRODUCT($B$4:$CD$4,Q536:CS536)</f>
        <v>-2.6608176995068789E-8</v>
      </c>
      <c r="M535" s="39" t="s">
        <v>375</v>
      </c>
      <c r="O535" s="47">
        <f t="shared" ref="O535:O536" si="1203">SUM(Q535:CS535)</f>
        <v>98.882941349976221</v>
      </c>
      <c r="P535" s="39" t="s">
        <v>365</v>
      </c>
      <c r="Q535" s="33">
        <f>EXP(Q534)</f>
        <v>2.5585203752458128</v>
      </c>
      <c r="R535" s="33">
        <f>EXP(R534)</f>
        <v>1.7758996194341878</v>
      </c>
      <c r="S535" s="33">
        <f t="shared" ref="S535:CD535" si="1204">EXP(S534)</f>
        <v>1.2326731843999821</v>
      </c>
      <c r="T535" s="33">
        <f t="shared" si="1204"/>
        <v>1.705680250385615</v>
      </c>
      <c r="U535" s="33">
        <f t="shared" si="1204"/>
        <v>1.183933079776704</v>
      </c>
      <c r="V535" s="33">
        <f t="shared" si="1204"/>
        <v>0.82178212304015363</v>
      </c>
      <c r="W535" s="33">
        <f t="shared" si="1204"/>
        <v>1.1371201670715698</v>
      </c>
      <c r="X535" s="33">
        <f t="shared" si="1204"/>
        <v>0.78928871995374417</v>
      </c>
      <c r="Y535" s="33">
        <f t="shared" si="1204"/>
        <v>0.54785474876465734</v>
      </c>
      <c r="Z535" s="33">
        <f t="shared" si="1204"/>
        <v>3.3897642897452975</v>
      </c>
      <c r="AA535" s="33">
        <f t="shared" si="1204"/>
        <v>2.3528759709611093</v>
      </c>
      <c r="AB535" s="33">
        <f t="shared" si="1204"/>
        <v>1.6331593767371222</v>
      </c>
      <c r="AC535" s="33">
        <f t="shared" si="1204"/>
        <v>2.2598428601239799</v>
      </c>
      <c r="AD535" s="33">
        <f t="shared" si="1204"/>
        <v>1.5685839808446569</v>
      </c>
      <c r="AE535" s="33">
        <f t="shared" si="1204"/>
        <v>1.0887729179662895</v>
      </c>
      <c r="AF535" s="33">
        <f t="shared" si="1204"/>
        <v>1.5065619069451741</v>
      </c>
      <c r="AG535" s="33">
        <f t="shared" si="1204"/>
        <v>1.0457226540323827</v>
      </c>
      <c r="AH535" s="33">
        <f t="shared" si="1204"/>
        <v>0.72584861207188722</v>
      </c>
      <c r="AI535" s="33">
        <f t="shared" si="1204"/>
        <v>4.9326124406261558</v>
      </c>
      <c r="AJ535" s="33">
        <f t="shared" si="1204"/>
        <v>3.4237853412766825</v>
      </c>
      <c r="AK535" s="33">
        <f t="shared" si="1204"/>
        <v>2.3764903900808059</v>
      </c>
      <c r="AL535" s="33">
        <f t="shared" si="1204"/>
        <v>3.2884082941782666</v>
      </c>
      <c r="AM535" s="33">
        <f t="shared" si="1204"/>
        <v>2.2825235611478516</v>
      </c>
      <c r="AN535" s="33">
        <f t="shared" si="1204"/>
        <v>1.584326926926501</v>
      </c>
      <c r="AO535" s="33">
        <f t="shared" si="1204"/>
        <v>2.1922721964038416</v>
      </c>
      <c r="AP535" s="33">
        <f t="shared" si="1204"/>
        <v>1.5216823742963876</v>
      </c>
      <c r="AQ535" s="33">
        <f t="shared" si="1204"/>
        <v>1.0562179514216432</v>
      </c>
      <c r="AR535" s="33">
        <f t="shared" si="1204"/>
        <v>1.5563872619623447</v>
      </c>
      <c r="AS535" s="33">
        <f t="shared" si="1204"/>
        <v>1.080307029388262</v>
      </c>
      <c r="AT535" s="33">
        <f t="shared" si="1204"/>
        <v>0.74985404100147868</v>
      </c>
      <c r="AU535" s="33">
        <f t="shared" si="1204"/>
        <v>1.0375915081097842</v>
      </c>
      <c r="AV535" s="33">
        <f t="shared" si="1204"/>
        <v>0.72020468635246848</v>
      </c>
      <c r="AW535" s="33">
        <f t="shared" si="1204"/>
        <v>0.49990269406597354</v>
      </c>
      <c r="AX535" s="33">
        <f t="shared" si="1204"/>
        <v>0.69172767216311459</v>
      </c>
      <c r="AY535" s="33">
        <f t="shared" si="1204"/>
        <v>0.48013645763073048</v>
      </c>
      <c r="AZ535" s="33">
        <f t="shared" si="1204"/>
        <v>0.3332684627539742</v>
      </c>
      <c r="BA535" s="33">
        <f t="shared" si="1204"/>
        <v>2.0620457091757727</v>
      </c>
      <c r="BB535" s="33">
        <f t="shared" si="1204"/>
        <v>1.4312906106246368</v>
      </c>
      <c r="BC535" s="33">
        <f t="shared" si="1204"/>
        <v>0.99347594621512825</v>
      </c>
      <c r="BD535" s="33">
        <f t="shared" si="1204"/>
        <v>1.3746971396292267</v>
      </c>
      <c r="BE535" s="33">
        <f t="shared" si="1204"/>
        <v>0.95419374054047057</v>
      </c>
      <c r="BF535" s="33">
        <f t="shared" si="1204"/>
        <v>0.66231729756285396</v>
      </c>
      <c r="BG535" s="33">
        <f t="shared" si="1204"/>
        <v>0.91646475987195897</v>
      </c>
      <c r="BH535" s="33">
        <f t="shared" si="1204"/>
        <v>0.63612916044301093</v>
      </c>
      <c r="BI535" s="33">
        <f t="shared" si="1204"/>
        <v>0.4415448650993038</v>
      </c>
      <c r="BJ535" s="33">
        <f t="shared" si="1204"/>
        <v>3.0005839488575341</v>
      </c>
      <c r="BK535" s="33">
        <f t="shared" si="1204"/>
        <v>2.0827412376360157</v>
      </c>
      <c r="BL535" s="33">
        <f t="shared" si="1204"/>
        <v>1.4456556246663967</v>
      </c>
      <c r="BM535" s="33">
        <f t="shared" si="1204"/>
        <v>2.0003892994984085</v>
      </c>
      <c r="BN535" s="33">
        <f t="shared" si="1204"/>
        <v>1.3884941586045159</v>
      </c>
      <c r="BO535" s="33">
        <f t="shared" si="1204"/>
        <v>0.96377041656955553</v>
      </c>
      <c r="BP535" s="33">
        <f t="shared" si="1204"/>
        <v>1.3335928665056405</v>
      </c>
      <c r="BQ535" s="33">
        <f t="shared" si="1204"/>
        <v>0.9256627725233475</v>
      </c>
      <c r="BR535" s="33">
        <f t="shared" si="1204"/>
        <v>0.64251361112989758</v>
      </c>
      <c r="BS535" s="33">
        <f t="shared" si="1204"/>
        <v>0.94677428901300609</v>
      </c>
      <c r="BT535" s="33">
        <f t="shared" si="1204"/>
        <v>0.65716736744249338</v>
      </c>
      <c r="BU535" s="33">
        <f t="shared" si="1204"/>
        <v>0.45614773641721107</v>
      </c>
      <c r="BV535" s="33">
        <f t="shared" si="1204"/>
        <v>0.63118285942405827</v>
      </c>
      <c r="BW535" s="33">
        <f t="shared" si="1204"/>
        <v>0.43811157835195047</v>
      </c>
      <c r="BX535" s="33">
        <f t="shared" si="1204"/>
        <v>0.30409849098434044</v>
      </c>
      <c r="BY535" s="33">
        <f t="shared" si="1204"/>
        <v>0.42078857300407507</v>
      </c>
      <c r="BZ535" s="33">
        <f t="shared" si="1204"/>
        <v>0.2920743856059369</v>
      </c>
      <c r="CA535" s="33">
        <f t="shared" si="1204"/>
        <v>0.20273232734924904</v>
      </c>
      <c r="CB535" s="33">
        <f t="shared" si="1204"/>
        <v>1.2543740930876663</v>
      </c>
      <c r="CC535" s="33">
        <f t="shared" si="1204"/>
        <v>0.87067607359916677</v>
      </c>
      <c r="CD535" s="33">
        <f t="shared" si="1204"/>
        <v>0.6043466851838758</v>
      </c>
      <c r="CE535" s="33">
        <f t="shared" ref="CE535:CS535" si="1205">EXP(CE534)</f>
        <v>0.8362493955004906</v>
      </c>
      <c r="CF535" s="33">
        <f t="shared" si="1205"/>
        <v>0.58045071580823693</v>
      </c>
      <c r="CG535" s="33">
        <f t="shared" si="1205"/>
        <v>0.40289779017496097</v>
      </c>
      <c r="CH535" s="33">
        <f t="shared" si="1205"/>
        <v>0.5574995970728025</v>
      </c>
      <c r="CI535" s="33">
        <f t="shared" si="1205"/>
        <v>0.38696714392246395</v>
      </c>
      <c r="CJ535" s="33">
        <f t="shared" si="1205"/>
        <v>0.26859852681822527</v>
      </c>
      <c r="CK535" s="33">
        <f t="shared" si="1205"/>
        <v>1.8253013271398535</v>
      </c>
      <c r="CL535" s="33">
        <f t="shared" si="1205"/>
        <v>1.2669635010856413</v>
      </c>
      <c r="CM535" s="33">
        <f t="shared" si="1205"/>
        <v>0.87941453239309264</v>
      </c>
      <c r="CN535" s="33">
        <f t="shared" si="1205"/>
        <v>1.2168675515847627</v>
      </c>
      <c r="CO535" s="33">
        <f t="shared" si="1205"/>
        <v>0.84464233416689838</v>
      </c>
      <c r="CP535" s="33">
        <f t="shared" si="1205"/>
        <v>0.58627635500494479</v>
      </c>
      <c r="CQ535" s="33">
        <f t="shared" si="1205"/>
        <v>0.81124503449530427</v>
      </c>
      <c r="CR535" s="33">
        <f t="shared" si="1205"/>
        <v>0.56309488951780162</v>
      </c>
      <c r="CS535" s="33">
        <f t="shared" si="1205"/>
        <v>0.39085090338744083</v>
      </c>
    </row>
    <row r="536" spans="2:97" ht="13.9" thickTop="1" thickBot="1" x14ac:dyDescent="0.4">
      <c r="H536" s="32">
        <f t="shared" ref="H536:H537" si="1206">H535</f>
        <v>9.1972150313940175E-9</v>
      </c>
      <c r="I536" s="32">
        <f t="shared" ref="I536:J536" si="1207">I531</f>
        <v>-0.40546510351078185</v>
      </c>
      <c r="J536" s="32">
        <f t="shared" si="1207"/>
        <v>-0.4857320082861375</v>
      </c>
      <c r="K536" s="32">
        <f t="shared" si="1202"/>
        <v>-0.4054651079781636</v>
      </c>
      <c r="L536" s="32">
        <f>$CE$5-$CE$7*SUMPRODUCT($B$5:$CD$5,Q536:CS536)</f>
        <v>-6.0758253539461293E-8</v>
      </c>
      <c r="M536" s="32">
        <f>SUMPRODUCT($B$7:$CD$7, LN(Q536:CS536))</f>
        <v>-3180.5978399977967</v>
      </c>
      <c r="O536" s="48">
        <f t="shared" si="1203"/>
        <v>1.0000000000000002</v>
      </c>
      <c r="P536" s="39" t="s">
        <v>366</v>
      </c>
      <c r="Q536" s="32">
        <f t="shared" ref="Q536:AV536" si="1208">Q535/$O535</f>
        <v>2.5874234122854882E-2</v>
      </c>
      <c r="R536" s="32">
        <f t="shared" si="1208"/>
        <v>1.7959615634295802E-2</v>
      </c>
      <c r="S536" s="32">
        <f t="shared" si="1208"/>
        <v>1.2465984198803149E-2</v>
      </c>
      <c r="T536" s="32">
        <f t="shared" si="1208"/>
        <v>1.7249489417479037E-2</v>
      </c>
      <c r="U536" s="32">
        <f t="shared" si="1208"/>
        <v>1.1973077091087043E-2</v>
      </c>
      <c r="V536" s="32">
        <f t="shared" si="1208"/>
        <v>8.3106561336158229E-3</v>
      </c>
      <c r="W536" s="32">
        <f t="shared" si="1208"/>
        <v>1.1499659613147655E-2</v>
      </c>
      <c r="X536" s="32">
        <f t="shared" si="1208"/>
        <v>7.9820513950957014E-3</v>
      </c>
      <c r="Y536" s="32">
        <f t="shared" si="1208"/>
        <v>5.5404374231308104E-3</v>
      </c>
      <c r="Z536" s="32">
        <f t="shared" si="1208"/>
        <v>3.4280577048653019E-2</v>
      </c>
      <c r="AA536" s="32">
        <f t="shared" si="1208"/>
        <v>2.3794558887903421E-2</v>
      </c>
      <c r="AB536" s="32">
        <f t="shared" si="1208"/>
        <v>1.651608815879459E-2</v>
      </c>
      <c r="AC536" s="32">
        <f t="shared" si="1208"/>
        <v>2.285371803540635E-2</v>
      </c>
      <c r="AD536" s="32">
        <f t="shared" si="1208"/>
        <v>1.5863039260664489E-2</v>
      </c>
      <c r="AE536" s="32">
        <f t="shared" si="1208"/>
        <v>1.1010725440627797E-2</v>
      </c>
      <c r="AF536" s="32">
        <f t="shared" si="1208"/>
        <v>1.52358120255849E-2</v>
      </c>
      <c r="AG536" s="32">
        <f t="shared" si="1208"/>
        <v>1.0575359508484466E-2</v>
      </c>
      <c r="AH536" s="32">
        <f t="shared" si="1208"/>
        <v>7.340483628039466E-3</v>
      </c>
      <c r="AI536" s="32">
        <f t="shared" si="1208"/>
        <v>4.9883350690066643E-2</v>
      </c>
      <c r="AJ536" s="32">
        <f t="shared" si="1208"/>
        <v>3.4624630846678446E-2</v>
      </c>
      <c r="AK536" s="32">
        <f t="shared" si="1208"/>
        <v>2.4033370747636819E-2</v>
      </c>
      <c r="AL536" s="32">
        <f t="shared" si="1208"/>
        <v>3.325556713103435E-2</v>
      </c>
      <c r="AM536" s="32">
        <f t="shared" si="1208"/>
        <v>2.3083087234119785E-2</v>
      </c>
      <c r="AN536" s="32">
        <f t="shared" si="1208"/>
        <v>1.6022247167174118E-2</v>
      </c>
      <c r="AO536" s="32">
        <f t="shared" si="1208"/>
        <v>2.2170378090238401E-2</v>
      </c>
      <c r="AP536" s="32">
        <f t="shared" si="1208"/>
        <v>1.538872482474707E-2</v>
      </c>
      <c r="AQ536" s="32">
        <f t="shared" si="1208"/>
        <v>1.0681498112838016E-2</v>
      </c>
      <c r="AR536" s="32">
        <f t="shared" si="1208"/>
        <v>1.5739694235569167E-2</v>
      </c>
      <c r="AS536" s="32">
        <f t="shared" si="1208"/>
        <v>1.0925110182197485E-2</v>
      </c>
      <c r="AT536" s="32">
        <f t="shared" si="1208"/>
        <v>7.5832497573825354E-3</v>
      </c>
      <c r="AU536" s="32">
        <f t="shared" si="1208"/>
        <v>1.0493129491743559E-2</v>
      </c>
      <c r="AV536" s="32">
        <f t="shared" si="1208"/>
        <v>7.2834067890785057E-3</v>
      </c>
      <c r="AW536" s="32">
        <f t="shared" ref="AW536:CB536" si="1209">AW535/$O535</f>
        <v>5.0554998389122432E-3</v>
      </c>
      <c r="AX536" s="32">
        <f t="shared" si="1209"/>
        <v>6.9954196620717829E-3</v>
      </c>
      <c r="AY536" s="32">
        <f t="shared" si="1209"/>
        <v>4.8556045266835695E-3</v>
      </c>
      <c r="AZ536" s="32">
        <f t="shared" si="1209"/>
        <v>3.3703332263796413E-3</v>
      </c>
      <c r="BA536" s="32">
        <f t="shared" si="1209"/>
        <v>2.085340182061917E-2</v>
      </c>
      <c r="BB536" s="32">
        <f t="shared" si="1209"/>
        <v>1.4474595831032902E-2</v>
      </c>
      <c r="BC536" s="32">
        <f t="shared" si="1209"/>
        <v>1.0046990235645606E-2</v>
      </c>
      <c r="BD536" s="32">
        <f t="shared" si="1209"/>
        <v>1.3902267882220085E-2</v>
      </c>
      <c r="BE536" s="32">
        <f t="shared" si="1209"/>
        <v>9.6497305552764086E-3</v>
      </c>
      <c r="BF536" s="32">
        <f t="shared" si="1209"/>
        <v>6.6979934913011484E-3</v>
      </c>
      <c r="BG536" s="32">
        <f t="shared" si="1209"/>
        <v>9.2681785893515937E-3</v>
      </c>
      <c r="BH536" s="32">
        <f t="shared" si="1209"/>
        <v>6.4331537043539203E-3</v>
      </c>
      <c r="BI536" s="32">
        <f t="shared" si="1209"/>
        <v>4.4653289947812619E-3</v>
      </c>
      <c r="BJ536" s="32">
        <f t="shared" si="1209"/>
        <v>3.0344808800110149E-2</v>
      </c>
      <c r="BK536" s="32">
        <f t="shared" si="1209"/>
        <v>2.1062695033156158E-2</v>
      </c>
      <c r="BL536" s="32">
        <f t="shared" si="1209"/>
        <v>1.4619868755216234E-2</v>
      </c>
      <c r="BM536" s="32">
        <f t="shared" si="1209"/>
        <v>2.0229872536036666E-2</v>
      </c>
      <c r="BN536" s="32">
        <f t="shared" si="1209"/>
        <v>1.4041796690596216E-2</v>
      </c>
      <c r="BO536" s="32">
        <f t="shared" si="1209"/>
        <v>9.7465791714112203E-3</v>
      </c>
      <c r="BP536" s="32">
        <f t="shared" si="1209"/>
        <v>1.3486581692444377E-2</v>
      </c>
      <c r="BQ536" s="32">
        <f t="shared" si="1209"/>
        <v>9.3611977949477742E-3</v>
      </c>
      <c r="BR536" s="32">
        <f t="shared" si="1209"/>
        <v>6.4977194484521885E-3</v>
      </c>
      <c r="BS536" s="32">
        <f t="shared" si="1209"/>
        <v>9.5746978810236794E-3</v>
      </c>
      <c r="BT536" s="32">
        <f t="shared" si="1209"/>
        <v>6.6459124139176045E-3</v>
      </c>
      <c r="BU536" s="32">
        <f t="shared" si="1209"/>
        <v>4.6130073619348377E-3</v>
      </c>
      <c r="BV536" s="32">
        <f t="shared" si="1209"/>
        <v>6.3831319215122643E-3</v>
      </c>
      <c r="BW536" s="32">
        <f t="shared" si="1209"/>
        <v>4.4306082765210525E-3</v>
      </c>
      <c r="BX536" s="32">
        <f t="shared" si="1209"/>
        <v>3.0753382416896882E-3</v>
      </c>
      <c r="BY536" s="32">
        <f t="shared" si="1209"/>
        <v>4.255421281561385E-3</v>
      </c>
      <c r="BZ536" s="32">
        <f t="shared" si="1209"/>
        <v>2.9537388513980237E-3</v>
      </c>
      <c r="CA536" s="32">
        <f t="shared" si="1209"/>
        <v>2.0502254947263234E-3</v>
      </c>
      <c r="CB536" s="32">
        <f t="shared" si="1209"/>
        <v>1.2685444789188281E-2</v>
      </c>
      <c r="CC536" s="32">
        <f t="shared" ref="CC536:CS536" si="1210">CC535/$O535</f>
        <v>8.8051190803233141E-3</v>
      </c>
      <c r="CD536" s="32">
        <f t="shared" si="1210"/>
        <v>6.1117385560459075E-3</v>
      </c>
      <c r="CE536" s="32">
        <f t="shared" si="1210"/>
        <v>8.4569631938915986E-3</v>
      </c>
      <c r="CF536" s="32">
        <f t="shared" si="1210"/>
        <v>5.8700793876453241E-3</v>
      </c>
      <c r="CG536" s="32">
        <f t="shared" si="1210"/>
        <v>4.0744923712269596E-3</v>
      </c>
      <c r="CH536" s="32">
        <f t="shared" si="1210"/>
        <v>5.6379754633273417E-3</v>
      </c>
      <c r="CI536" s="32">
        <f t="shared" si="1210"/>
        <v>3.9133862589389593E-3</v>
      </c>
      <c r="CJ536" s="32">
        <f t="shared" si="1210"/>
        <v>2.7163282478377638E-3</v>
      </c>
      <c r="CK536" s="32">
        <f t="shared" si="1210"/>
        <v>1.8459213512668153E-2</v>
      </c>
      <c r="CL536" s="32">
        <f t="shared" si="1210"/>
        <v>1.28127610666584E-2</v>
      </c>
      <c r="CM536" s="32">
        <f t="shared" si="1210"/>
        <v>8.8934908325651665E-3</v>
      </c>
      <c r="CN536" s="32">
        <f t="shared" si="1210"/>
        <v>1.2306142343378576E-2</v>
      </c>
      <c r="CO536" s="32">
        <f t="shared" si="1210"/>
        <v>8.5418407122160468E-3</v>
      </c>
      <c r="CP536" s="32">
        <f t="shared" si="1210"/>
        <v>5.9289938891475521E-3</v>
      </c>
      <c r="CQ536" s="32">
        <f t="shared" si="1210"/>
        <v>8.2040948966522562E-3</v>
      </c>
      <c r="CR536" s="32">
        <f t="shared" si="1210"/>
        <v>5.694560475550994E-3</v>
      </c>
      <c r="CS536" s="32">
        <f t="shared" si="1210"/>
        <v>3.9526625932788844E-3</v>
      </c>
    </row>
    <row r="537" spans="2:97" ht="13.15" thickTop="1" x14ac:dyDescent="0.35">
      <c r="H537" s="34">
        <f t="shared" si="1206"/>
        <v>9.1972150313940175E-9</v>
      </c>
      <c r="I537" s="34">
        <f t="shared" ref="I537:J537" si="1211">I532</f>
        <v>-0.36512198577176308</v>
      </c>
      <c r="J537" s="34">
        <f t="shared" si="1211"/>
        <v>-0.52433458176715908</v>
      </c>
      <c r="K537" s="34">
        <f t="shared" si="1202"/>
        <v>-0.36512199059418099</v>
      </c>
      <c r="L537" s="34">
        <f>$CE$6-$CE$7*SUMPRODUCT($B$6:$CD$6,Q536:CS536)</f>
        <v>-6.6577911184140248E-8</v>
      </c>
    </row>
    <row r="538" spans="2:97" ht="13.5" thickBot="1" x14ac:dyDescent="0.4">
      <c r="B538" s="39" t="s">
        <v>367</v>
      </c>
      <c r="D538" s="39" t="s">
        <v>368</v>
      </c>
      <c r="E538" s="39" t="s">
        <v>369</v>
      </c>
      <c r="F538" s="39" t="s">
        <v>370</v>
      </c>
      <c r="H538" s="39" t="s">
        <v>347</v>
      </c>
      <c r="I538" s="39" t="s">
        <v>371</v>
      </c>
      <c r="J538" s="39" t="s">
        <v>372</v>
      </c>
      <c r="K538" s="39" t="s">
        <v>349</v>
      </c>
      <c r="L538" s="39" t="s">
        <v>373</v>
      </c>
      <c r="M538" s="39" t="s">
        <v>374</v>
      </c>
      <c r="O538" s="45" t="s">
        <v>336</v>
      </c>
    </row>
    <row r="539" spans="2:97" ht="13.9" thickTop="1" thickBot="1" x14ac:dyDescent="0.4">
      <c r="B539" s="32">
        <f>1+B534</f>
        <v>8</v>
      </c>
      <c r="D539" s="32">
        <f>IF(F534,IF(M539&lt;0,D534,H539),E534)</f>
        <v>9.1972150313940175E-9</v>
      </c>
      <c r="E539" s="32">
        <f>IF(F534,IF(M539&lt;0,H539,E534),H539)</f>
        <v>1.0116936534533419E-8</v>
      </c>
      <c r="F539" s="32" t="b">
        <f>OR(F534,M539*M534&lt;=0)</f>
        <v>1</v>
      </c>
      <c r="H539" s="32">
        <f>IF(F534,(D534+E534)/2,2*H534)</f>
        <v>1.0116936534533419E-8</v>
      </c>
      <c r="I539" s="32">
        <f>I534</f>
        <v>-0.49706182598155685</v>
      </c>
      <c r="J539" s="32">
        <f>J534</f>
        <v>-1</v>
      </c>
      <c r="K539" s="32">
        <f>I539+J539*H539</f>
        <v>-0.49706183609849336</v>
      </c>
      <c r="L539" s="32">
        <f>$CE$3-$CE$7*SUMPRODUCT($B$3:$CD$3,Q541:CS541)</f>
        <v>2.9295418357833114E-7</v>
      </c>
      <c r="M539" s="32">
        <f>SUMPRODUCT(L539:L542,J539:J542)</f>
        <v>-4.6267936117137083E-7</v>
      </c>
      <c r="O539" s="46">
        <f>SUM(Q539:CS539)</f>
        <v>-1.2659907365696763</v>
      </c>
      <c r="P539" s="39" t="s">
        <v>363</v>
      </c>
      <c r="Q539" s="32">
        <f t="shared" ref="Q539:AV539" si="1212">SUMPRODUCT(B$3:B$6,$K539:$K542)</f>
        <v>0.93942911500767989</v>
      </c>
      <c r="R539" s="32">
        <f t="shared" si="1212"/>
        <v>0.57430712393125716</v>
      </c>
      <c r="S539" s="32">
        <f t="shared" si="1212"/>
        <v>0.20918513285483437</v>
      </c>
      <c r="T539" s="32">
        <f t="shared" si="1212"/>
        <v>0.53396400658277821</v>
      </c>
      <c r="U539" s="32">
        <f t="shared" si="1212"/>
        <v>0.16884201550635541</v>
      </c>
      <c r="V539" s="32">
        <f t="shared" si="1212"/>
        <v>-0.19627997557006738</v>
      </c>
      <c r="W539" s="32">
        <f t="shared" si="1212"/>
        <v>0.12849889815787646</v>
      </c>
      <c r="X539" s="32">
        <f t="shared" si="1212"/>
        <v>-0.23662309291854633</v>
      </c>
      <c r="Y539" s="32">
        <f t="shared" si="1212"/>
        <v>-0.60174508399496918</v>
      </c>
      <c r="Z539" s="32">
        <f t="shared" si="1212"/>
        <v>1.2207603898009409</v>
      </c>
      <c r="AA539" s="32">
        <f t="shared" si="1212"/>
        <v>0.85563839872451819</v>
      </c>
      <c r="AB539" s="32">
        <f t="shared" si="1212"/>
        <v>0.4905164076480954</v>
      </c>
      <c r="AC539" s="32">
        <f t="shared" si="1212"/>
        <v>0.81529528137603924</v>
      </c>
      <c r="AD539" s="32">
        <f t="shared" si="1212"/>
        <v>0.4501732902996165</v>
      </c>
      <c r="AE539" s="32">
        <f t="shared" si="1212"/>
        <v>8.505129922319371E-2</v>
      </c>
      <c r="AF539" s="32">
        <f t="shared" si="1212"/>
        <v>0.40983017295113755</v>
      </c>
      <c r="AG539" s="32">
        <f t="shared" si="1212"/>
        <v>4.4708181874714759E-2</v>
      </c>
      <c r="AH539" s="32">
        <f t="shared" si="1212"/>
        <v>-0.32041380920170803</v>
      </c>
      <c r="AI539" s="32">
        <f t="shared" si="1212"/>
        <v>1.5958687561919558</v>
      </c>
      <c r="AJ539" s="32">
        <f t="shared" si="1212"/>
        <v>1.230746765115533</v>
      </c>
      <c r="AK539" s="32">
        <f t="shared" si="1212"/>
        <v>0.86562477403911031</v>
      </c>
      <c r="AL539" s="32">
        <f t="shared" si="1212"/>
        <v>1.1904036477670541</v>
      </c>
      <c r="AM539" s="32">
        <f t="shared" si="1212"/>
        <v>0.82528165669063136</v>
      </c>
      <c r="AN539" s="32">
        <f t="shared" si="1212"/>
        <v>0.46015966561420857</v>
      </c>
      <c r="AO539" s="32">
        <f t="shared" si="1212"/>
        <v>0.78493853934215241</v>
      </c>
      <c r="AP539" s="32">
        <f t="shared" si="1212"/>
        <v>0.41981654826572962</v>
      </c>
      <c r="AQ539" s="32">
        <f t="shared" si="1212"/>
        <v>5.4694557189306825E-2</v>
      </c>
      <c r="AR539" s="32">
        <f t="shared" si="1212"/>
        <v>0.44236727890918659</v>
      </c>
      <c r="AS539" s="32">
        <f t="shared" si="1212"/>
        <v>7.7245287832763798E-2</v>
      </c>
      <c r="AT539" s="32">
        <f t="shared" si="1212"/>
        <v>-0.28787670324365899</v>
      </c>
      <c r="AU539" s="32">
        <f t="shared" si="1212"/>
        <v>3.6902170484284846E-2</v>
      </c>
      <c r="AV539" s="32">
        <f t="shared" si="1212"/>
        <v>-0.32821982059213795</v>
      </c>
      <c r="AW539" s="32">
        <f t="shared" ref="AW539:CB539" si="1213">SUMPRODUCT(AH$3:AH$6,$K539:$K542)</f>
        <v>-0.69334181166856079</v>
      </c>
      <c r="AX539" s="32">
        <f t="shared" si="1213"/>
        <v>-0.36856293794061695</v>
      </c>
      <c r="AY539" s="32">
        <f t="shared" si="1213"/>
        <v>-0.73368492901703974</v>
      </c>
      <c r="AZ539" s="32">
        <f t="shared" si="1213"/>
        <v>-1.0988069200934625</v>
      </c>
      <c r="BA539" s="32">
        <f t="shared" si="1213"/>
        <v>0.72369855370244762</v>
      </c>
      <c r="BB539" s="32">
        <f t="shared" si="1213"/>
        <v>0.35857656262602489</v>
      </c>
      <c r="BC539" s="32">
        <f t="shared" si="1213"/>
        <v>-6.5454284503979054E-3</v>
      </c>
      <c r="BD539" s="32">
        <f t="shared" si="1213"/>
        <v>0.31823344527754593</v>
      </c>
      <c r="BE539" s="32">
        <f t="shared" si="1213"/>
        <v>-4.6888545798876843E-2</v>
      </c>
      <c r="BF539" s="32">
        <f t="shared" si="1213"/>
        <v>-0.41201053687529965</v>
      </c>
      <c r="BG539" s="32">
        <f t="shared" si="1213"/>
        <v>-8.7231663147355809E-2</v>
      </c>
      <c r="BH539" s="32">
        <f t="shared" si="1213"/>
        <v>-0.4523536542237786</v>
      </c>
      <c r="BI539" s="32">
        <f t="shared" si="1213"/>
        <v>-0.81747564530020145</v>
      </c>
      <c r="BJ539" s="32">
        <f t="shared" si="1213"/>
        <v>1.0988069200934625</v>
      </c>
      <c r="BK539" s="32">
        <f t="shared" si="1213"/>
        <v>0.73368492901703974</v>
      </c>
      <c r="BL539" s="32">
        <f t="shared" si="1213"/>
        <v>0.36856293794061695</v>
      </c>
      <c r="BM539" s="32">
        <f t="shared" si="1213"/>
        <v>0.69334181166856079</v>
      </c>
      <c r="BN539" s="32">
        <f t="shared" si="1213"/>
        <v>0.32821982059213795</v>
      </c>
      <c r="BO539" s="32">
        <f t="shared" si="1213"/>
        <v>-3.6902170484284846E-2</v>
      </c>
      <c r="BP539" s="32">
        <f t="shared" si="1213"/>
        <v>0.28787670324365899</v>
      </c>
      <c r="BQ539" s="32">
        <f t="shared" si="1213"/>
        <v>-7.7245287832763798E-2</v>
      </c>
      <c r="BR539" s="32">
        <f t="shared" si="1213"/>
        <v>-0.44236727890918659</v>
      </c>
      <c r="BS539" s="32">
        <f t="shared" si="1213"/>
        <v>-5.4694557189306825E-2</v>
      </c>
      <c r="BT539" s="32">
        <f t="shared" si="1213"/>
        <v>-0.41981654826572962</v>
      </c>
      <c r="BU539" s="32">
        <f t="shared" si="1213"/>
        <v>-0.78493853934215241</v>
      </c>
      <c r="BV539" s="32">
        <f t="shared" si="1213"/>
        <v>-0.46015966561420857</v>
      </c>
      <c r="BW539" s="32">
        <f t="shared" si="1213"/>
        <v>-0.82528165669063136</v>
      </c>
      <c r="BX539" s="32">
        <f t="shared" si="1213"/>
        <v>-1.1904036477670541</v>
      </c>
      <c r="BY539" s="32">
        <f t="shared" si="1213"/>
        <v>-0.86562477403911031</v>
      </c>
      <c r="BZ539" s="32">
        <f t="shared" si="1213"/>
        <v>-1.230746765115533</v>
      </c>
      <c r="CA539" s="32">
        <f t="shared" si="1213"/>
        <v>-1.5958687561919558</v>
      </c>
      <c r="CB539" s="32">
        <f t="shared" si="1213"/>
        <v>0.22663671760395432</v>
      </c>
      <c r="CC539" s="32">
        <f t="shared" ref="CC539:CS539" si="1214">SUMPRODUCT(BN$3:BN$6,$K539:$K542)</f>
        <v>-0.13848527347246847</v>
      </c>
      <c r="CD539" s="32">
        <f t="shared" si="1214"/>
        <v>-0.50360726454889126</v>
      </c>
      <c r="CE539" s="32">
        <f t="shared" si="1214"/>
        <v>-0.17882839082094742</v>
      </c>
      <c r="CF539" s="32">
        <f t="shared" si="1214"/>
        <v>-0.54395038189737022</v>
      </c>
      <c r="CG539" s="32">
        <f t="shared" si="1214"/>
        <v>-0.90907237297379306</v>
      </c>
      <c r="CH539" s="32">
        <f t="shared" si="1214"/>
        <v>-0.58429349924584928</v>
      </c>
      <c r="CI539" s="32">
        <f t="shared" si="1214"/>
        <v>-0.94941549032227202</v>
      </c>
      <c r="CJ539" s="32">
        <f t="shared" si="1214"/>
        <v>-1.3145374813986948</v>
      </c>
      <c r="CK539" s="32">
        <f t="shared" si="1214"/>
        <v>0.60174508399496918</v>
      </c>
      <c r="CL539" s="32">
        <f t="shared" si="1214"/>
        <v>0.23662309291854633</v>
      </c>
      <c r="CM539" s="32">
        <f t="shared" si="1214"/>
        <v>-0.12849889815787646</v>
      </c>
      <c r="CN539" s="32">
        <f t="shared" si="1214"/>
        <v>0.19627997557006738</v>
      </c>
      <c r="CO539" s="32">
        <f t="shared" si="1214"/>
        <v>-0.16884201550635541</v>
      </c>
      <c r="CP539" s="32">
        <f t="shared" si="1214"/>
        <v>-0.53396400658277821</v>
      </c>
      <c r="CQ539" s="32">
        <f t="shared" si="1214"/>
        <v>-0.20918513285483437</v>
      </c>
      <c r="CR539" s="32">
        <f t="shared" si="1214"/>
        <v>-0.57430712393125716</v>
      </c>
      <c r="CS539" s="32">
        <f t="shared" si="1214"/>
        <v>-0.93942911500767989</v>
      </c>
    </row>
    <row r="540" spans="2:97" ht="13.9" thickTop="1" thickBot="1" x14ac:dyDescent="0.4">
      <c r="H540" s="33">
        <f>H539</f>
        <v>1.0116936534533419E-8</v>
      </c>
      <c r="I540" s="33">
        <f t="shared" ref="I540:J540" si="1215">I535</f>
        <v>0.32821982258342536</v>
      </c>
      <c r="J540" s="33">
        <f t="shared" si="1215"/>
        <v>-0.19682711218851512</v>
      </c>
      <c r="K540" s="33">
        <f t="shared" ref="K540:K542" si="1216">I540+J540*H540</f>
        <v>0.32821982059213795</v>
      </c>
      <c r="L540" s="33">
        <f>$CE$4-$CE$7*SUMPRODUCT($B$4:$CD$4,Q541:CS541)</f>
        <v>6.4835319335543318E-8</v>
      </c>
      <c r="M540" s="39" t="s">
        <v>375</v>
      </c>
      <c r="O540" s="47">
        <f t="shared" ref="O540:O541" si="1217">SUM(Q540:CS540)</f>
        <v>98.882941398807517</v>
      </c>
      <c r="P540" s="39" t="s">
        <v>365</v>
      </c>
      <c r="Q540" s="33">
        <f>EXP(Q539)</f>
        <v>2.5585203804389121</v>
      </c>
      <c r="R540" s="33">
        <f>EXP(R539)</f>
        <v>1.7758996221823671</v>
      </c>
      <c r="S540" s="33">
        <f t="shared" ref="S540:CD540" si="1218">EXP(S539)</f>
        <v>1.2326731857130797</v>
      </c>
      <c r="T540" s="33">
        <f t="shared" si="1218"/>
        <v>1.7056802530856887</v>
      </c>
      <c r="U540" s="33">
        <f t="shared" si="1218"/>
        <v>1.1839330810799156</v>
      </c>
      <c r="V540" s="33">
        <f t="shared" si="1218"/>
        <v>0.82178212354843072</v>
      </c>
      <c r="W540" s="33">
        <f t="shared" si="1218"/>
        <v>1.1371201683636241</v>
      </c>
      <c r="X540" s="33">
        <f t="shared" si="1218"/>
        <v>0.78928872046994647</v>
      </c>
      <c r="Y540" s="33">
        <f t="shared" si="1218"/>
        <v>0.54785474885876106</v>
      </c>
      <c r="Z540" s="33">
        <f t="shared" si="1218"/>
        <v>3.3897642960996217</v>
      </c>
      <c r="AA540" s="33">
        <f t="shared" si="1218"/>
        <v>2.3528759742370671</v>
      </c>
      <c r="AB540" s="33">
        <f t="shared" si="1218"/>
        <v>1.6331593782234257</v>
      </c>
      <c r="AC540" s="33">
        <f t="shared" si="1218"/>
        <v>2.259842863350638</v>
      </c>
      <c r="AD540" s="33">
        <f t="shared" si="1218"/>
        <v>1.5685839823278822</v>
      </c>
      <c r="AE540" s="33">
        <f t="shared" si="1218"/>
        <v>1.0887729184707622</v>
      </c>
      <c r="AF540" s="33">
        <f t="shared" si="1218"/>
        <v>1.5065619084232409</v>
      </c>
      <c r="AG540" s="33">
        <f t="shared" si="1218"/>
        <v>1.0457226545540355</v>
      </c>
      <c r="AH540" s="33">
        <f t="shared" si="1218"/>
        <v>0.72584861208393803</v>
      </c>
      <c r="AI540" s="33">
        <f t="shared" si="1218"/>
        <v>4.9326124488521517</v>
      </c>
      <c r="AJ540" s="33">
        <f t="shared" si="1218"/>
        <v>3.4237853453353524</v>
      </c>
      <c r="AK540" s="33">
        <f t="shared" si="1218"/>
        <v>2.376490391751934</v>
      </c>
      <c r="AL540" s="33">
        <f t="shared" si="1218"/>
        <v>3.2884082981932061</v>
      </c>
      <c r="AM540" s="33">
        <f t="shared" si="1218"/>
        <v>2.2825235628339411</v>
      </c>
      <c r="AN540" s="33">
        <f t="shared" si="1218"/>
        <v>1.5843269273328073</v>
      </c>
      <c r="AO540" s="33">
        <f t="shared" si="1218"/>
        <v>2.1922721981010964</v>
      </c>
      <c r="AP540" s="33">
        <f t="shared" si="1218"/>
        <v>1.5216823747406538</v>
      </c>
      <c r="AQ540" s="33">
        <f t="shared" si="1218"/>
        <v>1.0562179512206611</v>
      </c>
      <c r="AR540" s="33">
        <f t="shared" si="1218"/>
        <v>1.5563872636899441</v>
      </c>
      <c r="AS540" s="33">
        <f t="shared" si="1218"/>
        <v>1.0803070300664401</v>
      </c>
      <c r="AT540" s="33">
        <f t="shared" si="1218"/>
        <v>0.74985404111059928</v>
      </c>
      <c r="AU540" s="33">
        <f t="shared" si="1218"/>
        <v>1.0375915087979852</v>
      </c>
      <c r="AV540" s="33">
        <f t="shared" si="1218"/>
        <v>0.72020468648284441</v>
      </c>
      <c r="AW540" s="33">
        <f t="shared" si="1218"/>
        <v>0.49990269391539499</v>
      </c>
      <c r="AX540" s="33">
        <f t="shared" si="1218"/>
        <v>0.69172767231289412</v>
      </c>
      <c r="AY540" s="33">
        <f t="shared" si="1218"/>
        <v>0.48013645750315237</v>
      </c>
      <c r="AZ540" s="33">
        <f t="shared" si="1218"/>
        <v>0.33326846250470477</v>
      </c>
      <c r="BA540" s="33">
        <f t="shared" si="1218"/>
        <v>2.0620457111446977</v>
      </c>
      <c r="BB540" s="33">
        <f t="shared" si="1218"/>
        <v>1.4312906113010635</v>
      </c>
      <c r="BC540" s="33">
        <f t="shared" si="1218"/>
        <v>0.99347594620554835</v>
      </c>
      <c r="BD540" s="33">
        <f t="shared" si="1218"/>
        <v>1.3746971403277142</v>
      </c>
      <c r="BE540" s="33">
        <f t="shared" si="1218"/>
        <v>0.95419374056514683</v>
      </c>
      <c r="BF540" s="33">
        <f t="shared" si="1218"/>
        <v>0.66231729726058497</v>
      </c>
      <c r="BG540" s="33">
        <f t="shared" si="1218"/>
        <v>0.91646475992819743</v>
      </c>
      <c r="BH540" s="33">
        <f t="shared" si="1218"/>
        <v>0.63612916017527865</v>
      </c>
      <c r="BI540" s="33">
        <f t="shared" si="1218"/>
        <v>0.44154486470053617</v>
      </c>
      <c r="BJ540" s="33">
        <f t="shared" si="1218"/>
        <v>3.0005839511018326</v>
      </c>
      <c r="BK540" s="33">
        <f t="shared" si="1218"/>
        <v>2.0827412381894255</v>
      </c>
      <c r="BL540" s="33">
        <f t="shared" si="1218"/>
        <v>1.4456556243533696</v>
      </c>
      <c r="BM540" s="33">
        <f t="shared" si="1218"/>
        <v>2.0003893001009572</v>
      </c>
      <c r="BN540" s="33">
        <f t="shared" si="1218"/>
        <v>1.388494158353162</v>
      </c>
      <c r="BO540" s="33">
        <f t="shared" si="1218"/>
        <v>0.96377041593031754</v>
      </c>
      <c r="BP540" s="33">
        <f t="shared" si="1218"/>
        <v>1.3335928663115726</v>
      </c>
      <c r="BQ540" s="33">
        <f t="shared" si="1218"/>
        <v>0.92566277194224944</v>
      </c>
      <c r="BR540" s="33">
        <f t="shared" si="1218"/>
        <v>0.64251361041670363</v>
      </c>
      <c r="BS540" s="33">
        <f t="shared" si="1218"/>
        <v>0.94677428919316264</v>
      </c>
      <c r="BT540" s="33">
        <f t="shared" si="1218"/>
        <v>0.65716736725062863</v>
      </c>
      <c r="BU540" s="33">
        <f t="shared" si="1218"/>
        <v>0.456147736064062</v>
      </c>
      <c r="BV540" s="33">
        <f t="shared" si="1218"/>
        <v>0.6311828592621892</v>
      </c>
      <c r="BW540" s="33">
        <f t="shared" si="1218"/>
        <v>0.43811157802831946</v>
      </c>
      <c r="BX540" s="33">
        <f t="shared" si="1218"/>
        <v>0.30409849061305533</v>
      </c>
      <c r="BY540" s="33">
        <f t="shared" si="1218"/>
        <v>0.42078857270818004</v>
      </c>
      <c r="BZ540" s="33">
        <f t="shared" si="1218"/>
        <v>0.29207438525970214</v>
      </c>
      <c r="CA540" s="33">
        <f t="shared" si="1218"/>
        <v>0.20273232701115734</v>
      </c>
      <c r="CB540" s="33">
        <f t="shared" si="1218"/>
        <v>1.2543740931317191</v>
      </c>
      <c r="CC540" s="33">
        <f t="shared" si="1218"/>
        <v>0.87067607320986795</v>
      </c>
      <c r="CD540" s="33">
        <f t="shared" si="1218"/>
        <v>0.60434668462221763</v>
      </c>
      <c r="CE540" s="33">
        <f t="shared" ref="CE540:CS540" si="1219">EXP(CE539)</f>
        <v>0.83624939515627461</v>
      </c>
      <c r="CF540" s="33">
        <f t="shared" si="1219"/>
        <v>0.58045071528939485</v>
      </c>
      <c r="CG540" s="33">
        <f t="shared" si="1219"/>
        <v>0.4028977896205323</v>
      </c>
      <c r="CH540" s="33">
        <f t="shared" si="1219"/>
        <v>0.55749959659426873</v>
      </c>
      <c r="CI540" s="33">
        <f t="shared" si="1219"/>
        <v>0.38696714340369626</v>
      </c>
      <c r="CJ540" s="33">
        <f t="shared" si="1219"/>
        <v>0.26859852632861303</v>
      </c>
      <c r="CK540" s="33">
        <f t="shared" si="1219"/>
        <v>1.8253013268263258</v>
      </c>
      <c r="CL540" s="33">
        <f t="shared" si="1219"/>
        <v>1.2669635002570352</v>
      </c>
      <c r="CM540" s="33">
        <f t="shared" si="1219"/>
        <v>0.87941453139385684</v>
      </c>
      <c r="CN540" s="33">
        <f t="shared" si="1219"/>
        <v>1.2168675508321232</v>
      </c>
      <c r="CO540" s="33">
        <f t="shared" si="1219"/>
        <v>0.84464233323716031</v>
      </c>
      <c r="CP540" s="33">
        <f t="shared" si="1219"/>
        <v>0.58627635407687562</v>
      </c>
      <c r="CQ540" s="33">
        <f t="shared" si="1219"/>
        <v>0.81124503363113043</v>
      </c>
      <c r="CR540" s="33">
        <f t="shared" si="1219"/>
        <v>0.56309488864642032</v>
      </c>
      <c r="CS540" s="33">
        <f t="shared" si="1219"/>
        <v>0.39085090259411998</v>
      </c>
    </row>
    <row r="541" spans="2:97" ht="13.9" thickTop="1" thickBot="1" x14ac:dyDescent="0.4">
      <c r="H541" s="32">
        <f t="shared" ref="H541:H542" si="1220">H540</f>
        <v>1.0116936534533419E-8</v>
      </c>
      <c r="I541" s="32">
        <f t="shared" ref="I541:J541" si="1221">I536</f>
        <v>-0.40546510351078185</v>
      </c>
      <c r="J541" s="32">
        <f t="shared" si="1221"/>
        <v>-0.4857320082861375</v>
      </c>
      <c r="K541" s="32">
        <f t="shared" si="1216"/>
        <v>-0.40546510842490174</v>
      </c>
      <c r="L541" s="32">
        <f>$CE$5-$CE$7*SUMPRODUCT($B$5:$CD$5,Q541:CS541)</f>
        <v>1.4803302406107832E-7</v>
      </c>
      <c r="M541" s="32">
        <f>SUMPRODUCT($B$7:$CD$7, LN(Q541:CS541))</f>
        <v>-3180.5978399977967</v>
      </c>
      <c r="O541" s="48">
        <f t="shared" si="1217"/>
        <v>1.0000000000000002</v>
      </c>
      <c r="P541" s="39" t="s">
        <v>366</v>
      </c>
      <c r="Q541" s="32">
        <f t="shared" ref="Q541:AV541" si="1222">Q540/$O540</f>
        <v>2.5874234162595072E-2</v>
      </c>
      <c r="R541" s="32">
        <f t="shared" si="1222"/>
        <v>1.7959615653219067E-2</v>
      </c>
      <c r="S541" s="32">
        <f t="shared" si="1222"/>
        <v>1.2465984205926395E-2</v>
      </c>
      <c r="T541" s="32">
        <f t="shared" si="1222"/>
        <v>1.7249489436266491E-2</v>
      </c>
      <c r="U541" s="32">
        <f t="shared" si="1222"/>
        <v>1.1973077098353723E-2</v>
      </c>
      <c r="V541" s="32">
        <f t="shared" si="1222"/>
        <v>8.310656134651968E-3</v>
      </c>
      <c r="W541" s="32">
        <f t="shared" si="1222"/>
        <v>1.1499659620535289E-2</v>
      </c>
      <c r="X541" s="32">
        <f t="shared" si="1222"/>
        <v>7.9820513963742689E-3</v>
      </c>
      <c r="Y541" s="32">
        <f t="shared" si="1222"/>
        <v>5.5404374213464478E-3</v>
      </c>
      <c r="Z541" s="32">
        <f t="shared" si="1222"/>
        <v>3.4280577095985344E-2</v>
      </c>
      <c r="AA541" s="32">
        <f t="shared" si="1222"/>
        <v>2.3794558909282625E-2</v>
      </c>
      <c r="AB541" s="32">
        <f t="shared" si="1222"/>
        <v>1.65160881656694E-2</v>
      </c>
      <c r="AC541" s="32">
        <f t="shared" si="1222"/>
        <v>2.2853718056751602E-2</v>
      </c>
      <c r="AD541" s="32">
        <f t="shared" si="1222"/>
        <v>1.5863039267830666E-2</v>
      </c>
      <c r="AE541" s="32">
        <f t="shared" si="1222"/>
        <v>1.1010725440292093E-2</v>
      </c>
      <c r="AF541" s="32">
        <f t="shared" si="1222"/>
        <v>1.5235812033008651E-2</v>
      </c>
      <c r="AG541" s="32">
        <f t="shared" si="1222"/>
        <v>1.05753595085375E-2</v>
      </c>
      <c r="AH541" s="32">
        <f t="shared" si="1222"/>
        <v>7.3404836245363897E-3</v>
      </c>
      <c r="AI541" s="32">
        <f t="shared" si="1222"/>
        <v>4.9883350748622012E-2</v>
      </c>
      <c r="AJ541" s="32">
        <f t="shared" si="1222"/>
        <v>3.4624630870624985E-2</v>
      </c>
      <c r="AK541" s="32">
        <f t="shared" si="1222"/>
        <v>2.4033370752668502E-2</v>
      </c>
      <c r="AL541" s="32">
        <f t="shared" si="1222"/>
        <v>3.325556715521473E-2</v>
      </c>
      <c r="AM541" s="32">
        <f t="shared" si="1222"/>
        <v>2.3083087239772048E-2</v>
      </c>
      <c r="AN541" s="32">
        <f t="shared" si="1222"/>
        <v>1.6022247163370827E-2</v>
      </c>
      <c r="AO541" s="32">
        <f t="shared" si="1222"/>
        <v>2.21703780964543E-2</v>
      </c>
      <c r="AP541" s="32">
        <f t="shared" si="1222"/>
        <v>1.5388724821640515E-2</v>
      </c>
      <c r="AQ541" s="32">
        <f t="shared" si="1222"/>
        <v>1.0681498105530653E-2</v>
      </c>
      <c r="AR541" s="32">
        <f t="shared" si="1222"/>
        <v>1.57396942452676E-2</v>
      </c>
      <c r="AS541" s="32">
        <f t="shared" si="1222"/>
        <v>1.0925110183660739E-2</v>
      </c>
      <c r="AT541" s="32">
        <f t="shared" si="1222"/>
        <v>7.5832497547412376E-3</v>
      </c>
      <c r="AU541" s="32">
        <f t="shared" si="1222"/>
        <v>1.04931294935215E-2</v>
      </c>
      <c r="AV541" s="32">
        <f t="shared" si="1222"/>
        <v>7.2834067868002336E-3</v>
      </c>
      <c r="AW541" s="32">
        <f t="shared" ref="AW541:CB541" si="1223">AW540/$O540</f>
        <v>5.0554998348928924E-3</v>
      </c>
      <c r="AX541" s="32">
        <f t="shared" si="1223"/>
        <v>6.9954196601319553E-3</v>
      </c>
      <c r="AY541" s="32">
        <f t="shared" si="1223"/>
        <v>4.855604522995537E-3</v>
      </c>
      <c r="AZ541" s="32">
        <f t="shared" si="1223"/>
        <v>3.3703332221944183E-3</v>
      </c>
      <c r="BA541" s="32">
        <f t="shared" si="1223"/>
        <v>2.0853401830232824E-2</v>
      </c>
      <c r="BB541" s="32">
        <f t="shared" si="1223"/>
        <v>1.4474595830725604E-2</v>
      </c>
      <c r="BC541" s="32">
        <f t="shared" si="1223"/>
        <v>1.0046990230587227E-2</v>
      </c>
      <c r="BD541" s="32">
        <f t="shared" si="1223"/>
        <v>1.3902267882418518E-2</v>
      </c>
      <c r="BE541" s="32">
        <f t="shared" si="1223"/>
        <v>9.6497305507606389E-3</v>
      </c>
      <c r="BF541" s="32">
        <f t="shared" si="1223"/>
        <v>6.6979934849366466E-3</v>
      </c>
      <c r="BG541" s="32">
        <f t="shared" si="1223"/>
        <v>9.2681785853434336E-3</v>
      </c>
      <c r="BH541" s="32">
        <f t="shared" si="1223"/>
        <v>6.433153698469472E-3</v>
      </c>
      <c r="BI541" s="32">
        <f t="shared" si="1223"/>
        <v>4.465328988543427E-3</v>
      </c>
      <c r="BJ541" s="32">
        <f t="shared" si="1223"/>
        <v>3.0344808807821512E-2</v>
      </c>
      <c r="BK541" s="32">
        <f t="shared" si="1223"/>
        <v>2.1062695028351397E-2</v>
      </c>
      <c r="BL541" s="32">
        <f t="shared" si="1223"/>
        <v>1.461986874483088E-2</v>
      </c>
      <c r="BM541" s="32">
        <f t="shared" si="1223"/>
        <v>2.022987253214012E-2</v>
      </c>
      <c r="BN541" s="32">
        <f t="shared" si="1223"/>
        <v>1.4041796681120032E-2</v>
      </c>
      <c r="BO541" s="32">
        <f t="shared" si="1223"/>
        <v>9.7465791601334811E-3</v>
      </c>
      <c r="BP541" s="32">
        <f t="shared" si="1223"/>
        <v>1.3486581683821707E-2</v>
      </c>
      <c r="BQ541" s="32">
        <f t="shared" si="1223"/>
        <v>9.3611977844483153E-3</v>
      </c>
      <c r="BR541" s="32">
        <f t="shared" si="1223"/>
        <v>6.4977194380309161E-3</v>
      </c>
      <c r="BS541" s="32">
        <f t="shared" si="1223"/>
        <v>9.5746978781173307E-3</v>
      </c>
      <c r="BT541" s="32">
        <f t="shared" si="1223"/>
        <v>6.6459124086953357E-3</v>
      </c>
      <c r="BU541" s="32">
        <f t="shared" si="1223"/>
        <v>4.6130073560854143E-3</v>
      </c>
      <c r="BV541" s="32">
        <f t="shared" si="1223"/>
        <v>6.38313191672311E-3</v>
      </c>
      <c r="BW541" s="32">
        <f t="shared" si="1223"/>
        <v>4.4306082710602185E-3</v>
      </c>
      <c r="BX541" s="32">
        <f t="shared" si="1223"/>
        <v>3.0753382364162017E-3</v>
      </c>
      <c r="BY541" s="32">
        <f t="shared" si="1223"/>
        <v>4.255421276467556E-3</v>
      </c>
      <c r="BZ541" s="32">
        <f t="shared" si="1223"/>
        <v>2.9537388464379198E-3</v>
      </c>
      <c r="CA541" s="32">
        <f t="shared" si="1223"/>
        <v>2.0502254902947516E-3</v>
      </c>
      <c r="CB541" s="32">
        <f t="shared" si="1223"/>
        <v>1.2685444783369342E-2</v>
      </c>
      <c r="CC541" s="32">
        <f t="shared" ref="CC541:CS541" si="1224">CC540/$O540</f>
        <v>8.8051190720381204E-3</v>
      </c>
      <c r="CD541" s="32">
        <f t="shared" si="1224"/>
        <v>6.1117385473477203E-3</v>
      </c>
      <c r="CE541" s="32">
        <f t="shared" si="1224"/>
        <v>8.4569631862342586E-3</v>
      </c>
      <c r="CF541" s="32">
        <f t="shared" si="1224"/>
        <v>5.8700793794994738E-3</v>
      </c>
      <c r="CG541" s="32">
        <f t="shared" si="1224"/>
        <v>4.0744923636079362E-3</v>
      </c>
      <c r="CH541" s="32">
        <f t="shared" si="1224"/>
        <v>5.6379754557037472E-3</v>
      </c>
      <c r="CI541" s="32">
        <f t="shared" si="1224"/>
        <v>3.9133862517601332E-3</v>
      </c>
      <c r="CJ541" s="32">
        <f t="shared" si="1224"/>
        <v>2.7163282415449286E-3</v>
      </c>
      <c r="CK541" s="32">
        <f t="shared" si="1224"/>
        <v>1.8459213500381755E-2</v>
      </c>
      <c r="CL541" s="32">
        <f t="shared" si="1224"/>
        <v>1.2812761051951416E-2</v>
      </c>
      <c r="CM541" s="32">
        <f t="shared" si="1224"/>
        <v>8.8934908180680616E-3</v>
      </c>
      <c r="CN541" s="32">
        <f t="shared" si="1224"/>
        <v>1.2306142329690023E-2</v>
      </c>
      <c r="CO541" s="32">
        <f t="shared" si="1224"/>
        <v>8.541840698595423E-3</v>
      </c>
      <c r="CP541" s="32">
        <f t="shared" si="1224"/>
        <v>5.9289938768341075E-3</v>
      </c>
      <c r="CQ541" s="32">
        <f t="shared" si="1224"/>
        <v>8.2040948838614704E-3</v>
      </c>
      <c r="CR541" s="32">
        <f t="shared" si="1224"/>
        <v>5.6945604639266015E-3</v>
      </c>
      <c r="CS541" s="32">
        <f t="shared" si="1224"/>
        <v>3.9526625833041151E-3</v>
      </c>
    </row>
    <row r="542" spans="2:97" ht="13.15" thickTop="1" x14ac:dyDescent="0.35">
      <c r="H542" s="34">
        <f t="shared" si="1220"/>
        <v>1.0116936534533419E-8</v>
      </c>
      <c r="I542" s="34">
        <f t="shared" ref="I542:J542" si="1225">I537</f>
        <v>-0.36512198577176308</v>
      </c>
      <c r="J542" s="34">
        <f t="shared" si="1225"/>
        <v>-0.52433458176715908</v>
      </c>
      <c r="K542" s="34">
        <f t="shared" si="1216"/>
        <v>-0.36512199107642279</v>
      </c>
      <c r="L542" s="34">
        <f>$CE$6-$CE$7*SUMPRODUCT($B$6:$CD$6,Q541:CS541)</f>
        <v>1.6222361409745645E-7</v>
      </c>
    </row>
    <row r="543" spans="2:97" ht="13.5" thickBot="1" x14ac:dyDescent="0.4">
      <c r="B543" s="39" t="s">
        <v>367</v>
      </c>
      <c r="D543" s="39" t="s">
        <v>368</v>
      </c>
      <c r="E543" s="39" t="s">
        <v>369</v>
      </c>
      <c r="F543" s="39" t="s">
        <v>370</v>
      </c>
      <c r="H543" s="39" t="s">
        <v>347</v>
      </c>
      <c r="I543" s="39" t="s">
        <v>371</v>
      </c>
      <c r="J543" s="39" t="s">
        <v>372</v>
      </c>
      <c r="K543" s="39" t="s">
        <v>349</v>
      </c>
      <c r="L543" s="39" t="s">
        <v>373</v>
      </c>
      <c r="M543" s="39" t="s">
        <v>374</v>
      </c>
      <c r="O543" s="45" t="s">
        <v>336</v>
      </c>
    </row>
    <row r="544" spans="2:97" ht="13.9" thickTop="1" thickBot="1" x14ac:dyDescent="0.4">
      <c r="B544" s="32">
        <f>1+B539</f>
        <v>9</v>
      </c>
      <c r="D544" s="32">
        <f>IF(F539,IF(M544&lt;0,D539,H544),E539)</f>
        <v>9.1972150313940175E-9</v>
      </c>
      <c r="E544" s="32">
        <f>IF(F539,IF(M544&lt;0,H544,E539),H544)</f>
        <v>9.6570757829637184E-9</v>
      </c>
      <c r="F544" s="32" t="b">
        <f>OR(F539,M544*M539&lt;=0)</f>
        <v>1</v>
      </c>
      <c r="H544" s="32">
        <f>IF(F539,(D539+E539)/2,2*H539)</f>
        <v>9.6570757829637184E-9</v>
      </c>
      <c r="I544" s="32">
        <f>I539</f>
        <v>-0.49706182598155685</v>
      </c>
      <c r="J544" s="32">
        <f>J539</f>
        <v>-1</v>
      </c>
      <c r="K544" s="32">
        <f>I544+J544*H544</f>
        <v>-0.49706183563863265</v>
      </c>
      <c r="L544" s="32">
        <f>$CE$3-$CE$7*SUMPRODUCT($B$3:$CD$3,Q546:CS546)</f>
        <v>8.6359762008214602E-8</v>
      </c>
      <c r="M544" s="32">
        <f>SUMPRODUCT(L544:L547,J544:J547)</f>
        <v>-1.36393028800315E-7</v>
      </c>
      <c r="O544" s="46">
        <f>SUM(Q544:CS544)</f>
        <v>-1.2659907369187988</v>
      </c>
      <c r="P544" s="39" t="s">
        <v>363</v>
      </c>
      <c r="Q544" s="32">
        <f t="shared" ref="Q544:AV544" si="1226">SUMPRODUCT(B$3:B$6,$K544:$K547)</f>
        <v>0.93942911399281614</v>
      </c>
      <c r="R544" s="32">
        <f t="shared" si="1226"/>
        <v>0.57430712315751431</v>
      </c>
      <c r="S544" s="32">
        <f t="shared" si="1226"/>
        <v>0.20918513232221242</v>
      </c>
      <c r="T544" s="32">
        <f t="shared" si="1226"/>
        <v>0.53396400579128356</v>
      </c>
      <c r="U544" s="32">
        <f t="shared" si="1226"/>
        <v>0.16884201495598161</v>
      </c>
      <c r="V544" s="32">
        <f t="shared" si="1226"/>
        <v>-0.19627997587932028</v>
      </c>
      <c r="W544" s="32">
        <f t="shared" si="1226"/>
        <v>0.12849889758975086</v>
      </c>
      <c r="X544" s="32">
        <f t="shared" si="1226"/>
        <v>-0.23662309324555103</v>
      </c>
      <c r="Y544" s="32">
        <f t="shared" si="1226"/>
        <v>-0.60174508408085292</v>
      </c>
      <c r="Z544" s="32">
        <f t="shared" si="1226"/>
        <v>1.2207603888636598</v>
      </c>
      <c r="AA544" s="32">
        <f t="shared" si="1226"/>
        <v>0.85563839802835795</v>
      </c>
      <c r="AB544" s="32">
        <f t="shared" si="1226"/>
        <v>0.49051640719305606</v>
      </c>
      <c r="AC544" s="32">
        <f t="shared" si="1226"/>
        <v>0.8152952806621272</v>
      </c>
      <c r="AD544" s="32">
        <f t="shared" si="1226"/>
        <v>0.45017328982682536</v>
      </c>
      <c r="AE544" s="32">
        <f t="shared" si="1226"/>
        <v>8.5051298991523472E-2</v>
      </c>
      <c r="AF544" s="32">
        <f t="shared" si="1226"/>
        <v>0.40983017246059461</v>
      </c>
      <c r="AG544" s="32">
        <f t="shared" si="1226"/>
        <v>4.470818162529272E-2</v>
      </c>
      <c r="AH544" s="32">
        <f t="shared" si="1226"/>
        <v>-0.32041380921000917</v>
      </c>
      <c r="AI544" s="32">
        <f t="shared" si="1226"/>
        <v>1.5958687553581181</v>
      </c>
      <c r="AJ544" s="32">
        <f t="shared" si="1226"/>
        <v>1.2307467645228163</v>
      </c>
      <c r="AK544" s="32">
        <f t="shared" si="1226"/>
        <v>0.86562477368751445</v>
      </c>
      <c r="AL544" s="32">
        <f t="shared" si="1226"/>
        <v>1.1904036471565855</v>
      </c>
      <c r="AM544" s="32">
        <f t="shared" si="1226"/>
        <v>0.8252816563212837</v>
      </c>
      <c r="AN544" s="32">
        <f t="shared" si="1226"/>
        <v>0.46015966548598181</v>
      </c>
      <c r="AO544" s="32">
        <f t="shared" si="1226"/>
        <v>0.78493853895505294</v>
      </c>
      <c r="AP544" s="32">
        <f t="shared" si="1226"/>
        <v>0.41981654811975105</v>
      </c>
      <c r="AQ544" s="32">
        <f t="shared" si="1226"/>
        <v>5.4694557284449163E-2</v>
      </c>
      <c r="AR544" s="32">
        <f t="shared" si="1226"/>
        <v>0.44236727835418349</v>
      </c>
      <c r="AS544" s="32">
        <f t="shared" si="1226"/>
        <v>7.72452875188816E-2</v>
      </c>
      <c r="AT544" s="32">
        <f t="shared" si="1226"/>
        <v>-0.28787670331642029</v>
      </c>
      <c r="AU544" s="32">
        <f t="shared" si="1226"/>
        <v>3.6902170152650848E-2</v>
      </c>
      <c r="AV544" s="32">
        <f t="shared" si="1226"/>
        <v>-0.32821982068265104</v>
      </c>
      <c r="AW544" s="32">
        <f t="shared" ref="AW544:CB544" si="1227">SUMPRODUCT(AH$3:AH$6,$K544:$K547)</f>
        <v>-0.69334181151795293</v>
      </c>
      <c r="AX544" s="32">
        <f t="shared" si="1227"/>
        <v>-0.36856293804888179</v>
      </c>
      <c r="AY544" s="32">
        <f t="shared" si="1227"/>
        <v>-0.73368492888418368</v>
      </c>
      <c r="AZ544" s="32">
        <f t="shared" si="1227"/>
        <v>-1.0988069197194856</v>
      </c>
      <c r="BA544" s="32">
        <f t="shared" si="1227"/>
        <v>0.7236985532250273</v>
      </c>
      <c r="BB544" s="32">
        <f t="shared" si="1227"/>
        <v>0.35857656238972535</v>
      </c>
      <c r="BC544" s="32">
        <f t="shared" si="1227"/>
        <v>-6.5454284455765399E-3</v>
      </c>
      <c r="BD544" s="32">
        <f t="shared" si="1227"/>
        <v>0.3182334450234946</v>
      </c>
      <c r="BE544" s="32">
        <f t="shared" si="1227"/>
        <v>-4.6888545811807292E-2</v>
      </c>
      <c r="BF544" s="32">
        <f t="shared" si="1227"/>
        <v>-0.41201053664710918</v>
      </c>
      <c r="BG544" s="32">
        <f t="shared" si="1227"/>
        <v>-8.7231663178038044E-2</v>
      </c>
      <c r="BH544" s="32">
        <f t="shared" si="1227"/>
        <v>-0.45235365401333993</v>
      </c>
      <c r="BI544" s="32">
        <f t="shared" si="1227"/>
        <v>-0.81747564484864177</v>
      </c>
      <c r="BJ544" s="32">
        <f t="shared" si="1227"/>
        <v>1.0988069197194856</v>
      </c>
      <c r="BK544" s="32">
        <f t="shared" si="1227"/>
        <v>0.73368492888418368</v>
      </c>
      <c r="BL544" s="32">
        <f t="shared" si="1227"/>
        <v>0.36856293804888179</v>
      </c>
      <c r="BM544" s="32">
        <f t="shared" si="1227"/>
        <v>0.69334181151795293</v>
      </c>
      <c r="BN544" s="32">
        <f t="shared" si="1227"/>
        <v>0.32821982068265104</v>
      </c>
      <c r="BO544" s="32">
        <f t="shared" si="1227"/>
        <v>-3.6902170152650848E-2</v>
      </c>
      <c r="BP544" s="32">
        <f t="shared" si="1227"/>
        <v>0.28787670331642029</v>
      </c>
      <c r="BQ544" s="32">
        <f t="shared" si="1227"/>
        <v>-7.72452875188816E-2</v>
      </c>
      <c r="BR544" s="32">
        <f t="shared" si="1227"/>
        <v>-0.44236727835418349</v>
      </c>
      <c r="BS544" s="32">
        <f t="shared" si="1227"/>
        <v>-5.4694557284449163E-2</v>
      </c>
      <c r="BT544" s="32">
        <f t="shared" si="1227"/>
        <v>-0.41981654811975105</v>
      </c>
      <c r="BU544" s="32">
        <f t="shared" si="1227"/>
        <v>-0.78493853895505294</v>
      </c>
      <c r="BV544" s="32">
        <f t="shared" si="1227"/>
        <v>-0.46015966548598181</v>
      </c>
      <c r="BW544" s="32">
        <f t="shared" si="1227"/>
        <v>-0.8252816563212837</v>
      </c>
      <c r="BX544" s="32">
        <f t="shared" si="1227"/>
        <v>-1.1904036471565855</v>
      </c>
      <c r="BY544" s="32">
        <f t="shared" si="1227"/>
        <v>-0.86562477368751445</v>
      </c>
      <c r="BZ544" s="32">
        <f t="shared" si="1227"/>
        <v>-1.2307467645228163</v>
      </c>
      <c r="CA544" s="32">
        <f t="shared" si="1227"/>
        <v>-1.5958687553581181</v>
      </c>
      <c r="CB544" s="32">
        <f t="shared" si="1227"/>
        <v>0.22663671758639459</v>
      </c>
      <c r="CC544" s="32">
        <f t="shared" ref="CC544:CS544" si="1228">SUMPRODUCT(BN$3:BN$6,$K544:$K547)</f>
        <v>-0.1384852732489073</v>
      </c>
      <c r="CD544" s="32">
        <f t="shared" si="1228"/>
        <v>-0.50360726408420919</v>
      </c>
      <c r="CE544" s="32">
        <f t="shared" si="1228"/>
        <v>-0.17882839061513806</v>
      </c>
      <c r="CF544" s="32">
        <f t="shared" si="1228"/>
        <v>-0.54395038145043995</v>
      </c>
      <c r="CG544" s="32">
        <f t="shared" si="1228"/>
        <v>-0.90907237228574189</v>
      </c>
      <c r="CH544" s="32">
        <f t="shared" si="1228"/>
        <v>-0.58429349881667081</v>
      </c>
      <c r="CI544" s="32">
        <f t="shared" si="1228"/>
        <v>-0.94941548965197264</v>
      </c>
      <c r="CJ544" s="32">
        <f t="shared" si="1228"/>
        <v>-1.3145374804872745</v>
      </c>
      <c r="CK544" s="32">
        <f t="shared" si="1228"/>
        <v>0.60174508408085292</v>
      </c>
      <c r="CL544" s="32">
        <f t="shared" si="1228"/>
        <v>0.23662309324555103</v>
      </c>
      <c r="CM544" s="32">
        <f t="shared" si="1228"/>
        <v>-0.12849889758975086</v>
      </c>
      <c r="CN544" s="32">
        <f t="shared" si="1228"/>
        <v>0.19627997587932028</v>
      </c>
      <c r="CO544" s="32">
        <f t="shared" si="1228"/>
        <v>-0.16884201495598161</v>
      </c>
      <c r="CP544" s="32">
        <f t="shared" si="1228"/>
        <v>-0.53396400579128356</v>
      </c>
      <c r="CQ544" s="32">
        <f t="shared" si="1228"/>
        <v>-0.20918513232221242</v>
      </c>
      <c r="CR544" s="32">
        <f t="shared" si="1228"/>
        <v>-0.57430712315751431</v>
      </c>
      <c r="CS544" s="32">
        <f t="shared" si="1228"/>
        <v>-0.93942911399281614</v>
      </c>
    </row>
    <row r="545" spans="1:111" ht="13.9" thickTop="1" thickBot="1" x14ac:dyDescent="0.4">
      <c r="H545" s="33">
        <f>H544</f>
        <v>9.6570757829637184E-9</v>
      </c>
      <c r="I545" s="33">
        <f t="shared" ref="I545:J545" si="1229">I540</f>
        <v>0.32821982258342536</v>
      </c>
      <c r="J545" s="33">
        <f t="shared" si="1229"/>
        <v>-0.19682711218851512</v>
      </c>
      <c r="K545" s="33">
        <f t="shared" ref="K545:K547" si="1230">I545+J545*H545</f>
        <v>0.32821982068265104</v>
      </c>
      <c r="L545" s="33">
        <f>$CE$4-$CE$7*SUMPRODUCT($B$4:$CD$4,Q546:CS546)</f>
        <v>1.9113599591946695E-8</v>
      </c>
      <c r="M545" s="39" t="s">
        <v>375</v>
      </c>
      <c r="O545" s="47">
        <f t="shared" ref="O545:O546" si="1231">SUM(Q545:CS545)</f>
        <v>98.882941374391876</v>
      </c>
      <c r="P545" s="39" t="s">
        <v>365</v>
      </c>
      <c r="Q545" s="33">
        <f>EXP(Q544)</f>
        <v>2.5585203778423624</v>
      </c>
      <c r="R545" s="33">
        <f>EXP(R544)</f>
        <v>1.7758996208082776</v>
      </c>
      <c r="S545" s="33">
        <f t="shared" ref="S545:CD545" si="1232">EXP(S544)</f>
        <v>1.2326731850565309</v>
      </c>
      <c r="T545" s="33">
        <f t="shared" si="1232"/>
        <v>1.705680251735652</v>
      </c>
      <c r="U545" s="33">
        <f t="shared" si="1232"/>
        <v>1.1839330804283099</v>
      </c>
      <c r="V545" s="33">
        <f t="shared" si="1232"/>
        <v>0.82178212329429212</v>
      </c>
      <c r="W545" s="33">
        <f t="shared" si="1232"/>
        <v>1.1371201677175971</v>
      </c>
      <c r="X545" s="33">
        <f t="shared" si="1232"/>
        <v>0.78928872021184537</v>
      </c>
      <c r="Y545" s="33">
        <f t="shared" si="1232"/>
        <v>0.54785474881170915</v>
      </c>
      <c r="Z545" s="33">
        <f t="shared" si="1232"/>
        <v>3.3897642929224596</v>
      </c>
      <c r="AA545" s="33">
        <f t="shared" si="1232"/>
        <v>2.352875972599088</v>
      </c>
      <c r="AB545" s="33">
        <f t="shared" si="1232"/>
        <v>1.633159377480274</v>
      </c>
      <c r="AC545" s="33">
        <f t="shared" si="1232"/>
        <v>2.259842861737309</v>
      </c>
      <c r="AD545" s="33">
        <f t="shared" si="1232"/>
        <v>1.5685839815862697</v>
      </c>
      <c r="AE545" s="33">
        <f t="shared" si="1232"/>
        <v>1.0887729182185257</v>
      </c>
      <c r="AF545" s="33">
        <f t="shared" si="1232"/>
        <v>1.5065619076842076</v>
      </c>
      <c r="AG545" s="33">
        <f t="shared" si="1232"/>
        <v>1.045722654293209</v>
      </c>
      <c r="AH545" s="33">
        <f t="shared" si="1232"/>
        <v>0.72584861207791262</v>
      </c>
      <c r="AI545" s="33">
        <f t="shared" si="1232"/>
        <v>4.9326124447391537</v>
      </c>
      <c r="AJ545" s="33">
        <f t="shared" si="1232"/>
        <v>3.4237853433060175</v>
      </c>
      <c r="AK545" s="33">
        <f t="shared" si="1232"/>
        <v>2.3764903909163699</v>
      </c>
      <c r="AL545" s="33">
        <f t="shared" si="1232"/>
        <v>3.2884082961857364</v>
      </c>
      <c r="AM545" s="33">
        <f t="shared" si="1232"/>
        <v>2.2825235619908963</v>
      </c>
      <c r="AN545" s="33">
        <f t="shared" si="1232"/>
        <v>1.5843269271296541</v>
      </c>
      <c r="AO545" s="33">
        <f t="shared" si="1232"/>
        <v>2.192272197252469</v>
      </c>
      <c r="AP545" s="33">
        <f t="shared" si="1232"/>
        <v>1.5216823745185208</v>
      </c>
      <c r="AQ545" s="33">
        <f t="shared" si="1232"/>
        <v>1.0562179513211523</v>
      </c>
      <c r="AR545" s="33">
        <f t="shared" si="1232"/>
        <v>1.5563872628261441</v>
      </c>
      <c r="AS545" s="33">
        <f t="shared" si="1232"/>
        <v>1.0803070297273509</v>
      </c>
      <c r="AT545" s="33">
        <f t="shared" si="1232"/>
        <v>0.74985404105603892</v>
      </c>
      <c r="AU545" s="33">
        <f t="shared" si="1232"/>
        <v>1.0375915084538847</v>
      </c>
      <c r="AV545" s="33">
        <f t="shared" si="1232"/>
        <v>0.72020468641765645</v>
      </c>
      <c r="AW545" s="33">
        <f t="shared" si="1232"/>
        <v>0.49990269399068427</v>
      </c>
      <c r="AX545" s="33">
        <f t="shared" si="1232"/>
        <v>0.69172767223800435</v>
      </c>
      <c r="AY545" s="33">
        <f t="shared" si="1232"/>
        <v>0.48013645756694145</v>
      </c>
      <c r="AZ545" s="33">
        <f t="shared" si="1232"/>
        <v>0.33326846262933946</v>
      </c>
      <c r="BA545" s="33">
        <f t="shared" si="1232"/>
        <v>2.0620457101602354</v>
      </c>
      <c r="BB545" s="33">
        <f t="shared" si="1232"/>
        <v>1.43129061096285</v>
      </c>
      <c r="BC545" s="33">
        <f t="shared" si="1232"/>
        <v>0.9934759462103383</v>
      </c>
      <c r="BD545" s="33">
        <f t="shared" si="1232"/>
        <v>1.3746971399784704</v>
      </c>
      <c r="BE545" s="33">
        <f t="shared" si="1232"/>
        <v>0.9541937405528087</v>
      </c>
      <c r="BF545" s="33">
        <f t="shared" si="1232"/>
        <v>0.66231729741171941</v>
      </c>
      <c r="BG545" s="33">
        <f t="shared" si="1232"/>
        <v>0.91646475990007825</v>
      </c>
      <c r="BH545" s="33">
        <f t="shared" si="1232"/>
        <v>0.63612916030914479</v>
      </c>
      <c r="BI545" s="33">
        <f t="shared" si="1232"/>
        <v>0.44154486489992006</v>
      </c>
      <c r="BJ545" s="33">
        <f t="shared" si="1232"/>
        <v>3.0005839499796836</v>
      </c>
      <c r="BK545" s="33">
        <f t="shared" si="1232"/>
        <v>2.0827412379127206</v>
      </c>
      <c r="BL545" s="33">
        <f t="shared" si="1232"/>
        <v>1.4456556245098833</v>
      </c>
      <c r="BM545" s="33">
        <f t="shared" si="1232"/>
        <v>2.0003892997996826</v>
      </c>
      <c r="BN545" s="33">
        <f t="shared" si="1232"/>
        <v>1.3884941584788391</v>
      </c>
      <c r="BO545" s="33">
        <f t="shared" si="1232"/>
        <v>0.96377041624993653</v>
      </c>
      <c r="BP545" s="33">
        <f t="shared" si="1232"/>
        <v>1.3335928664086065</v>
      </c>
      <c r="BQ545" s="33">
        <f t="shared" si="1232"/>
        <v>0.92566277223279847</v>
      </c>
      <c r="BR545" s="33">
        <f t="shared" si="1232"/>
        <v>0.6425136107733006</v>
      </c>
      <c r="BS545" s="33">
        <f t="shared" si="1232"/>
        <v>0.94677428910308437</v>
      </c>
      <c r="BT545" s="33">
        <f t="shared" si="1232"/>
        <v>0.657167367346561</v>
      </c>
      <c r="BU545" s="33">
        <f t="shared" si="1232"/>
        <v>0.45614773624063654</v>
      </c>
      <c r="BV545" s="33">
        <f t="shared" si="1232"/>
        <v>0.63118285934312379</v>
      </c>
      <c r="BW545" s="33">
        <f t="shared" si="1232"/>
        <v>0.43811157819013496</v>
      </c>
      <c r="BX545" s="33">
        <f t="shared" si="1232"/>
        <v>0.30409849079869788</v>
      </c>
      <c r="BY545" s="33">
        <f t="shared" si="1232"/>
        <v>0.42078857285612753</v>
      </c>
      <c r="BZ545" s="33">
        <f t="shared" si="1232"/>
        <v>0.29207438543281949</v>
      </c>
      <c r="CA545" s="33">
        <f t="shared" si="1232"/>
        <v>0.20273232718020318</v>
      </c>
      <c r="CB545" s="33">
        <f t="shared" si="1232"/>
        <v>1.2543740931096925</v>
      </c>
      <c r="CC545" s="33">
        <f t="shared" si="1232"/>
        <v>0.87067607340451725</v>
      </c>
      <c r="CD545" s="33">
        <f t="shared" si="1232"/>
        <v>0.60434668490304666</v>
      </c>
      <c r="CE545" s="33">
        <f t="shared" ref="CE545:CS545" si="1233">EXP(CE544)</f>
        <v>0.83624939532838261</v>
      </c>
      <c r="CF545" s="33">
        <f t="shared" si="1233"/>
        <v>0.58045071554881589</v>
      </c>
      <c r="CG545" s="33">
        <f t="shared" si="1233"/>
        <v>0.40289778989774655</v>
      </c>
      <c r="CH545" s="33">
        <f t="shared" si="1233"/>
        <v>0.55749959683353556</v>
      </c>
      <c r="CI545" s="33">
        <f t="shared" si="1233"/>
        <v>0.3869671436630801</v>
      </c>
      <c r="CJ545" s="33">
        <f t="shared" si="1233"/>
        <v>0.26859852657341915</v>
      </c>
      <c r="CK545" s="33">
        <f t="shared" si="1233"/>
        <v>1.8253013269830896</v>
      </c>
      <c r="CL545" s="33">
        <f t="shared" si="1233"/>
        <v>1.2669635006713382</v>
      </c>
      <c r="CM545" s="33">
        <f t="shared" si="1233"/>
        <v>0.87941453189347474</v>
      </c>
      <c r="CN545" s="33">
        <f t="shared" si="1233"/>
        <v>1.2168675512084428</v>
      </c>
      <c r="CO545" s="33">
        <f t="shared" si="1233"/>
        <v>0.84464233370202935</v>
      </c>
      <c r="CP545" s="33">
        <f t="shared" si="1233"/>
        <v>0.58627635454091021</v>
      </c>
      <c r="CQ545" s="33">
        <f t="shared" si="1233"/>
        <v>0.81124503406321735</v>
      </c>
      <c r="CR545" s="33">
        <f t="shared" si="1233"/>
        <v>0.56309488908211103</v>
      </c>
      <c r="CS545" s="33">
        <f t="shared" si="1233"/>
        <v>0.3908509029907804</v>
      </c>
    </row>
    <row r="546" spans="1:111" ht="13.9" thickTop="1" thickBot="1" x14ac:dyDescent="0.4">
      <c r="H546" s="32">
        <f t="shared" ref="H546:H547" si="1234">H545</f>
        <v>9.6570757829637184E-9</v>
      </c>
      <c r="I546" s="32">
        <f t="shared" ref="I546:J546" si="1235">I541</f>
        <v>-0.40546510351078185</v>
      </c>
      <c r="J546" s="32">
        <f t="shared" si="1235"/>
        <v>-0.4857320082861375</v>
      </c>
      <c r="K546" s="32">
        <f t="shared" si="1230"/>
        <v>-0.40546510820153264</v>
      </c>
      <c r="L546" s="32">
        <f>$CE$5-$CE$7*SUMPRODUCT($B$5:$CD$5,Q546:CS546)</f>
        <v>4.3637328417389654E-8</v>
      </c>
      <c r="M546" s="32">
        <f>SUMPRODUCT($B$7:$CD$7, LN(Q546:CS546))</f>
        <v>-3180.5978399977962</v>
      </c>
      <c r="O546" s="48">
        <f t="shared" si="1231"/>
        <v>0.99999999999999989</v>
      </c>
      <c r="P546" s="39" t="s">
        <v>366</v>
      </c>
      <c r="Q546" s="32">
        <f t="shared" ref="Q546:AV546" si="1236">Q545/$O545</f>
        <v>2.5874234142724977E-2</v>
      </c>
      <c r="R546" s="32">
        <f t="shared" si="1236"/>
        <v>1.7959615643757434E-2</v>
      </c>
      <c r="S546" s="32">
        <f t="shared" si="1236"/>
        <v>1.246598420236477E-2</v>
      </c>
      <c r="T546" s="32">
        <f t="shared" si="1236"/>
        <v>1.7249489426872763E-2</v>
      </c>
      <c r="U546" s="32">
        <f t="shared" si="1236"/>
        <v>1.1973077094720383E-2</v>
      </c>
      <c r="V546" s="32">
        <f t="shared" si="1236"/>
        <v>8.3106561341338946E-3</v>
      </c>
      <c r="W546" s="32">
        <f t="shared" si="1236"/>
        <v>1.1499659616841473E-2</v>
      </c>
      <c r="X546" s="32">
        <f t="shared" si="1236"/>
        <v>7.9820513957349851E-3</v>
      </c>
      <c r="Y546" s="32">
        <f t="shared" si="1236"/>
        <v>5.5404374222386282E-3</v>
      </c>
      <c r="Z546" s="32">
        <f t="shared" si="1236"/>
        <v>3.4280577072319178E-2</v>
      </c>
      <c r="AA546" s="32">
        <f t="shared" si="1236"/>
        <v>2.379455889859302E-2</v>
      </c>
      <c r="AB546" s="32">
        <f t="shared" si="1236"/>
        <v>1.6516088162231993E-2</v>
      </c>
      <c r="AC546" s="32">
        <f t="shared" si="1236"/>
        <v>2.2853718046078976E-2</v>
      </c>
      <c r="AD546" s="32">
        <f t="shared" si="1236"/>
        <v>1.5863039264247578E-2</v>
      </c>
      <c r="AE546" s="32">
        <f t="shared" si="1236"/>
        <v>1.1010725440459944E-2</v>
      </c>
      <c r="AF546" s="32">
        <f t="shared" si="1236"/>
        <v>1.5235812029296776E-2</v>
      </c>
      <c r="AG546" s="32">
        <f t="shared" si="1236"/>
        <v>1.0575359508510981E-2</v>
      </c>
      <c r="AH546" s="32">
        <f t="shared" si="1236"/>
        <v>7.3404836262879278E-3</v>
      </c>
      <c r="AI546" s="32">
        <f t="shared" si="1236"/>
        <v>4.9883350719344327E-2</v>
      </c>
      <c r="AJ546" s="32">
        <f t="shared" si="1236"/>
        <v>3.4624630858651716E-2</v>
      </c>
      <c r="AK546" s="32">
        <f t="shared" si="1236"/>
        <v>2.4033370750152661E-2</v>
      </c>
      <c r="AL546" s="32">
        <f t="shared" si="1236"/>
        <v>3.325556714312454E-2</v>
      </c>
      <c r="AM546" s="32">
        <f t="shared" si="1236"/>
        <v>2.3083087236945916E-2</v>
      </c>
      <c r="AN546" s="32">
        <f t="shared" si="1236"/>
        <v>1.6022247165272469E-2</v>
      </c>
      <c r="AO546" s="32">
        <f t="shared" si="1236"/>
        <v>2.2170378093346349E-2</v>
      </c>
      <c r="AP546" s="32">
        <f t="shared" si="1236"/>
        <v>1.5388724823193794E-2</v>
      </c>
      <c r="AQ546" s="32">
        <f t="shared" si="1236"/>
        <v>1.0681498109184335E-2</v>
      </c>
      <c r="AR546" s="32">
        <f t="shared" si="1236"/>
        <v>1.5739694240418382E-2</v>
      </c>
      <c r="AS546" s="32">
        <f t="shared" si="1236"/>
        <v>1.0925110182929111E-2</v>
      </c>
      <c r="AT546" s="32">
        <f t="shared" si="1236"/>
        <v>7.5832497560618852E-3</v>
      </c>
      <c r="AU546" s="32">
        <f t="shared" si="1236"/>
        <v>1.0493129492632529E-2</v>
      </c>
      <c r="AV546" s="32">
        <f t="shared" si="1236"/>
        <v>7.2834067879393683E-3</v>
      </c>
      <c r="AW546" s="32">
        <f t="shared" ref="AW546:CB546" si="1237">AW545/$O545</f>
        <v>5.0554998369025678E-3</v>
      </c>
      <c r="AX546" s="32">
        <f t="shared" si="1237"/>
        <v>6.9954196611018687E-3</v>
      </c>
      <c r="AY546" s="32">
        <f t="shared" si="1237"/>
        <v>4.8556045248395532E-3</v>
      </c>
      <c r="AZ546" s="32">
        <f t="shared" si="1237"/>
        <v>3.3703332242870291E-3</v>
      </c>
      <c r="BA546" s="32">
        <f t="shared" si="1237"/>
        <v>2.0853401825425995E-2</v>
      </c>
      <c r="BB546" s="32">
        <f t="shared" si="1237"/>
        <v>1.4474595830879251E-2</v>
      </c>
      <c r="BC546" s="32">
        <f t="shared" si="1237"/>
        <v>1.0046990233116415E-2</v>
      </c>
      <c r="BD546" s="32">
        <f t="shared" si="1237"/>
        <v>1.39022678823193E-2</v>
      </c>
      <c r="BE546" s="32">
        <f t="shared" si="1237"/>
        <v>9.6497305530185221E-3</v>
      </c>
      <c r="BF546" s="32">
        <f t="shared" si="1237"/>
        <v>6.697993488118897E-3</v>
      </c>
      <c r="BG546" s="32">
        <f t="shared" si="1237"/>
        <v>9.2681785873475128E-3</v>
      </c>
      <c r="BH546" s="32">
        <f t="shared" si="1237"/>
        <v>6.4331537014116957E-3</v>
      </c>
      <c r="BI546" s="32">
        <f t="shared" si="1237"/>
        <v>4.4653289916623453E-3</v>
      </c>
      <c r="BJ546" s="32">
        <f t="shared" si="1237"/>
        <v>3.0344808803965829E-2</v>
      </c>
      <c r="BK546" s="32">
        <f t="shared" si="1237"/>
        <v>2.1062695030753774E-2</v>
      </c>
      <c r="BL546" s="32">
        <f t="shared" si="1237"/>
        <v>1.4619868750023558E-2</v>
      </c>
      <c r="BM546" s="32">
        <f t="shared" si="1237"/>
        <v>2.0229872534088388E-2</v>
      </c>
      <c r="BN546" s="32">
        <f t="shared" si="1237"/>
        <v>1.4041796685858124E-2</v>
      </c>
      <c r="BO546" s="32">
        <f t="shared" si="1237"/>
        <v>9.746579165772349E-3</v>
      </c>
      <c r="BP546" s="32">
        <f t="shared" si="1237"/>
        <v>1.3486581688133041E-2</v>
      </c>
      <c r="BQ546" s="32">
        <f t="shared" si="1237"/>
        <v>9.361197789698043E-3</v>
      </c>
      <c r="BR546" s="32">
        <f t="shared" si="1237"/>
        <v>6.4977194432415519E-3</v>
      </c>
      <c r="BS546" s="32">
        <f t="shared" si="1237"/>
        <v>9.5746978795705033E-3</v>
      </c>
      <c r="BT546" s="32">
        <f t="shared" si="1237"/>
        <v>6.6459124113064701E-3</v>
      </c>
      <c r="BU546" s="32">
        <f t="shared" si="1237"/>
        <v>4.6130073590101251E-3</v>
      </c>
      <c r="BV546" s="32">
        <f t="shared" si="1237"/>
        <v>6.3831319191176876E-3</v>
      </c>
      <c r="BW546" s="32">
        <f t="shared" si="1237"/>
        <v>4.4306082737906351E-3</v>
      </c>
      <c r="BX546" s="32">
        <f t="shared" si="1237"/>
        <v>3.0753382390529449E-3</v>
      </c>
      <c r="BY546" s="32">
        <f t="shared" si="1237"/>
        <v>4.2554212790144701E-3</v>
      </c>
      <c r="BZ546" s="32">
        <f t="shared" si="1237"/>
        <v>2.9537388489179711E-3</v>
      </c>
      <c r="CA546" s="32">
        <f t="shared" si="1237"/>
        <v>2.0502254925105373E-3</v>
      </c>
      <c r="CB546" s="32">
        <f t="shared" si="1237"/>
        <v>1.2685444786278808E-2</v>
      </c>
      <c r="CC546" s="32">
        <f t="shared" ref="CC546:CS546" si="1238">CC545/$O545</f>
        <v>8.8051190761807147E-3</v>
      </c>
      <c r="CD546" s="32">
        <f t="shared" si="1238"/>
        <v>6.1117385516968126E-3</v>
      </c>
      <c r="CE546" s="32">
        <f t="shared" si="1238"/>
        <v>8.4569631900629286E-3</v>
      </c>
      <c r="CF546" s="32">
        <f t="shared" si="1238"/>
        <v>5.8700793835723989E-3</v>
      </c>
      <c r="CG546" s="32">
        <f t="shared" si="1238"/>
        <v>4.074492367417447E-3</v>
      </c>
      <c r="CH546" s="32">
        <f t="shared" si="1238"/>
        <v>5.6379754595155436E-3</v>
      </c>
      <c r="CI546" s="32">
        <f t="shared" si="1238"/>
        <v>3.9133862553495458E-3</v>
      </c>
      <c r="CJ546" s="32">
        <f t="shared" si="1238"/>
        <v>2.7163282446913458E-3</v>
      </c>
      <c r="CK546" s="32">
        <f t="shared" si="1238"/>
        <v>1.8459213506524953E-2</v>
      </c>
      <c r="CL546" s="32">
        <f t="shared" si="1238"/>
        <v>1.2812761059304907E-2</v>
      </c>
      <c r="CM546" s="32">
        <f t="shared" si="1238"/>
        <v>8.8934908253166141E-3</v>
      </c>
      <c r="CN546" s="32">
        <f t="shared" si="1238"/>
        <v>1.2306142336534298E-2</v>
      </c>
      <c r="CO546" s="32">
        <f t="shared" si="1238"/>
        <v>8.541840705405734E-3</v>
      </c>
      <c r="CP546" s="32">
        <f t="shared" si="1238"/>
        <v>5.9289938829908293E-3</v>
      </c>
      <c r="CQ546" s="32">
        <f t="shared" si="1238"/>
        <v>8.2040948902568633E-3</v>
      </c>
      <c r="CR546" s="32">
        <f t="shared" si="1238"/>
        <v>5.6945604697387978E-3</v>
      </c>
      <c r="CS546" s="32">
        <f t="shared" si="1238"/>
        <v>3.9526625882914997E-3</v>
      </c>
    </row>
    <row r="547" spans="1:111" ht="13.15" thickTop="1" x14ac:dyDescent="0.35">
      <c r="H547" s="34">
        <f t="shared" si="1234"/>
        <v>9.6570757829637184E-9</v>
      </c>
      <c r="I547" s="34">
        <f t="shared" ref="I547:J547" si="1239">I542</f>
        <v>-0.36512198577176308</v>
      </c>
      <c r="J547" s="34">
        <f t="shared" si="1239"/>
        <v>-0.52433458176715908</v>
      </c>
      <c r="K547" s="34">
        <f t="shared" si="1230"/>
        <v>-0.36512199083530189</v>
      </c>
      <c r="L547" s="34">
        <f>$CE$6-$CE$7*SUMPRODUCT($B$6:$CD$6,Q546:CS546)</f>
        <v>4.7822794613239239E-8</v>
      </c>
    </row>
    <row r="548" spans="1:111" ht="13.5" thickBot="1" x14ac:dyDescent="0.4">
      <c r="B548" s="39" t="s">
        <v>367</v>
      </c>
      <c r="D548" s="39" t="s">
        <v>368</v>
      </c>
      <c r="E548" s="39" t="s">
        <v>369</v>
      </c>
      <c r="F548" s="39" t="s">
        <v>370</v>
      </c>
      <c r="H548" s="39" t="s">
        <v>347</v>
      </c>
      <c r="I548" s="39" t="s">
        <v>371</v>
      </c>
      <c r="J548" s="39" t="s">
        <v>372</v>
      </c>
      <c r="K548" s="39" t="s">
        <v>349</v>
      </c>
      <c r="L548" s="39" t="s">
        <v>373</v>
      </c>
      <c r="M548" s="39" t="s">
        <v>374</v>
      </c>
      <c r="O548" s="45" t="s">
        <v>336</v>
      </c>
    </row>
    <row r="549" spans="1:111" ht="13.9" thickTop="1" thickBot="1" x14ac:dyDescent="0.4">
      <c r="B549" s="32">
        <f>1+B544</f>
        <v>10</v>
      </c>
      <c r="D549" s="32">
        <f>IF(F544,IF(M549&lt;0,D544,H549),E544)</f>
        <v>9.4271454071788679E-9</v>
      </c>
      <c r="E549" s="32">
        <f>IF(F544,IF(M549&lt;0,H549,E544),H549)</f>
        <v>9.6570757829637184E-9</v>
      </c>
      <c r="F549" s="32" t="b">
        <f>OR(F544,M549*M544&lt;=0)</f>
        <v>1</v>
      </c>
      <c r="H549" s="32">
        <f>IF(F544,(D544+E544)/2,2*H544)</f>
        <v>9.4271454071788679E-9</v>
      </c>
      <c r="I549" s="32">
        <f>I544</f>
        <v>-0.49706182598155685</v>
      </c>
      <c r="J549" s="32">
        <f>J544</f>
        <v>-1</v>
      </c>
      <c r="K549" s="32">
        <f>I549+J549*H549</f>
        <v>-0.49706183540870225</v>
      </c>
      <c r="L549" s="32">
        <f>$CE$3-$CE$7*SUMPRODUCT($B$3:$CD$3,Q551:CS551)</f>
        <v>-1.6937377722570091E-8</v>
      </c>
      <c r="M549" s="32">
        <f>SUMPRODUCT(L549:L552,J549:J552)</f>
        <v>2.6750032577532777E-8</v>
      </c>
      <c r="O549" s="46">
        <f>SUM(Q549:CS549)</f>
        <v>-1.2659907370933552</v>
      </c>
      <c r="P549" s="39" t="s">
        <v>363</v>
      </c>
      <c r="Q549" s="32">
        <f t="shared" ref="Q549:AV549" si="1240">SUMPRODUCT(B$3:B$6,$K549:$K552)</f>
        <v>0.93942911348538427</v>
      </c>
      <c r="R549" s="32">
        <f t="shared" si="1240"/>
        <v>0.57430712277064289</v>
      </c>
      <c r="S549" s="32">
        <f t="shared" si="1240"/>
        <v>0.20918513205590145</v>
      </c>
      <c r="T549" s="32">
        <f t="shared" si="1240"/>
        <v>0.53396400539553612</v>
      </c>
      <c r="U549" s="32">
        <f t="shared" si="1240"/>
        <v>0.16884201468079468</v>
      </c>
      <c r="V549" s="32">
        <f t="shared" si="1240"/>
        <v>-0.19627997603394676</v>
      </c>
      <c r="W549" s="32">
        <f t="shared" si="1240"/>
        <v>0.12849889730568798</v>
      </c>
      <c r="X549" s="32">
        <f t="shared" si="1240"/>
        <v>-0.23662309340905346</v>
      </c>
      <c r="Y549" s="32">
        <f t="shared" si="1240"/>
        <v>-0.6017450841237949</v>
      </c>
      <c r="Z549" s="32">
        <f t="shared" si="1240"/>
        <v>1.2207603883950193</v>
      </c>
      <c r="AA549" s="32">
        <f t="shared" si="1240"/>
        <v>0.85563839768027794</v>
      </c>
      <c r="AB549" s="32">
        <f t="shared" si="1240"/>
        <v>0.4905164069655365</v>
      </c>
      <c r="AC549" s="32">
        <f t="shared" si="1240"/>
        <v>0.81529528030517118</v>
      </c>
      <c r="AD549" s="32">
        <f t="shared" si="1240"/>
        <v>0.45017328959042974</v>
      </c>
      <c r="AE549" s="32">
        <f t="shared" si="1240"/>
        <v>8.5051298875688297E-2</v>
      </c>
      <c r="AF549" s="32">
        <f t="shared" si="1240"/>
        <v>0.40983017221532303</v>
      </c>
      <c r="AG549" s="32">
        <f t="shared" si="1240"/>
        <v>4.470818150058159E-2</v>
      </c>
      <c r="AH549" s="32">
        <f t="shared" si="1240"/>
        <v>-0.32041380921415985</v>
      </c>
      <c r="AI549" s="32">
        <f t="shared" si="1240"/>
        <v>1.5958687549411994</v>
      </c>
      <c r="AJ549" s="32">
        <f t="shared" si="1240"/>
        <v>1.230746764226458</v>
      </c>
      <c r="AK549" s="32">
        <f t="shared" si="1240"/>
        <v>0.86562477351171663</v>
      </c>
      <c r="AL549" s="32">
        <f t="shared" si="1240"/>
        <v>1.1904036468513512</v>
      </c>
      <c r="AM549" s="32">
        <f t="shared" si="1240"/>
        <v>0.82528165613660986</v>
      </c>
      <c r="AN549" s="32">
        <f t="shared" si="1240"/>
        <v>0.46015966542186842</v>
      </c>
      <c r="AO549" s="32">
        <f t="shared" si="1240"/>
        <v>0.7849385387615031</v>
      </c>
      <c r="AP549" s="32">
        <f t="shared" si="1240"/>
        <v>0.41981654804676172</v>
      </c>
      <c r="AQ549" s="32">
        <f t="shared" si="1240"/>
        <v>5.4694557332020277E-2</v>
      </c>
      <c r="AR549" s="32">
        <f t="shared" si="1240"/>
        <v>0.44236727807668202</v>
      </c>
      <c r="AS549" s="32">
        <f t="shared" si="1240"/>
        <v>7.7245287361940584E-2</v>
      </c>
      <c r="AT549" s="32">
        <f t="shared" si="1240"/>
        <v>-0.28787670335280086</v>
      </c>
      <c r="AU549" s="32">
        <f t="shared" si="1240"/>
        <v>3.6902169986833877E-2</v>
      </c>
      <c r="AV549" s="32">
        <f t="shared" si="1240"/>
        <v>-0.32821982072790756</v>
      </c>
      <c r="AW549" s="32">
        <f t="shared" ref="AW549:CB549" si="1241">SUMPRODUCT(AH$3:AH$6,$K549:$K552)</f>
        <v>-0.69334181144264906</v>
      </c>
      <c r="AX549" s="32">
        <f t="shared" si="1241"/>
        <v>-0.36856293810301427</v>
      </c>
      <c r="AY549" s="32">
        <f t="shared" si="1241"/>
        <v>-0.73368492881775571</v>
      </c>
      <c r="AZ549" s="32">
        <f t="shared" si="1241"/>
        <v>-1.0988069195324972</v>
      </c>
      <c r="BA549" s="32">
        <f t="shared" si="1241"/>
        <v>0.72369855298631713</v>
      </c>
      <c r="BB549" s="32">
        <f t="shared" si="1241"/>
        <v>0.35857656227157564</v>
      </c>
      <c r="BC549" s="32">
        <f t="shared" si="1241"/>
        <v>-6.5454284431658016E-3</v>
      </c>
      <c r="BD549" s="32">
        <f t="shared" si="1241"/>
        <v>0.31823344489646893</v>
      </c>
      <c r="BE549" s="32">
        <f t="shared" si="1241"/>
        <v>-4.6888545818272509E-2</v>
      </c>
      <c r="BF549" s="32">
        <f t="shared" si="1241"/>
        <v>-0.41201053653301395</v>
      </c>
      <c r="BG549" s="32">
        <f t="shared" si="1241"/>
        <v>-8.7231663193379216E-2</v>
      </c>
      <c r="BH549" s="32">
        <f t="shared" si="1241"/>
        <v>-0.45235365390812066</v>
      </c>
      <c r="BI549" s="32">
        <f t="shared" si="1241"/>
        <v>-0.81747564462286215</v>
      </c>
      <c r="BJ549" s="32">
        <f t="shared" si="1241"/>
        <v>1.0988069195324972</v>
      </c>
      <c r="BK549" s="32">
        <f t="shared" si="1241"/>
        <v>0.73368492881775571</v>
      </c>
      <c r="BL549" s="32">
        <f t="shared" si="1241"/>
        <v>0.36856293810301427</v>
      </c>
      <c r="BM549" s="32">
        <f t="shared" si="1241"/>
        <v>0.69334181144264906</v>
      </c>
      <c r="BN549" s="32">
        <f t="shared" si="1241"/>
        <v>0.32821982072790756</v>
      </c>
      <c r="BO549" s="32">
        <f t="shared" si="1241"/>
        <v>-3.6902169986833877E-2</v>
      </c>
      <c r="BP549" s="32">
        <f t="shared" si="1241"/>
        <v>0.28787670335280086</v>
      </c>
      <c r="BQ549" s="32">
        <f t="shared" si="1241"/>
        <v>-7.7245287361940584E-2</v>
      </c>
      <c r="BR549" s="32">
        <f t="shared" si="1241"/>
        <v>-0.44236727807668202</v>
      </c>
      <c r="BS549" s="32">
        <f t="shared" si="1241"/>
        <v>-5.4694557332020277E-2</v>
      </c>
      <c r="BT549" s="32">
        <f t="shared" si="1241"/>
        <v>-0.41981654804676172</v>
      </c>
      <c r="BU549" s="32">
        <f t="shared" si="1241"/>
        <v>-0.7849385387615031</v>
      </c>
      <c r="BV549" s="32">
        <f t="shared" si="1241"/>
        <v>-0.46015966542186842</v>
      </c>
      <c r="BW549" s="32">
        <f t="shared" si="1241"/>
        <v>-0.82528165613660986</v>
      </c>
      <c r="BX549" s="32">
        <f t="shared" si="1241"/>
        <v>-1.1904036468513512</v>
      </c>
      <c r="BY549" s="32">
        <f t="shared" si="1241"/>
        <v>-0.86562477351171663</v>
      </c>
      <c r="BZ549" s="32">
        <f t="shared" si="1241"/>
        <v>-1.230746764226458</v>
      </c>
      <c r="CA549" s="32">
        <f t="shared" si="1241"/>
        <v>-1.5958687549411994</v>
      </c>
      <c r="CB549" s="32">
        <f t="shared" si="1241"/>
        <v>0.22663671757761478</v>
      </c>
      <c r="CC549" s="32">
        <f t="shared" ref="CC549:CS549" si="1242">SUMPRODUCT(BN$3:BN$6,$K549:$K552)</f>
        <v>-0.13848527313712666</v>
      </c>
      <c r="CD549" s="32">
        <f t="shared" si="1242"/>
        <v>-0.50360726385186805</v>
      </c>
      <c r="CE549" s="32">
        <f t="shared" si="1242"/>
        <v>-0.17882839051223337</v>
      </c>
      <c r="CF549" s="32">
        <f t="shared" si="1242"/>
        <v>-0.54395038122697481</v>
      </c>
      <c r="CG549" s="32">
        <f t="shared" si="1242"/>
        <v>-0.9090723719417162</v>
      </c>
      <c r="CH549" s="32">
        <f t="shared" si="1242"/>
        <v>-0.58429349860208157</v>
      </c>
      <c r="CI549" s="32">
        <f t="shared" si="1242"/>
        <v>-0.94941548931682296</v>
      </c>
      <c r="CJ549" s="32">
        <f t="shared" si="1242"/>
        <v>-1.3145374800315643</v>
      </c>
      <c r="CK549" s="32">
        <f t="shared" si="1242"/>
        <v>0.6017450841237949</v>
      </c>
      <c r="CL549" s="32">
        <f t="shared" si="1242"/>
        <v>0.23662309340905346</v>
      </c>
      <c r="CM549" s="32">
        <f t="shared" si="1242"/>
        <v>-0.12849889730568798</v>
      </c>
      <c r="CN549" s="32">
        <f t="shared" si="1242"/>
        <v>0.19627997603394676</v>
      </c>
      <c r="CO549" s="32">
        <f t="shared" si="1242"/>
        <v>-0.16884201468079468</v>
      </c>
      <c r="CP549" s="32">
        <f t="shared" si="1242"/>
        <v>-0.53396400539553612</v>
      </c>
      <c r="CQ549" s="32">
        <f t="shared" si="1242"/>
        <v>-0.20918513205590145</v>
      </c>
      <c r="CR549" s="32">
        <f t="shared" si="1242"/>
        <v>-0.57430712277064289</v>
      </c>
      <c r="CS549" s="32">
        <f t="shared" si="1242"/>
        <v>-0.93942911348538427</v>
      </c>
    </row>
    <row r="550" spans="1:111" ht="13.9" thickTop="1" thickBot="1" x14ac:dyDescent="0.4">
      <c r="H550" s="33">
        <f>H549</f>
        <v>9.4271454071788679E-9</v>
      </c>
      <c r="I550" s="33">
        <f t="shared" ref="I550:J550" si="1243">I545</f>
        <v>0.32821982258342536</v>
      </c>
      <c r="J550" s="33">
        <f t="shared" si="1243"/>
        <v>-0.19682711218851512</v>
      </c>
      <c r="K550" s="33">
        <f t="shared" ref="K550:K552" si="1244">I550+J550*H550</f>
        <v>0.32821982072790756</v>
      </c>
      <c r="L550" s="33">
        <f>$CE$4-$CE$7*SUMPRODUCT($B$4:$CD$4,Q551:CS551)</f>
        <v>-3.747231858142186E-9</v>
      </c>
      <c r="M550" s="39" t="s">
        <v>375</v>
      </c>
      <c r="O550" s="47">
        <f t="shared" ref="O550:O551" si="1245">SUM(Q550:CS550)</f>
        <v>98.882941362184084</v>
      </c>
      <c r="P550" s="39" t="s">
        <v>365</v>
      </c>
      <c r="Q550" s="33">
        <f>EXP(Q549)</f>
        <v>2.5585203765440876</v>
      </c>
      <c r="R550" s="33">
        <f>EXP(R549)</f>
        <v>1.7758996201212327</v>
      </c>
      <c r="S550" s="33">
        <f t="shared" ref="S550:CD550" si="1246">EXP(S549)</f>
        <v>1.2326731847282564</v>
      </c>
      <c r="T550" s="33">
        <f t="shared" si="1246"/>
        <v>1.7056802510606333</v>
      </c>
      <c r="U550" s="33">
        <f t="shared" si="1246"/>
        <v>1.183933080102507</v>
      </c>
      <c r="V550" s="33">
        <f t="shared" si="1246"/>
        <v>0.82178212316722288</v>
      </c>
      <c r="W550" s="33">
        <f t="shared" si="1246"/>
        <v>1.1371201673945832</v>
      </c>
      <c r="X550" s="33">
        <f t="shared" si="1246"/>
        <v>0.78928872008279471</v>
      </c>
      <c r="Y550" s="33">
        <f t="shared" si="1246"/>
        <v>0.54785474878818319</v>
      </c>
      <c r="Z550" s="33">
        <f t="shared" si="1246"/>
        <v>3.3897642913338788</v>
      </c>
      <c r="AA550" s="33">
        <f t="shared" si="1246"/>
        <v>2.3528759717800991</v>
      </c>
      <c r="AB550" s="33">
        <f t="shared" si="1246"/>
        <v>1.6331593771086981</v>
      </c>
      <c r="AC550" s="33">
        <f t="shared" si="1246"/>
        <v>2.2598428609306445</v>
      </c>
      <c r="AD550" s="33">
        <f t="shared" si="1246"/>
        <v>1.5685839812154632</v>
      </c>
      <c r="AE550" s="33">
        <f t="shared" si="1246"/>
        <v>1.0887729180924075</v>
      </c>
      <c r="AF550" s="33">
        <f t="shared" si="1246"/>
        <v>1.5065619073146908</v>
      </c>
      <c r="AG550" s="33">
        <f t="shared" si="1246"/>
        <v>1.0457226541627958</v>
      </c>
      <c r="AH550" s="33">
        <f t="shared" si="1246"/>
        <v>0.72584861207489992</v>
      </c>
      <c r="AI550" s="33">
        <f t="shared" si="1246"/>
        <v>4.9326124426826556</v>
      </c>
      <c r="AJ550" s="33">
        <f t="shared" si="1246"/>
        <v>3.4237853422913505</v>
      </c>
      <c r="AK550" s="33">
        <f t="shared" si="1246"/>
        <v>2.3764903904985881</v>
      </c>
      <c r="AL550" s="33">
        <f t="shared" si="1246"/>
        <v>3.2884082951820015</v>
      </c>
      <c r="AM550" s="33">
        <f t="shared" si="1246"/>
        <v>2.282523561569374</v>
      </c>
      <c r="AN550" s="33">
        <f t="shared" si="1246"/>
        <v>1.5843269270280775</v>
      </c>
      <c r="AO550" s="33">
        <f t="shared" si="1246"/>
        <v>2.1922721968281551</v>
      </c>
      <c r="AP550" s="33">
        <f t="shared" si="1246"/>
        <v>1.5216823744074541</v>
      </c>
      <c r="AQ550" s="33">
        <f t="shared" si="1246"/>
        <v>1.0562179513713976</v>
      </c>
      <c r="AR550" s="33">
        <f t="shared" si="1246"/>
        <v>1.5563872623942445</v>
      </c>
      <c r="AS550" s="33">
        <f t="shared" si="1246"/>
        <v>1.0803070295578066</v>
      </c>
      <c r="AT550" s="33">
        <f t="shared" si="1246"/>
        <v>0.74985404102875886</v>
      </c>
      <c r="AU550" s="33">
        <f t="shared" si="1246"/>
        <v>1.0375915082818343</v>
      </c>
      <c r="AV550" s="33">
        <f t="shared" si="1246"/>
        <v>0.72020468638506241</v>
      </c>
      <c r="AW550" s="33">
        <f t="shared" si="1246"/>
        <v>0.49990269402832888</v>
      </c>
      <c r="AX550" s="33">
        <f t="shared" si="1246"/>
        <v>0.69172767220055942</v>
      </c>
      <c r="AY550" s="33">
        <f t="shared" si="1246"/>
        <v>0.48013645759883594</v>
      </c>
      <c r="AZ550" s="33">
        <f t="shared" si="1246"/>
        <v>0.33326846269165683</v>
      </c>
      <c r="BA550" s="33">
        <f t="shared" si="1246"/>
        <v>2.0620457096680043</v>
      </c>
      <c r="BB550" s="33">
        <f t="shared" si="1246"/>
        <v>1.4312906107937435</v>
      </c>
      <c r="BC550" s="33">
        <f t="shared" si="1246"/>
        <v>0.99347594621273327</v>
      </c>
      <c r="BD550" s="33">
        <f t="shared" si="1246"/>
        <v>1.3746971398038486</v>
      </c>
      <c r="BE550" s="33">
        <f t="shared" si="1246"/>
        <v>0.95419374054663963</v>
      </c>
      <c r="BF550" s="33">
        <f t="shared" si="1246"/>
        <v>0.66231729748728674</v>
      </c>
      <c r="BG550" s="33">
        <f t="shared" si="1246"/>
        <v>0.91646475988601861</v>
      </c>
      <c r="BH550" s="33">
        <f t="shared" si="1246"/>
        <v>0.63612916037607792</v>
      </c>
      <c r="BI550" s="33">
        <f t="shared" si="1246"/>
        <v>0.44154486499961187</v>
      </c>
      <c r="BJ550" s="33">
        <f t="shared" si="1246"/>
        <v>3.0005839494186093</v>
      </c>
      <c r="BK550" s="33">
        <f t="shared" si="1246"/>
        <v>2.0827412377743681</v>
      </c>
      <c r="BL550" s="33">
        <f t="shared" si="1246"/>
        <v>1.44565562458814</v>
      </c>
      <c r="BM550" s="33">
        <f t="shared" si="1246"/>
        <v>2.0003892996490458</v>
      </c>
      <c r="BN550" s="33">
        <f t="shared" si="1246"/>
        <v>1.3884941585416775</v>
      </c>
      <c r="BO550" s="33">
        <f t="shared" si="1246"/>
        <v>0.96377041640974603</v>
      </c>
      <c r="BP550" s="33">
        <f t="shared" si="1246"/>
        <v>1.3335928664571235</v>
      </c>
      <c r="BQ550" s="33">
        <f t="shared" si="1246"/>
        <v>0.92566277237807293</v>
      </c>
      <c r="BR550" s="33">
        <f t="shared" si="1246"/>
        <v>0.64251361095159909</v>
      </c>
      <c r="BS550" s="33">
        <f t="shared" si="1246"/>
        <v>0.94677428905804517</v>
      </c>
      <c r="BT550" s="33">
        <f t="shared" si="1246"/>
        <v>0.65716736739452719</v>
      </c>
      <c r="BU550" s="33">
        <f t="shared" si="1246"/>
        <v>0.45614773632892386</v>
      </c>
      <c r="BV550" s="33">
        <f t="shared" si="1246"/>
        <v>0.63118285938359098</v>
      </c>
      <c r="BW550" s="33">
        <f t="shared" si="1246"/>
        <v>0.43811157827104269</v>
      </c>
      <c r="BX550" s="33">
        <f t="shared" si="1246"/>
        <v>0.30409849089151919</v>
      </c>
      <c r="BY550" s="33">
        <f t="shared" si="1246"/>
        <v>0.42078857293010125</v>
      </c>
      <c r="BZ550" s="33">
        <f t="shared" si="1246"/>
        <v>0.2920743855193782</v>
      </c>
      <c r="CA550" s="33">
        <f t="shared" si="1246"/>
        <v>0.20273232726472609</v>
      </c>
      <c r="CB550" s="33">
        <f t="shared" si="1246"/>
        <v>1.2543740930986793</v>
      </c>
      <c r="CC550" s="33">
        <f t="shared" si="1246"/>
        <v>0.87067607350184195</v>
      </c>
      <c r="CD550" s="33">
        <f t="shared" si="1246"/>
        <v>0.60434668504346123</v>
      </c>
      <c r="CE550" s="33">
        <f t="shared" ref="CE550:CS550" si="1247">EXP(CE549)</f>
        <v>0.83624939541443655</v>
      </c>
      <c r="CF550" s="33">
        <f t="shared" si="1247"/>
        <v>0.58045071567852635</v>
      </c>
      <c r="CG550" s="33">
        <f t="shared" si="1247"/>
        <v>0.40289779003635379</v>
      </c>
      <c r="CH550" s="33">
        <f t="shared" si="1247"/>
        <v>0.55749959695316897</v>
      </c>
      <c r="CI550" s="33">
        <f t="shared" si="1247"/>
        <v>0.38696714379277203</v>
      </c>
      <c r="CJ550" s="33">
        <f t="shared" si="1247"/>
        <v>0.26859852669582224</v>
      </c>
      <c r="CK550" s="33">
        <f t="shared" si="1247"/>
        <v>1.8253013270614715</v>
      </c>
      <c r="CL550" s="33">
        <f t="shared" si="1247"/>
        <v>1.2669635008784899</v>
      </c>
      <c r="CM550" s="33">
        <f t="shared" si="1247"/>
        <v>0.8794145321432838</v>
      </c>
      <c r="CN550" s="33">
        <f t="shared" si="1247"/>
        <v>1.2168675513966027</v>
      </c>
      <c r="CO550" s="33">
        <f t="shared" si="1247"/>
        <v>0.84464233393446386</v>
      </c>
      <c r="CP550" s="33">
        <f t="shared" si="1247"/>
        <v>0.5862763547729275</v>
      </c>
      <c r="CQ550" s="33">
        <f t="shared" si="1247"/>
        <v>0.81124503427926076</v>
      </c>
      <c r="CR550" s="33">
        <f t="shared" si="1247"/>
        <v>0.56309488929995632</v>
      </c>
      <c r="CS550" s="33">
        <f t="shared" si="1247"/>
        <v>0.39085090318911064</v>
      </c>
    </row>
    <row r="551" spans="1:111" ht="13.9" thickTop="1" thickBot="1" x14ac:dyDescent="0.4">
      <c r="H551" s="32">
        <f t="shared" ref="H551:H552" si="1248">H550</f>
        <v>9.4271454071788679E-9</v>
      </c>
      <c r="I551" s="32">
        <f t="shared" ref="I551:J551" si="1249">I546</f>
        <v>-0.40546510351078185</v>
      </c>
      <c r="J551" s="32">
        <f t="shared" si="1249"/>
        <v>-0.4857320082861375</v>
      </c>
      <c r="K551" s="32">
        <f t="shared" si="1244"/>
        <v>-0.40546510808984815</v>
      </c>
      <c r="L551" s="32">
        <f>$CE$5-$CE$7*SUMPRODUCT($B$5:$CD$5,Q551:CS551)</f>
        <v>-8.560476771890535E-9</v>
      </c>
      <c r="M551" s="32">
        <f>SUMPRODUCT($B$7:$CD$7, LN(Q551:CS551))</f>
        <v>-3180.5978399977985</v>
      </c>
      <c r="O551" s="48">
        <f t="shared" si="1245"/>
        <v>0.99999999999999944</v>
      </c>
      <c r="P551" s="39" t="s">
        <v>366</v>
      </c>
      <c r="Q551" s="32">
        <f t="shared" ref="Q551:AV551" si="1250">Q550/$O550</f>
        <v>2.5874234132789921E-2</v>
      </c>
      <c r="R551" s="32">
        <f t="shared" si="1250"/>
        <v>1.7959615639026611E-2</v>
      </c>
      <c r="S551" s="32">
        <f t="shared" si="1250"/>
        <v>1.2465984200583953E-2</v>
      </c>
      <c r="T551" s="32">
        <f t="shared" si="1250"/>
        <v>1.7249489422175891E-2</v>
      </c>
      <c r="U551" s="32">
        <f t="shared" si="1250"/>
        <v>1.1973077092903709E-2</v>
      </c>
      <c r="V551" s="32">
        <f t="shared" si="1250"/>
        <v>8.3106561338748552E-3</v>
      </c>
      <c r="W551" s="32">
        <f t="shared" si="1250"/>
        <v>1.1499659614994558E-2</v>
      </c>
      <c r="X551" s="32">
        <f t="shared" si="1250"/>
        <v>7.9820513954153398E-3</v>
      </c>
      <c r="Y551" s="32">
        <f t="shared" si="1250"/>
        <v>5.5404374226847167E-3</v>
      </c>
      <c r="Z551" s="32">
        <f t="shared" si="1250"/>
        <v>3.4280577060486088E-2</v>
      </c>
      <c r="AA551" s="32">
        <f t="shared" si="1250"/>
        <v>2.3794558893248215E-2</v>
      </c>
      <c r="AB551" s="32">
        <f t="shared" si="1250"/>
        <v>1.6516088160513285E-2</v>
      </c>
      <c r="AC551" s="32">
        <f t="shared" si="1250"/>
        <v>2.2853718040742654E-2</v>
      </c>
      <c r="AD551" s="32">
        <f t="shared" si="1250"/>
        <v>1.5863039262456028E-2</v>
      </c>
      <c r="AE551" s="32">
        <f t="shared" si="1250"/>
        <v>1.1010725440543864E-2</v>
      </c>
      <c r="AF551" s="32">
        <f t="shared" si="1250"/>
        <v>1.5235812027440832E-2</v>
      </c>
      <c r="AG551" s="32">
        <f t="shared" si="1250"/>
        <v>1.0575359508497717E-2</v>
      </c>
      <c r="AH551" s="32">
        <f t="shared" si="1250"/>
        <v>7.3404836271636943E-3</v>
      </c>
      <c r="AI551" s="32">
        <f t="shared" si="1250"/>
        <v>4.9883350704705474E-2</v>
      </c>
      <c r="AJ551" s="32">
        <f t="shared" si="1250"/>
        <v>3.4624630852665074E-2</v>
      </c>
      <c r="AK551" s="32">
        <f t="shared" si="1250"/>
        <v>2.4033370748894733E-2</v>
      </c>
      <c r="AL551" s="32">
        <f t="shared" si="1250"/>
        <v>3.3255567137079431E-2</v>
      </c>
      <c r="AM551" s="32">
        <f t="shared" si="1250"/>
        <v>2.3083087235532842E-2</v>
      </c>
      <c r="AN551" s="32">
        <f t="shared" si="1250"/>
        <v>1.6022247166223288E-2</v>
      </c>
      <c r="AO551" s="32">
        <f t="shared" si="1250"/>
        <v>2.2170378091792366E-2</v>
      </c>
      <c r="AP551" s="32">
        <f t="shared" si="1250"/>
        <v>1.5388724823970424E-2</v>
      </c>
      <c r="AQ551" s="32">
        <f t="shared" si="1250"/>
        <v>1.068149811101117E-2</v>
      </c>
      <c r="AR551" s="32">
        <f t="shared" si="1250"/>
        <v>1.5739694237993769E-2</v>
      </c>
      <c r="AS551" s="32">
        <f t="shared" si="1250"/>
        <v>1.0925110182563294E-2</v>
      </c>
      <c r="AT551" s="32">
        <f t="shared" si="1250"/>
        <v>7.5832497567222086E-3</v>
      </c>
      <c r="AU551" s="32">
        <f t="shared" si="1250"/>
        <v>1.0493129492188039E-2</v>
      </c>
      <c r="AV551" s="32">
        <f t="shared" si="1250"/>
        <v>7.2834067885089336E-3</v>
      </c>
      <c r="AW551" s="32">
        <f t="shared" ref="AW551:CB551" si="1251">AW550/$O550</f>
        <v>5.0554998379074029E-3</v>
      </c>
      <c r="AX551" s="32">
        <f t="shared" si="1251"/>
        <v>6.9954196615868228E-3</v>
      </c>
      <c r="AY551" s="32">
        <f t="shared" si="1251"/>
        <v>4.8556045257615596E-3</v>
      </c>
      <c r="AZ551" s="32">
        <f t="shared" si="1251"/>
        <v>3.3703332253333341E-3</v>
      </c>
      <c r="BA551" s="32">
        <f t="shared" si="1251"/>
        <v>2.0853401823022578E-2</v>
      </c>
      <c r="BB551" s="32">
        <f t="shared" si="1251"/>
        <v>1.4474595830956073E-2</v>
      </c>
      <c r="BC551" s="32">
        <f t="shared" si="1251"/>
        <v>1.0046990234381008E-2</v>
      </c>
      <c r="BD551" s="32">
        <f t="shared" si="1251"/>
        <v>1.3902267882269687E-2</v>
      </c>
      <c r="BE551" s="32">
        <f t="shared" si="1251"/>
        <v>9.6497305541474628E-3</v>
      </c>
      <c r="BF551" s="32">
        <f t="shared" si="1251"/>
        <v>6.697993489710021E-3</v>
      </c>
      <c r="BG551" s="32">
        <f t="shared" si="1251"/>
        <v>9.2681785883495498E-3</v>
      </c>
      <c r="BH551" s="32">
        <f t="shared" si="1251"/>
        <v>6.4331537028828063E-3</v>
      </c>
      <c r="BI551" s="32">
        <f t="shared" si="1251"/>
        <v>4.465328993221801E-3</v>
      </c>
      <c r="BJ551" s="32">
        <f t="shared" si="1251"/>
        <v>3.0344808802037982E-2</v>
      </c>
      <c r="BK551" s="32">
        <f t="shared" si="1251"/>
        <v>2.1062695031954959E-2</v>
      </c>
      <c r="BL551" s="32">
        <f t="shared" si="1251"/>
        <v>1.4619868752619891E-2</v>
      </c>
      <c r="BM551" s="32">
        <f t="shared" si="1251"/>
        <v>2.0229872535062522E-2</v>
      </c>
      <c r="BN551" s="32">
        <f t="shared" si="1251"/>
        <v>1.4041796688227165E-2</v>
      </c>
      <c r="BO551" s="32">
        <f t="shared" si="1251"/>
        <v>9.7465791685917812E-3</v>
      </c>
      <c r="BP551" s="32">
        <f t="shared" si="1251"/>
        <v>1.3486581690288704E-2</v>
      </c>
      <c r="BQ551" s="32">
        <f t="shared" si="1251"/>
        <v>9.3611977923229051E-3</v>
      </c>
      <c r="BR551" s="32">
        <f t="shared" si="1251"/>
        <v>6.497719445846868E-3</v>
      </c>
      <c r="BS551" s="32">
        <f t="shared" si="1251"/>
        <v>9.574697880297087E-3</v>
      </c>
      <c r="BT551" s="32">
        <f t="shared" si="1251"/>
        <v>6.6459124126120352E-3</v>
      </c>
      <c r="BU551" s="32">
        <f t="shared" si="1251"/>
        <v>4.6130073604724806E-3</v>
      </c>
      <c r="BV551" s="32">
        <f t="shared" si="1251"/>
        <v>6.3831319203149729E-3</v>
      </c>
      <c r="BW551" s="32">
        <f t="shared" si="1251"/>
        <v>4.4306082751558416E-3</v>
      </c>
      <c r="BX551" s="32">
        <f t="shared" si="1251"/>
        <v>3.0753382403713157E-3</v>
      </c>
      <c r="BY551" s="32">
        <f t="shared" si="1251"/>
        <v>4.2554212802879254E-3</v>
      </c>
      <c r="BZ551" s="32">
        <f t="shared" si="1251"/>
        <v>2.9537388501579965E-3</v>
      </c>
      <c r="CA551" s="32">
        <f t="shared" si="1251"/>
        <v>2.0502254936184297E-3</v>
      </c>
      <c r="CB551" s="32">
        <f t="shared" si="1251"/>
        <v>1.2685444787733539E-2</v>
      </c>
      <c r="CC551" s="32">
        <f t="shared" ref="CC551:CS551" si="1252">CC550/$O550</f>
        <v>8.8051190782520109E-3</v>
      </c>
      <c r="CD551" s="32">
        <f t="shared" si="1252"/>
        <v>6.1117385538713579E-3</v>
      </c>
      <c r="CE551" s="32">
        <f t="shared" si="1252"/>
        <v>8.4569631919772601E-3</v>
      </c>
      <c r="CF551" s="32">
        <f t="shared" si="1252"/>
        <v>5.8700793856088585E-3</v>
      </c>
      <c r="CG551" s="32">
        <f t="shared" si="1252"/>
        <v>4.074492369322202E-3</v>
      </c>
      <c r="CH551" s="32">
        <f t="shared" si="1252"/>
        <v>5.6379754614214401E-3</v>
      </c>
      <c r="CI551" s="32">
        <f t="shared" si="1252"/>
        <v>3.9133862571442508E-3</v>
      </c>
      <c r="CJ551" s="32">
        <f t="shared" si="1252"/>
        <v>2.7163282462645539E-3</v>
      </c>
      <c r="CK551" s="32">
        <f t="shared" si="1252"/>
        <v>1.8459213509596548E-2</v>
      </c>
      <c r="CL551" s="32">
        <f t="shared" si="1252"/>
        <v>1.281276106298165E-2</v>
      </c>
      <c r="CM551" s="32">
        <f t="shared" si="1252"/>
        <v>8.8934908289408886E-3</v>
      </c>
      <c r="CN551" s="32">
        <f t="shared" si="1252"/>
        <v>1.2306142339956432E-2</v>
      </c>
      <c r="CO551" s="32">
        <f t="shared" si="1252"/>
        <v>8.5418407088108869E-3</v>
      </c>
      <c r="CP551" s="32">
        <f t="shared" si="1252"/>
        <v>5.9289938860691881E-3</v>
      </c>
      <c r="CQ551" s="32">
        <f t="shared" si="1252"/>
        <v>8.2040948934545554E-3</v>
      </c>
      <c r="CR551" s="32">
        <f t="shared" si="1252"/>
        <v>5.6945604726448941E-3</v>
      </c>
      <c r="CS551" s="32">
        <f t="shared" si="1252"/>
        <v>3.9526625907851907E-3</v>
      </c>
    </row>
    <row r="552" spans="1:111" ht="13.15" thickTop="1" x14ac:dyDescent="0.35">
      <c r="H552" s="34">
        <f t="shared" si="1248"/>
        <v>9.4271454071788679E-9</v>
      </c>
      <c r="I552" s="34">
        <f t="shared" ref="I552:J552" si="1253">I547</f>
        <v>-0.36512198577176308</v>
      </c>
      <c r="J552" s="34">
        <f t="shared" si="1253"/>
        <v>-0.52433458176715908</v>
      </c>
      <c r="K552" s="34">
        <f t="shared" si="1244"/>
        <v>-0.36512199071474144</v>
      </c>
      <c r="L552" s="34">
        <f>$CE$6-$CE$7*SUMPRODUCT($B$6:$CD$6,Q551:CS551)</f>
        <v>-9.3776009180146502E-9</v>
      </c>
    </row>
    <row r="554" spans="1:111" ht="27.75" customHeight="1" x14ac:dyDescent="0.35">
      <c r="A554" s="40" t="s">
        <v>354</v>
      </c>
      <c r="B554" s="40"/>
      <c r="C554" s="40">
        <f>1+C496</f>
        <v>10</v>
      </c>
      <c r="D554" s="40"/>
    </row>
    <row r="555" spans="1:111" ht="13.15" x14ac:dyDescent="0.35">
      <c r="B555" s="37" t="s">
        <v>349</v>
      </c>
      <c r="D555" s="37" t="s">
        <v>350</v>
      </c>
      <c r="F555" s="37" t="s">
        <v>348</v>
      </c>
      <c r="H555" s="37" t="s">
        <v>355</v>
      </c>
      <c r="I555" s="37"/>
      <c r="J555" s="37"/>
      <c r="K555" s="37"/>
      <c r="M555" s="37" t="s">
        <v>356</v>
      </c>
      <c r="N555" s="37" t="s">
        <v>357</v>
      </c>
      <c r="P555" s="37" t="s">
        <v>358</v>
      </c>
      <c r="R555" s="37" t="s">
        <v>359</v>
      </c>
      <c r="T555" s="37" t="s">
        <v>360</v>
      </c>
      <c r="V555" s="37" t="s">
        <v>361</v>
      </c>
      <c r="X555" s="37" t="s">
        <v>362</v>
      </c>
      <c r="Y555" s="37"/>
      <c r="Z555" s="37"/>
      <c r="AA555" s="37"/>
      <c r="AC555" s="37" t="s">
        <v>336</v>
      </c>
    </row>
    <row r="556" spans="1:111" ht="13.15" x14ac:dyDescent="0.35">
      <c r="B556" s="36">
        <f>K549</f>
        <v>-0.49706183540870225</v>
      </c>
      <c r="D556" s="36">
        <f>$CE$3-$CE$7*SUMPRODUCT($B$3:$CD$3,AE558:DG558)</f>
        <v>-1.6937377722570091E-8</v>
      </c>
      <c r="F556" s="36">
        <f>SUMPRODUCT(D556:D559,D556:D559)</f>
        <v>4.6213767225531593E-16</v>
      </c>
      <c r="H556" s="36">
        <f t="shared" ref="H556:K559" si="1254">X498</f>
        <v>-2.2258238397094669E-3</v>
      </c>
      <c r="I556" s="36">
        <f t="shared" si="1254"/>
        <v>-4.5213296394060014E-8</v>
      </c>
      <c r="J556" s="36">
        <f t="shared" si="1254"/>
        <v>1.9143701074234368E-8</v>
      </c>
      <c r="K556" s="36">
        <f t="shared" si="1254"/>
        <v>-1.5839925596649804E-7</v>
      </c>
      <c r="M556" s="36">
        <f t="array" ref="M556:M559">MMULT(H556:K559,D556:D559)</f>
        <v>3.7701110067564995E-11</v>
      </c>
      <c r="N556" s="36">
        <f>IFERROR(M556/(MAX(ABS(M556),ABS(M557),ABS(M558),ABS(M559))),0)</f>
        <v>1</v>
      </c>
      <c r="P556" s="36">
        <f>L607</f>
        <v>-3.9358383219223469E-10</v>
      </c>
      <c r="R556" s="36">
        <f>H607*J607</f>
        <v>-3.6824786746792453E-11</v>
      </c>
      <c r="T556" s="36">
        <f>P556-D556</f>
        <v>1.6543793890377856E-8</v>
      </c>
      <c r="V556" s="36">
        <f t="array" ref="V556:V559">MMULT(H556:K559,T556:T559)</f>
        <v>-3.6825027143575796E-11</v>
      </c>
      <c r="X556" s="36">
        <f t="array" ref="X556:AA559">H556:K559+MMULT(R556:R559,TRANSPOSE(R556:R559))*((SUMPRODUCT(R556:R559,T556:T559)+SUMPRODUCT(V556:V559,T556:T559))/SUMPRODUCT(R556:R559,T556:T559)^2)-(MMULT(V556:V559,TRANSPOSE(R556:R559))+MMULT(R556:R559,TRANSPOSE(V556:V559)))/SUMPRODUCT(R556:R559,T556:T559)</f>
        <v>-2.2258126025316203E-3</v>
      </c>
      <c r="Y556" s="36">
        <v>-4.7876491452098283E-8</v>
      </c>
      <c r="Z556" s="36">
        <v>2.005699531178011E-8</v>
      </c>
      <c r="AA556" s="36">
        <v>-1.5221976208223791E-7</v>
      </c>
      <c r="AC556" s="43">
        <f>SUM(AE556:DG556)</f>
        <v>-1.2659907370933552</v>
      </c>
      <c r="AD556" s="37" t="s">
        <v>363</v>
      </c>
      <c r="AE556" s="36">
        <f t="shared" ref="AE556:BJ556" si="1255">SUMPRODUCT(B$3:B$6,$B556:$B559)</f>
        <v>0.93942911348538427</v>
      </c>
      <c r="AF556" s="36">
        <f t="shared" si="1255"/>
        <v>0.57430712277064289</v>
      </c>
      <c r="AG556" s="36">
        <f t="shared" si="1255"/>
        <v>0.20918513205590145</v>
      </c>
      <c r="AH556" s="36">
        <f t="shared" si="1255"/>
        <v>0.53396400539553612</v>
      </c>
      <c r="AI556" s="36">
        <f t="shared" si="1255"/>
        <v>0.16884201468079468</v>
      </c>
      <c r="AJ556" s="36">
        <f t="shared" si="1255"/>
        <v>-0.19627997603394676</v>
      </c>
      <c r="AK556" s="36">
        <f t="shared" si="1255"/>
        <v>0.12849889730568798</v>
      </c>
      <c r="AL556" s="36">
        <f t="shared" si="1255"/>
        <v>-0.23662309340905346</v>
      </c>
      <c r="AM556" s="36">
        <f t="shared" si="1255"/>
        <v>-0.6017450841237949</v>
      </c>
      <c r="AN556" s="36">
        <f t="shared" si="1255"/>
        <v>1.2207603883950193</v>
      </c>
      <c r="AO556" s="36">
        <f t="shared" si="1255"/>
        <v>0.85563839768027794</v>
      </c>
      <c r="AP556" s="36">
        <f t="shared" si="1255"/>
        <v>0.4905164069655365</v>
      </c>
      <c r="AQ556" s="36">
        <f t="shared" si="1255"/>
        <v>0.81529528030517118</v>
      </c>
      <c r="AR556" s="36">
        <f t="shared" si="1255"/>
        <v>0.45017328959042974</v>
      </c>
      <c r="AS556" s="36">
        <f t="shared" si="1255"/>
        <v>8.5051298875688297E-2</v>
      </c>
      <c r="AT556" s="36">
        <f t="shared" si="1255"/>
        <v>0.40983017221532303</v>
      </c>
      <c r="AU556" s="36">
        <f t="shared" si="1255"/>
        <v>4.470818150058159E-2</v>
      </c>
      <c r="AV556" s="36">
        <f t="shared" si="1255"/>
        <v>-0.32041380921415985</v>
      </c>
      <c r="AW556" s="36">
        <f t="shared" si="1255"/>
        <v>1.5958687549411994</v>
      </c>
      <c r="AX556" s="36">
        <f t="shared" si="1255"/>
        <v>1.230746764226458</v>
      </c>
      <c r="AY556" s="36">
        <f t="shared" si="1255"/>
        <v>0.86562477351171663</v>
      </c>
      <c r="AZ556" s="36">
        <f t="shared" si="1255"/>
        <v>1.1904036468513512</v>
      </c>
      <c r="BA556" s="36">
        <f t="shared" si="1255"/>
        <v>0.82528165613660986</v>
      </c>
      <c r="BB556" s="36">
        <f t="shared" si="1255"/>
        <v>0.46015966542186842</v>
      </c>
      <c r="BC556" s="36">
        <f t="shared" si="1255"/>
        <v>0.7849385387615031</v>
      </c>
      <c r="BD556" s="36">
        <f t="shared" si="1255"/>
        <v>0.41981654804676172</v>
      </c>
      <c r="BE556" s="36">
        <f t="shared" si="1255"/>
        <v>5.4694557332020277E-2</v>
      </c>
      <c r="BF556" s="36">
        <f t="shared" si="1255"/>
        <v>0.44236727807668202</v>
      </c>
      <c r="BG556" s="36">
        <f t="shared" si="1255"/>
        <v>7.7245287361940584E-2</v>
      </c>
      <c r="BH556" s="36">
        <f t="shared" si="1255"/>
        <v>-0.28787670335280086</v>
      </c>
      <c r="BI556" s="36">
        <f t="shared" si="1255"/>
        <v>3.6902169986833877E-2</v>
      </c>
      <c r="BJ556" s="36">
        <f t="shared" si="1255"/>
        <v>-0.32821982072790756</v>
      </c>
      <c r="BK556" s="36">
        <f t="shared" ref="BK556:CP556" si="1256">SUMPRODUCT(AH$3:AH$6,$B556:$B559)</f>
        <v>-0.69334181144264906</v>
      </c>
      <c r="BL556" s="36">
        <f t="shared" si="1256"/>
        <v>-0.36856293810301427</v>
      </c>
      <c r="BM556" s="36">
        <f t="shared" si="1256"/>
        <v>-0.73368492881775571</v>
      </c>
      <c r="BN556" s="36">
        <f t="shared" si="1256"/>
        <v>-1.0988069195324972</v>
      </c>
      <c r="BO556" s="36">
        <f t="shared" si="1256"/>
        <v>0.72369855298631713</v>
      </c>
      <c r="BP556" s="36">
        <f t="shared" si="1256"/>
        <v>0.35857656227157564</v>
      </c>
      <c r="BQ556" s="36">
        <f t="shared" si="1256"/>
        <v>-6.5454284431658016E-3</v>
      </c>
      <c r="BR556" s="36">
        <f t="shared" si="1256"/>
        <v>0.31823344489646893</v>
      </c>
      <c r="BS556" s="36">
        <f t="shared" si="1256"/>
        <v>-4.6888545818272509E-2</v>
      </c>
      <c r="BT556" s="36">
        <f t="shared" si="1256"/>
        <v>-0.41201053653301395</v>
      </c>
      <c r="BU556" s="36">
        <f t="shared" si="1256"/>
        <v>-8.7231663193379216E-2</v>
      </c>
      <c r="BV556" s="36">
        <f t="shared" si="1256"/>
        <v>-0.45235365390812066</v>
      </c>
      <c r="BW556" s="36">
        <f t="shared" si="1256"/>
        <v>-0.81747564462286215</v>
      </c>
      <c r="BX556" s="36">
        <f t="shared" si="1256"/>
        <v>1.0988069195324972</v>
      </c>
      <c r="BY556" s="36">
        <f t="shared" si="1256"/>
        <v>0.73368492881775571</v>
      </c>
      <c r="BZ556" s="36">
        <f t="shared" si="1256"/>
        <v>0.36856293810301427</v>
      </c>
      <c r="CA556" s="36">
        <f t="shared" si="1256"/>
        <v>0.69334181144264906</v>
      </c>
      <c r="CB556" s="36">
        <f t="shared" si="1256"/>
        <v>0.32821982072790756</v>
      </c>
      <c r="CC556" s="36">
        <f t="shared" si="1256"/>
        <v>-3.6902169986833877E-2</v>
      </c>
      <c r="CD556" s="36">
        <f t="shared" si="1256"/>
        <v>0.28787670335280086</v>
      </c>
      <c r="CE556" s="36">
        <f t="shared" si="1256"/>
        <v>-7.7245287361940584E-2</v>
      </c>
      <c r="CF556" s="36">
        <f t="shared" si="1256"/>
        <v>-0.44236727807668202</v>
      </c>
      <c r="CG556" s="36">
        <f t="shared" si="1256"/>
        <v>-5.4694557332020277E-2</v>
      </c>
      <c r="CH556" s="36">
        <f t="shared" si="1256"/>
        <v>-0.41981654804676172</v>
      </c>
      <c r="CI556" s="36">
        <f t="shared" si="1256"/>
        <v>-0.7849385387615031</v>
      </c>
      <c r="CJ556" s="36">
        <f t="shared" si="1256"/>
        <v>-0.46015966542186842</v>
      </c>
      <c r="CK556" s="36">
        <f t="shared" si="1256"/>
        <v>-0.82528165613660986</v>
      </c>
      <c r="CL556" s="36">
        <f t="shared" si="1256"/>
        <v>-1.1904036468513512</v>
      </c>
      <c r="CM556" s="36">
        <f t="shared" si="1256"/>
        <v>-0.86562477351171663</v>
      </c>
      <c r="CN556" s="36">
        <f t="shared" si="1256"/>
        <v>-1.230746764226458</v>
      </c>
      <c r="CO556" s="36">
        <f t="shared" si="1256"/>
        <v>-1.5958687549411994</v>
      </c>
      <c r="CP556" s="36">
        <f t="shared" si="1256"/>
        <v>0.22663671757761478</v>
      </c>
      <c r="CQ556" s="36">
        <f t="shared" ref="CQ556:DG556" si="1257">SUMPRODUCT(BN$3:BN$6,$B556:$B559)</f>
        <v>-0.13848527313712666</v>
      </c>
      <c r="CR556" s="36">
        <f t="shared" si="1257"/>
        <v>-0.50360726385186805</v>
      </c>
      <c r="CS556" s="36">
        <f t="shared" si="1257"/>
        <v>-0.17882839051223337</v>
      </c>
      <c r="CT556" s="36">
        <f t="shared" si="1257"/>
        <v>-0.54395038122697481</v>
      </c>
      <c r="CU556" s="36">
        <f t="shared" si="1257"/>
        <v>-0.9090723719417162</v>
      </c>
      <c r="CV556" s="36">
        <f t="shared" si="1257"/>
        <v>-0.58429349860208157</v>
      </c>
      <c r="CW556" s="36">
        <f t="shared" si="1257"/>
        <v>-0.94941548931682296</v>
      </c>
      <c r="CX556" s="36">
        <f t="shared" si="1257"/>
        <v>-1.3145374800315643</v>
      </c>
      <c r="CY556" s="36">
        <f t="shared" si="1257"/>
        <v>0.6017450841237949</v>
      </c>
      <c r="CZ556" s="36">
        <f t="shared" si="1257"/>
        <v>0.23662309340905346</v>
      </c>
      <c r="DA556" s="36">
        <f t="shared" si="1257"/>
        <v>-0.12849889730568798</v>
      </c>
      <c r="DB556" s="36">
        <f t="shared" si="1257"/>
        <v>0.19627997603394676</v>
      </c>
      <c r="DC556" s="36">
        <f t="shared" si="1257"/>
        <v>-0.16884201468079468</v>
      </c>
      <c r="DD556" s="36">
        <f t="shared" si="1257"/>
        <v>-0.53396400539553612</v>
      </c>
      <c r="DE556" s="36">
        <f t="shared" si="1257"/>
        <v>-0.20918513205590145</v>
      </c>
      <c r="DF556" s="36">
        <f t="shared" si="1257"/>
        <v>-0.57430712277064289</v>
      </c>
      <c r="DG556" s="36">
        <f t="shared" si="1257"/>
        <v>-0.93942911348538427</v>
      </c>
    </row>
    <row r="557" spans="1:111" ht="13.15" x14ac:dyDescent="0.35">
      <c r="B557" s="35">
        <f t="shared" ref="B557:B559" si="1258">K550</f>
        <v>0.32821982072790756</v>
      </c>
      <c r="D557" s="35">
        <f>$CE$4-$CE$7*SUMPRODUCT($B$4:$CD$4,AE558:DG558)</f>
        <v>-3.747231858142186E-9</v>
      </c>
      <c r="F557" s="37" t="s">
        <v>364</v>
      </c>
      <c r="H557" s="35">
        <f t="shared" si="1254"/>
        <v>-4.5213296394060014E-8</v>
      </c>
      <c r="I557" s="35">
        <f t="shared" si="1254"/>
        <v>-1.9786929701481226E-3</v>
      </c>
      <c r="J557" s="35">
        <f t="shared" si="1254"/>
        <v>-1.3207660889973821E-6</v>
      </c>
      <c r="K557" s="35">
        <f t="shared" si="1254"/>
        <v>9.0505686117472355E-7</v>
      </c>
      <c r="M557" s="35">
        <v>7.418206255273894E-12</v>
      </c>
      <c r="N557" s="35">
        <f>IFERROR(M557/(MAX(ABS(M556),ABS(M557),ABS(M558),ABS(M559))),0)</f>
        <v>0.1967636030339574</v>
      </c>
      <c r="P557" s="35">
        <f>L608</f>
        <v>-8.7140961113618687E-11</v>
      </c>
      <c r="R557" s="35">
        <f>H608*J608</f>
        <v>-7.2457777212560058E-12</v>
      </c>
      <c r="T557" s="35">
        <f>P557-D557</f>
        <v>3.6600908970285673E-9</v>
      </c>
      <c r="V557" s="35">
        <v>-7.2456976665938752E-12</v>
      </c>
      <c r="X557" s="35">
        <v>-4.7876491452098283E-8</v>
      </c>
      <c r="Y557" s="35">
        <v>-1.9786944532454607E-3</v>
      </c>
      <c r="Z557" s="35">
        <v>-1.3229544486987308E-6</v>
      </c>
      <c r="AA557" s="35">
        <v>9.0371739696113286E-7</v>
      </c>
      <c r="AC557" s="43">
        <f t="shared" ref="AC557:AC558" si="1259">SUM(AE557:DG557)</f>
        <v>98.882941362184084</v>
      </c>
      <c r="AD557" s="37" t="s">
        <v>365</v>
      </c>
      <c r="AE557" s="35">
        <f>EXP(AE556)</f>
        <v>2.5585203765440876</v>
      </c>
      <c r="AF557" s="35">
        <f t="shared" ref="AF557:CQ557" si="1260">EXP(AF556)</f>
        <v>1.7758996201212327</v>
      </c>
      <c r="AG557" s="35">
        <f t="shared" si="1260"/>
        <v>1.2326731847282564</v>
      </c>
      <c r="AH557" s="35">
        <f t="shared" si="1260"/>
        <v>1.7056802510606333</v>
      </c>
      <c r="AI557" s="35">
        <f t="shared" si="1260"/>
        <v>1.183933080102507</v>
      </c>
      <c r="AJ557" s="35">
        <f t="shared" si="1260"/>
        <v>0.82178212316722288</v>
      </c>
      <c r="AK557" s="35">
        <f t="shared" si="1260"/>
        <v>1.1371201673945832</v>
      </c>
      <c r="AL557" s="35">
        <f t="shared" si="1260"/>
        <v>0.78928872008279471</v>
      </c>
      <c r="AM557" s="35">
        <f t="shared" si="1260"/>
        <v>0.54785474878818319</v>
      </c>
      <c r="AN557" s="35">
        <f t="shared" si="1260"/>
        <v>3.3897642913338788</v>
      </c>
      <c r="AO557" s="35">
        <f t="shared" si="1260"/>
        <v>2.3528759717800991</v>
      </c>
      <c r="AP557" s="35">
        <f t="shared" si="1260"/>
        <v>1.6331593771086981</v>
      </c>
      <c r="AQ557" s="35">
        <f t="shared" si="1260"/>
        <v>2.2598428609306445</v>
      </c>
      <c r="AR557" s="35">
        <f t="shared" si="1260"/>
        <v>1.5685839812154632</v>
      </c>
      <c r="AS557" s="35">
        <f t="shared" si="1260"/>
        <v>1.0887729180924075</v>
      </c>
      <c r="AT557" s="35">
        <f t="shared" si="1260"/>
        <v>1.5065619073146908</v>
      </c>
      <c r="AU557" s="35">
        <f t="shared" si="1260"/>
        <v>1.0457226541627958</v>
      </c>
      <c r="AV557" s="35">
        <f t="shared" si="1260"/>
        <v>0.72584861207489992</v>
      </c>
      <c r="AW557" s="35">
        <f t="shared" si="1260"/>
        <v>4.9326124426826556</v>
      </c>
      <c r="AX557" s="35">
        <f t="shared" si="1260"/>
        <v>3.4237853422913505</v>
      </c>
      <c r="AY557" s="35">
        <f t="shared" si="1260"/>
        <v>2.3764903904985881</v>
      </c>
      <c r="AZ557" s="35">
        <f t="shared" si="1260"/>
        <v>3.2884082951820015</v>
      </c>
      <c r="BA557" s="35">
        <f t="shared" si="1260"/>
        <v>2.282523561569374</v>
      </c>
      <c r="BB557" s="35">
        <f t="shared" si="1260"/>
        <v>1.5843269270280775</v>
      </c>
      <c r="BC557" s="35">
        <f t="shared" si="1260"/>
        <v>2.1922721968281551</v>
      </c>
      <c r="BD557" s="35">
        <f t="shared" si="1260"/>
        <v>1.5216823744074541</v>
      </c>
      <c r="BE557" s="35">
        <f t="shared" si="1260"/>
        <v>1.0562179513713976</v>
      </c>
      <c r="BF557" s="35">
        <f t="shared" si="1260"/>
        <v>1.5563872623942445</v>
      </c>
      <c r="BG557" s="35">
        <f t="shared" si="1260"/>
        <v>1.0803070295578066</v>
      </c>
      <c r="BH557" s="35">
        <f t="shared" si="1260"/>
        <v>0.74985404102875886</v>
      </c>
      <c r="BI557" s="35">
        <f t="shared" si="1260"/>
        <v>1.0375915082818343</v>
      </c>
      <c r="BJ557" s="35">
        <f t="shared" si="1260"/>
        <v>0.72020468638506241</v>
      </c>
      <c r="BK557" s="35">
        <f t="shared" si="1260"/>
        <v>0.49990269402832888</v>
      </c>
      <c r="BL557" s="35">
        <f t="shared" si="1260"/>
        <v>0.69172767220055942</v>
      </c>
      <c r="BM557" s="35">
        <f t="shared" si="1260"/>
        <v>0.48013645759883594</v>
      </c>
      <c r="BN557" s="35">
        <f t="shared" si="1260"/>
        <v>0.33326846269165683</v>
      </c>
      <c r="BO557" s="35">
        <f t="shared" si="1260"/>
        <v>2.0620457096680043</v>
      </c>
      <c r="BP557" s="35">
        <f t="shared" si="1260"/>
        <v>1.4312906107937435</v>
      </c>
      <c r="BQ557" s="35">
        <f t="shared" si="1260"/>
        <v>0.99347594621273327</v>
      </c>
      <c r="BR557" s="35">
        <f t="shared" si="1260"/>
        <v>1.3746971398038486</v>
      </c>
      <c r="BS557" s="35">
        <f t="shared" si="1260"/>
        <v>0.95419374054663963</v>
      </c>
      <c r="BT557" s="35">
        <f t="shared" si="1260"/>
        <v>0.66231729748728674</v>
      </c>
      <c r="BU557" s="35">
        <f t="shared" si="1260"/>
        <v>0.91646475988601861</v>
      </c>
      <c r="BV557" s="35">
        <f t="shared" si="1260"/>
        <v>0.63612916037607792</v>
      </c>
      <c r="BW557" s="35">
        <f t="shared" si="1260"/>
        <v>0.44154486499961187</v>
      </c>
      <c r="BX557" s="35">
        <f t="shared" si="1260"/>
        <v>3.0005839494186093</v>
      </c>
      <c r="BY557" s="35">
        <f t="shared" si="1260"/>
        <v>2.0827412377743681</v>
      </c>
      <c r="BZ557" s="35">
        <f t="shared" si="1260"/>
        <v>1.44565562458814</v>
      </c>
      <c r="CA557" s="35">
        <f t="shared" si="1260"/>
        <v>2.0003892996490458</v>
      </c>
      <c r="CB557" s="35">
        <f t="shared" si="1260"/>
        <v>1.3884941585416775</v>
      </c>
      <c r="CC557" s="35">
        <f t="shared" si="1260"/>
        <v>0.96377041640974603</v>
      </c>
      <c r="CD557" s="35">
        <f t="shared" si="1260"/>
        <v>1.3335928664571235</v>
      </c>
      <c r="CE557" s="35">
        <f t="shared" si="1260"/>
        <v>0.92566277237807293</v>
      </c>
      <c r="CF557" s="35">
        <f t="shared" si="1260"/>
        <v>0.64251361095159909</v>
      </c>
      <c r="CG557" s="35">
        <f t="shared" si="1260"/>
        <v>0.94677428905804517</v>
      </c>
      <c r="CH557" s="35">
        <f t="shared" si="1260"/>
        <v>0.65716736739452719</v>
      </c>
      <c r="CI557" s="35">
        <f t="shared" si="1260"/>
        <v>0.45614773632892386</v>
      </c>
      <c r="CJ557" s="35">
        <f t="shared" si="1260"/>
        <v>0.63118285938359098</v>
      </c>
      <c r="CK557" s="35">
        <f t="shared" si="1260"/>
        <v>0.43811157827104269</v>
      </c>
      <c r="CL557" s="35">
        <f t="shared" si="1260"/>
        <v>0.30409849089151919</v>
      </c>
      <c r="CM557" s="35">
        <f t="shared" si="1260"/>
        <v>0.42078857293010125</v>
      </c>
      <c r="CN557" s="35">
        <f t="shared" si="1260"/>
        <v>0.2920743855193782</v>
      </c>
      <c r="CO557" s="35">
        <f t="shared" si="1260"/>
        <v>0.20273232726472609</v>
      </c>
      <c r="CP557" s="35">
        <f t="shared" si="1260"/>
        <v>1.2543740930986793</v>
      </c>
      <c r="CQ557" s="35">
        <f t="shared" si="1260"/>
        <v>0.87067607350184195</v>
      </c>
      <c r="CR557" s="35">
        <f t="shared" ref="CR557:DG557" si="1261">EXP(CR556)</f>
        <v>0.60434668504346123</v>
      </c>
      <c r="CS557" s="35">
        <f t="shared" si="1261"/>
        <v>0.83624939541443655</v>
      </c>
      <c r="CT557" s="35">
        <f t="shared" si="1261"/>
        <v>0.58045071567852635</v>
      </c>
      <c r="CU557" s="35">
        <f t="shared" si="1261"/>
        <v>0.40289779003635379</v>
      </c>
      <c r="CV557" s="35">
        <f t="shared" si="1261"/>
        <v>0.55749959695316897</v>
      </c>
      <c r="CW557" s="35">
        <f t="shared" si="1261"/>
        <v>0.38696714379277203</v>
      </c>
      <c r="CX557" s="35">
        <f t="shared" si="1261"/>
        <v>0.26859852669582224</v>
      </c>
      <c r="CY557" s="35">
        <f t="shared" si="1261"/>
        <v>1.8253013270614715</v>
      </c>
      <c r="CZ557" s="35">
        <f t="shared" si="1261"/>
        <v>1.2669635008784899</v>
      </c>
      <c r="DA557" s="35">
        <f t="shared" si="1261"/>
        <v>0.8794145321432838</v>
      </c>
      <c r="DB557" s="35">
        <f t="shared" si="1261"/>
        <v>1.2168675513966027</v>
      </c>
      <c r="DC557" s="35">
        <f t="shared" si="1261"/>
        <v>0.84464233393446386</v>
      </c>
      <c r="DD557" s="35">
        <f t="shared" si="1261"/>
        <v>0.5862763547729275</v>
      </c>
      <c r="DE557" s="35">
        <f t="shared" si="1261"/>
        <v>0.81124503427926076</v>
      </c>
      <c r="DF557" s="35">
        <f t="shared" si="1261"/>
        <v>0.56309488929995632</v>
      </c>
      <c r="DG557" s="35">
        <f t="shared" si="1261"/>
        <v>0.39085090318911064</v>
      </c>
    </row>
    <row r="558" spans="1:111" ht="13.15" x14ac:dyDescent="0.35">
      <c r="B558" s="36">
        <f t="shared" si="1258"/>
        <v>-0.40546510808984815</v>
      </c>
      <c r="D558" s="36">
        <f>$CE$5-$CE$7*SUMPRODUCT($B$5:$CD$5,AE558:DG558)</f>
        <v>-8.560476771890535E-9</v>
      </c>
      <c r="F558" s="36">
        <f>SUMPRODUCT($B$7:$CD$7, LN(AE558:DG558))</f>
        <v>-3180.5978399977985</v>
      </c>
      <c r="H558" s="36">
        <f t="shared" si="1254"/>
        <v>1.9143701074234368E-8</v>
      </c>
      <c r="I558" s="36">
        <f t="shared" si="1254"/>
        <v>-1.3207660889973821E-6</v>
      </c>
      <c r="J558" s="36">
        <f t="shared" si="1254"/>
        <v>-2.1371764177938561E-3</v>
      </c>
      <c r="K558" s="36">
        <f t="shared" si="1254"/>
        <v>-1.7546306945420264E-6</v>
      </c>
      <c r="M558" s="36">
        <v>1.8316328281038185E-11</v>
      </c>
      <c r="N558" s="36">
        <f>IFERROR(M558/(MAX(ABS(M556),ABS(M557),ABS(M558),ABS(M559))),0)</f>
        <v>0.48582994633879711</v>
      </c>
      <c r="P558" s="36">
        <f>L609</f>
        <v>-1.9898038772225846E-10</v>
      </c>
      <c r="R558" s="36">
        <f>H609*J609</f>
        <v>-1.7890584169131823E-11</v>
      </c>
      <c r="T558" s="36">
        <f>P558-D558</f>
        <v>8.3614963841682766E-9</v>
      </c>
      <c r="V558" s="36">
        <v>-1.7890582180367514E-11</v>
      </c>
      <c r="X558" s="36">
        <v>2.005699531178011E-8</v>
      </c>
      <c r="Y558" s="36">
        <v>-1.3229544486987308E-6</v>
      </c>
      <c r="Z558" s="36">
        <v>-2.1371781827018419E-3</v>
      </c>
      <c r="AA558" s="36">
        <v>-1.7540118144059773E-6</v>
      </c>
      <c r="AC558" s="44">
        <f t="shared" si="1259"/>
        <v>0.99999999999999944</v>
      </c>
      <c r="AD558" s="37" t="s">
        <v>366</v>
      </c>
      <c r="AE558" s="36">
        <f t="shared" ref="AE558:BJ558" si="1262">AE557/$AC557</f>
        <v>2.5874234132789921E-2</v>
      </c>
      <c r="AF558" s="36">
        <f t="shared" si="1262"/>
        <v>1.7959615639026611E-2</v>
      </c>
      <c r="AG558" s="36">
        <f t="shared" si="1262"/>
        <v>1.2465984200583953E-2</v>
      </c>
      <c r="AH558" s="36">
        <f t="shared" si="1262"/>
        <v>1.7249489422175891E-2</v>
      </c>
      <c r="AI558" s="36">
        <f t="shared" si="1262"/>
        <v>1.1973077092903709E-2</v>
      </c>
      <c r="AJ558" s="36">
        <f t="shared" si="1262"/>
        <v>8.3106561338748552E-3</v>
      </c>
      <c r="AK558" s="36">
        <f t="shared" si="1262"/>
        <v>1.1499659614994558E-2</v>
      </c>
      <c r="AL558" s="36">
        <f t="shared" si="1262"/>
        <v>7.9820513954153398E-3</v>
      </c>
      <c r="AM558" s="36">
        <f t="shared" si="1262"/>
        <v>5.5404374226847167E-3</v>
      </c>
      <c r="AN558" s="36">
        <f t="shared" si="1262"/>
        <v>3.4280577060486088E-2</v>
      </c>
      <c r="AO558" s="36">
        <f t="shared" si="1262"/>
        <v>2.3794558893248215E-2</v>
      </c>
      <c r="AP558" s="36">
        <f t="shared" si="1262"/>
        <v>1.6516088160513285E-2</v>
      </c>
      <c r="AQ558" s="36">
        <f t="shared" si="1262"/>
        <v>2.2853718040742654E-2</v>
      </c>
      <c r="AR558" s="36">
        <f t="shared" si="1262"/>
        <v>1.5863039262456028E-2</v>
      </c>
      <c r="AS558" s="36">
        <f t="shared" si="1262"/>
        <v>1.1010725440543864E-2</v>
      </c>
      <c r="AT558" s="36">
        <f t="shared" si="1262"/>
        <v>1.5235812027440832E-2</v>
      </c>
      <c r="AU558" s="36">
        <f t="shared" si="1262"/>
        <v>1.0575359508497717E-2</v>
      </c>
      <c r="AV558" s="36">
        <f t="shared" si="1262"/>
        <v>7.3404836271636943E-3</v>
      </c>
      <c r="AW558" s="36">
        <f t="shared" si="1262"/>
        <v>4.9883350704705474E-2</v>
      </c>
      <c r="AX558" s="36">
        <f t="shared" si="1262"/>
        <v>3.4624630852665074E-2</v>
      </c>
      <c r="AY558" s="36">
        <f t="shared" si="1262"/>
        <v>2.4033370748894733E-2</v>
      </c>
      <c r="AZ558" s="36">
        <f t="shared" si="1262"/>
        <v>3.3255567137079431E-2</v>
      </c>
      <c r="BA558" s="36">
        <f t="shared" si="1262"/>
        <v>2.3083087235532842E-2</v>
      </c>
      <c r="BB558" s="36">
        <f t="shared" si="1262"/>
        <v>1.6022247166223288E-2</v>
      </c>
      <c r="BC558" s="36">
        <f t="shared" si="1262"/>
        <v>2.2170378091792366E-2</v>
      </c>
      <c r="BD558" s="36">
        <f t="shared" si="1262"/>
        <v>1.5388724823970424E-2</v>
      </c>
      <c r="BE558" s="36">
        <f t="shared" si="1262"/>
        <v>1.068149811101117E-2</v>
      </c>
      <c r="BF558" s="36">
        <f t="shared" si="1262"/>
        <v>1.5739694237993769E-2</v>
      </c>
      <c r="BG558" s="36">
        <f t="shared" si="1262"/>
        <v>1.0925110182563294E-2</v>
      </c>
      <c r="BH558" s="36">
        <f t="shared" si="1262"/>
        <v>7.5832497567222086E-3</v>
      </c>
      <c r="BI558" s="36">
        <f t="shared" si="1262"/>
        <v>1.0493129492188039E-2</v>
      </c>
      <c r="BJ558" s="36">
        <f t="shared" si="1262"/>
        <v>7.2834067885089336E-3</v>
      </c>
      <c r="BK558" s="36">
        <f t="shared" ref="BK558:CP558" si="1263">BK557/$AC557</f>
        <v>5.0554998379074029E-3</v>
      </c>
      <c r="BL558" s="36">
        <f t="shared" si="1263"/>
        <v>6.9954196615868228E-3</v>
      </c>
      <c r="BM558" s="36">
        <f t="shared" si="1263"/>
        <v>4.8556045257615596E-3</v>
      </c>
      <c r="BN558" s="36">
        <f t="shared" si="1263"/>
        <v>3.3703332253333341E-3</v>
      </c>
      <c r="BO558" s="36">
        <f t="shared" si="1263"/>
        <v>2.0853401823022578E-2</v>
      </c>
      <c r="BP558" s="36">
        <f t="shared" si="1263"/>
        <v>1.4474595830956073E-2</v>
      </c>
      <c r="BQ558" s="36">
        <f t="shared" si="1263"/>
        <v>1.0046990234381008E-2</v>
      </c>
      <c r="BR558" s="36">
        <f t="shared" si="1263"/>
        <v>1.3902267882269687E-2</v>
      </c>
      <c r="BS558" s="36">
        <f t="shared" si="1263"/>
        <v>9.6497305541474628E-3</v>
      </c>
      <c r="BT558" s="36">
        <f t="shared" si="1263"/>
        <v>6.697993489710021E-3</v>
      </c>
      <c r="BU558" s="36">
        <f t="shared" si="1263"/>
        <v>9.2681785883495498E-3</v>
      </c>
      <c r="BV558" s="36">
        <f t="shared" si="1263"/>
        <v>6.4331537028828063E-3</v>
      </c>
      <c r="BW558" s="36">
        <f t="shared" si="1263"/>
        <v>4.465328993221801E-3</v>
      </c>
      <c r="BX558" s="36">
        <f t="shared" si="1263"/>
        <v>3.0344808802037982E-2</v>
      </c>
      <c r="BY558" s="36">
        <f t="shared" si="1263"/>
        <v>2.1062695031954959E-2</v>
      </c>
      <c r="BZ558" s="36">
        <f t="shared" si="1263"/>
        <v>1.4619868752619891E-2</v>
      </c>
      <c r="CA558" s="36">
        <f t="shared" si="1263"/>
        <v>2.0229872535062522E-2</v>
      </c>
      <c r="CB558" s="36">
        <f t="shared" si="1263"/>
        <v>1.4041796688227165E-2</v>
      </c>
      <c r="CC558" s="36">
        <f t="shared" si="1263"/>
        <v>9.7465791685917812E-3</v>
      </c>
      <c r="CD558" s="36">
        <f t="shared" si="1263"/>
        <v>1.3486581690288704E-2</v>
      </c>
      <c r="CE558" s="36">
        <f t="shared" si="1263"/>
        <v>9.3611977923229051E-3</v>
      </c>
      <c r="CF558" s="36">
        <f t="shared" si="1263"/>
        <v>6.497719445846868E-3</v>
      </c>
      <c r="CG558" s="36">
        <f t="shared" si="1263"/>
        <v>9.574697880297087E-3</v>
      </c>
      <c r="CH558" s="36">
        <f t="shared" si="1263"/>
        <v>6.6459124126120352E-3</v>
      </c>
      <c r="CI558" s="36">
        <f t="shared" si="1263"/>
        <v>4.6130073604724806E-3</v>
      </c>
      <c r="CJ558" s="36">
        <f t="shared" si="1263"/>
        <v>6.3831319203149729E-3</v>
      </c>
      <c r="CK558" s="36">
        <f t="shared" si="1263"/>
        <v>4.4306082751558416E-3</v>
      </c>
      <c r="CL558" s="36">
        <f t="shared" si="1263"/>
        <v>3.0753382403713157E-3</v>
      </c>
      <c r="CM558" s="36">
        <f t="shared" si="1263"/>
        <v>4.2554212802879254E-3</v>
      </c>
      <c r="CN558" s="36">
        <f t="shared" si="1263"/>
        <v>2.9537388501579965E-3</v>
      </c>
      <c r="CO558" s="36">
        <f t="shared" si="1263"/>
        <v>2.0502254936184297E-3</v>
      </c>
      <c r="CP558" s="36">
        <f t="shared" si="1263"/>
        <v>1.2685444787733539E-2</v>
      </c>
      <c r="CQ558" s="36">
        <f t="shared" ref="CQ558:DG558" si="1264">CQ557/$AC557</f>
        <v>8.8051190782520109E-3</v>
      </c>
      <c r="CR558" s="36">
        <f t="shared" si="1264"/>
        <v>6.1117385538713579E-3</v>
      </c>
      <c r="CS558" s="36">
        <f t="shared" si="1264"/>
        <v>8.4569631919772601E-3</v>
      </c>
      <c r="CT558" s="36">
        <f t="shared" si="1264"/>
        <v>5.8700793856088585E-3</v>
      </c>
      <c r="CU558" s="36">
        <f t="shared" si="1264"/>
        <v>4.074492369322202E-3</v>
      </c>
      <c r="CV558" s="36">
        <f t="shared" si="1264"/>
        <v>5.6379754614214401E-3</v>
      </c>
      <c r="CW558" s="36">
        <f t="shared" si="1264"/>
        <v>3.9133862571442508E-3</v>
      </c>
      <c r="CX558" s="36">
        <f t="shared" si="1264"/>
        <v>2.7163282462645539E-3</v>
      </c>
      <c r="CY558" s="36">
        <f t="shared" si="1264"/>
        <v>1.8459213509596548E-2</v>
      </c>
      <c r="CZ558" s="36">
        <f t="shared" si="1264"/>
        <v>1.281276106298165E-2</v>
      </c>
      <c r="DA558" s="36">
        <f t="shared" si="1264"/>
        <v>8.8934908289408886E-3</v>
      </c>
      <c r="DB558" s="36">
        <f t="shared" si="1264"/>
        <v>1.2306142339956432E-2</v>
      </c>
      <c r="DC558" s="36">
        <f t="shared" si="1264"/>
        <v>8.5418407088108869E-3</v>
      </c>
      <c r="DD558" s="36">
        <f t="shared" si="1264"/>
        <v>5.9289938860691881E-3</v>
      </c>
      <c r="DE558" s="36">
        <f t="shared" si="1264"/>
        <v>8.2040948934545554E-3</v>
      </c>
      <c r="DF558" s="36">
        <f t="shared" si="1264"/>
        <v>5.6945604726448941E-3</v>
      </c>
      <c r="DG558" s="36">
        <f t="shared" si="1264"/>
        <v>3.9526625907851907E-3</v>
      </c>
    </row>
    <row r="559" spans="1:111" x14ac:dyDescent="0.35">
      <c r="B559" s="35">
        <f t="shared" si="1258"/>
        <v>-0.36512199071474144</v>
      </c>
      <c r="D559" s="35">
        <f>$CE$6-$CE$7*SUMPRODUCT($B$6:$CD$6,AE558:DG558)</f>
        <v>-9.3776009180146502E-9</v>
      </c>
      <c r="H559" s="35">
        <f t="shared" si="1254"/>
        <v>-1.5839925596649804E-7</v>
      </c>
      <c r="I559" s="35">
        <f t="shared" si="1254"/>
        <v>9.0505686117472355E-7</v>
      </c>
      <c r="J559" s="35">
        <f t="shared" si="1254"/>
        <v>-1.7546306945420264E-6</v>
      </c>
      <c r="K559" s="35">
        <f t="shared" si="1254"/>
        <v>-2.1061611444056867E-3</v>
      </c>
      <c r="M559" s="35">
        <v>1.9765050566695081E-11</v>
      </c>
      <c r="N559" s="35">
        <f>IFERROR(M559/(MAX(ABS(M556),ABS(M557),ABS(M558),ABS(M559))),0)</f>
        <v>0.52425646171355955</v>
      </c>
      <c r="P559" s="35">
        <f>L610</f>
        <v>-2.1790924620290753E-10</v>
      </c>
      <c r="R559" s="35">
        <f>H610*J610</f>
        <v>-1.9305632403229793E-11</v>
      </c>
      <c r="T559" s="35">
        <f>P559-D559</f>
        <v>9.1596916718117427E-9</v>
      </c>
      <c r="V559" s="35">
        <v>-1.930576596637844E-11</v>
      </c>
      <c r="X559" s="35">
        <v>-1.5221976208223791E-7</v>
      </c>
      <c r="Y559" s="35">
        <v>9.0371739696113286E-7</v>
      </c>
      <c r="Z559" s="35">
        <v>-1.7540118144059773E-6</v>
      </c>
      <c r="AA559" s="35">
        <v>-2.1061577536068098E-3</v>
      </c>
    </row>
    <row r="560" spans="1:111" x14ac:dyDescent="0.35">
      <c r="B560" s="3"/>
    </row>
    <row r="561" spans="2:97" ht="13.5" thickBot="1" x14ac:dyDescent="0.4">
      <c r="B561" s="39" t="s">
        <v>367</v>
      </c>
      <c r="D561" s="39" t="s">
        <v>368</v>
      </c>
      <c r="E561" s="39" t="s">
        <v>369</v>
      </c>
      <c r="F561" s="39" t="s">
        <v>370</v>
      </c>
      <c r="H561" s="39" t="s">
        <v>347</v>
      </c>
      <c r="I561" s="39" t="s">
        <v>371</v>
      </c>
      <c r="J561" s="39" t="s">
        <v>372</v>
      </c>
      <c r="K561" s="39" t="s">
        <v>349</v>
      </c>
      <c r="L561" s="39" t="s">
        <v>373</v>
      </c>
      <c r="M561" s="39" t="s">
        <v>374</v>
      </c>
    </row>
    <row r="562" spans="2:97" ht="13.15" thickTop="1" x14ac:dyDescent="0.35">
      <c r="B562" s="32">
        <v>1</v>
      </c>
      <c r="D562" s="32">
        <v>0</v>
      </c>
      <c r="E562" s="32"/>
      <c r="F562" s="32" t="b">
        <v>0</v>
      </c>
      <c r="H562" s="32">
        <v>0</v>
      </c>
      <c r="I562" s="32">
        <f>B556</f>
        <v>-0.49706183540870225</v>
      </c>
      <c r="J562" s="32">
        <f>IF(SUMPRODUCT(L562:L565,N556:N559)&gt;0,N556,-N556)</f>
        <v>-1</v>
      </c>
      <c r="K562" s="32">
        <f>I562+J562*H562</f>
        <v>-0.49706183540870225</v>
      </c>
      <c r="L562" s="32">
        <f>D556</f>
        <v>-1.6937377722570091E-8</v>
      </c>
      <c r="M562" s="32">
        <f>SUMPRODUCT(L562:L565,J562:J565)</f>
        <v>2.6749900411744065E-8</v>
      </c>
    </row>
    <row r="563" spans="2:97" ht="13.5" thickBot="1" x14ac:dyDescent="0.4">
      <c r="H563" s="33">
        <f>H562</f>
        <v>0</v>
      </c>
      <c r="I563" s="33">
        <f>B557</f>
        <v>0.32821982072790756</v>
      </c>
      <c r="J563" s="32">
        <f>IF(SUMPRODUCT(L562:L565,N556:N559)&gt;0,N557,-N557)</f>
        <v>-0.1967636030339574</v>
      </c>
      <c r="K563" s="33">
        <f t="shared" ref="K563:K565" si="1265">I563+J563*H563</f>
        <v>0.32821982072790756</v>
      </c>
      <c r="L563" s="32">
        <f>D557</f>
        <v>-3.747231858142186E-9</v>
      </c>
      <c r="M563" s="39" t="s">
        <v>375</v>
      </c>
    </row>
    <row r="564" spans="2:97" ht="13.15" thickTop="1" x14ac:dyDescent="0.35">
      <c r="H564" s="33">
        <f t="shared" ref="H564:H565" si="1266">H563</f>
        <v>0</v>
      </c>
      <c r="I564" s="32">
        <f>B558</f>
        <v>-0.40546510808984815</v>
      </c>
      <c r="J564" s="32">
        <f>IF(SUMPRODUCT(L562:L565,N556:N559)&gt;0,N558,-N558)</f>
        <v>-0.48582994633879711</v>
      </c>
      <c r="K564" s="32">
        <f t="shared" si="1265"/>
        <v>-0.40546510808984815</v>
      </c>
      <c r="L564" s="32">
        <f>D558</f>
        <v>-8.560476771890535E-9</v>
      </c>
      <c r="M564" s="32">
        <f>F558</f>
        <v>-3180.5978399977985</v>
      </c>
    </row>
    <row r="565" spans="2:97" x14ac:dyDescent="0.35">
      <c r="H565" s="33">
        <f t="shared" si="1266"/>
        <v>0</v>
      </c>
      <c r="I565" s="34">
        <f>B559</f>
        <v>-0.36512199071474144</v>
      </c>
      <c r="J565" s="32">
        <f>IF(SUMPRODUCT(L562:L565,N556:N559)&gt;0,N559,-N559)</f>
        <v>-0.52425646171355955</v>
      </c>
      <c r="K565" s="34">
        <f t="shared" si="1265"/>
        <v>-0.36512199071474144</v>
      </c>
      <c r="L565" s="32">
        <f>D559</f>
        <v>-9.3776009180146502E-9</v>
      </c>
    </row>
    <row r="566" spans="2:97" ht="13.5" thickBot="1" x14ac:dyDescent="0.4">
      <c r="B566" s="39" t="s">
        <v>367</v>
      </c>
      <c r="D566" s="39" t="s">
        <v>368</v>
      </c>
      <c r="E566" s="39" t="s">
        <v>369</v>
      </c>
      <c r="F566" s="39" t="s">
        <v>370</v>
      </c>
      <c r="H566" s="39" t="s">
        <v>347</v>
      </c>
      <c r="I566" s="39" t="s">
        <v>371</v>
      </c>
      <c r="J566" s="39" t="s">
        <v>372</v>
      </c>
      <c r="K566" s="39" t="s">
        <v>349</v>
      </c>
      <c r="L566" s="39" t="s">
        <v>373</v>
      </c>
      <c r="M566" s="39" t="s">
        <v>374</v>
      </c>
      <c r="O566" s="45" t="s">
        <v>336</v>
      </c>
    </row>
    <row r="567" spans="2:97" ht="13.9" thickTop="1" thickBot="1" x14ac:dyDescent="0.4">
      <c r="B567" s="32">
        <f>1+B562</f>
        <v>2</v>
      </c>
      <c r="D567" s="32">
        <v>0</v>
      </c>
      <c r="E567" s="32">
        <f>H567</f>
        <v>9.4271454071788679E-9</v>
      </c>
      <c r="F567" s="32" t="b">
        <f>OR(F562,M567*M562&lt;=0)</f>
        <v>1</v>
      </c>
      <c r="H567" s="32">
        <f>ABS(H549)</f>
        <v>9.4271454071788679E-9</v>
      </c>
      <c r="I567" s="32">
        <f>I562</f>
        <v>-0.49706183540870225</v>
      </c>
      <c r="J567" s="32">
        <f>J562</f>
        <v>-1</v>
      </c>
      <c r="K567" s="32">
        <f>I567+J567*H567</f>
        <v>-0.49706184483584764</v>
      </c>
      <c r="L567" s="32">
        <f>$CE$3-$CE$7*SUMPRODUCT($B$3:$CD$3,Q569:CS569)</f>
        <v>4.2182466302165267E-6</v>
      </c>
      <c r="M567" s="32">
        <f>SUMPRODUCT(L567:L570,J567:J570)</f>
        <v>-6.6620511115293451E-6</v>
      </c>
      <c r="O567" s="46">
        <f>SUM(Q567:CS567)</f>
        <v>-1.2659907299386686</v>
      </c>
      <c r="P567" s="39" t="s">
        <v>363</v>
      </c>
      <c r="Q567" s="32">
        <f t="shared" ref="Q567:AV567" si="1267">SUMPRODUCT(B$3:B$6,$K567:$K570)</f>
        <v>0.93942913428968022</v>
      </c>
      <c r="R567" s="32">
        <f t="shared" si="1267"/>
        <v>0.57430713863269689</v>
      </c>
      <c r="S567" s="32">
        <f t="shared" si="1267"/>
        <v>0.20918514297571356</v>
      </c>
      <c r="T567" s="32">
        <f t="shared" si="1267"/>
        <v>0.53396402161984247</v>
      </c>
      <c r="U567" s="32">
        <f t="shared" si="1267"/>
        <v>0.16884202596285919</v>
      </c>
      <c r="V567" s="32">
        <f t="shared" si="1267"/>
        <v>-0.19627996969412415</v>
      </c>
      <c r="W567" s="32">
        <f t="shared" si="1267"/>
        <v>0.12849890895000482</v>
      </c>
      <c r="X567" s="32">
        <f t="shared" si="1267"/>
        <v>-0.23662308670697851</v>
      </c>
      <c r="Y567" s="32">
        <f t="shared" si="1267"/>
        <v>-0.60174508236396185</v>
      </c>
      <c r="Z567" s="32">
        <f t="shared" si="1267"/>
        <v>1.2207604076093845</v>
      </c>
      <c r="AA567" s="32">
        <f t="shared" si="1267"/>
        <v>0.8556384119524012</v>
      </c>
      <c r="AB567" s="32">
        <f t="shared" si="1267"/>
        <v>0.49051641629541787</v>
      </c>
      <c r="AC567" s="32">
        <f t="shared" si="1267"/>
        <v>0.81529529493954689</v>
      </c>
      <c r="AD567" s="32">
        <f t="shared" si="1267"/>
        <v>0.45017329928256355</v>
      </c>
      <c r="AE567" s="32">
        <f t="shared" si="1267"/>
        <v>8.5051303625580221E-2</v>
      </c>
      <c r="AF567" s="32">
        <f t="shared" si="1267"/>
        <v>0.40983018226970919</v>
      </c>
      <c r="AG567" s="32">
        <f t="shared" si="1267"/>
        <v>4.4708186612725853E-2</v>
      </c>
      <c r="AH567" s="32">
        <f t="shared" si="1267"/>
        <v>-0.32041380904425748</v>
      </c>
      <c r="AI567" s="32">
        <f t="shared" si="1267"/>
        <v>1.595868772035657</v>
      </c>
      <c r="AJ567" s="32">
        <f t="shared" si="1267"/>
        <v>1.2307467763786737</v>
      </c>
      <c r="AK567" s="32">
        <f t="shared" si="1267"/>
        <v>0.86562478072169036</v>
      </c>
      <c r="AL567" s="32">
        <f t="shared" si="1267"/>
        <v>1.1904036593658194</v>
      </c>
      <c r="AM567" s="32">
        <f t="shared" si="1267"/>
        <v>0.82528166370883604</v>
      </c>
      <c r="AN567" s="32">
        <f t="shared" si="1267"/>
        <v>0.46015966805185271</v>
      </c>
      <c r="AO567" s="32">
        <f t="shared" si="1267"/>
        <v>0.78493854669598173</v>
      </c>
      <c r="AP567" s="32">
        <f t="shared" si="1267"/>
        <v>0.41981655103899834</v>
      </c>
      <c r="AQ567" s="32">
        <f t="shared" si="1267"/>
        <v>5.4694555382015009E-2</v>
      </c>
      <c r="AR567" s="32">
        <f t="shared" si="1267"/>
        <v>0.44236728945383258</v>
      </c>
      <c r="AS567" s="32">
        <f t="shared" si="1267"/>
        <v>7.7245293796849246E-2</v>
      </c>
      <c r="AT567" s="32">
        <f t="shared" si="1267"/>
        <v>-0.28787670186013409</v>
      </c>
      <c r="AU567" s="32">
        <f t="shared" si="1267"/>
        <v>3.6902176783994878E-2</v>
      </c>
      <c r="AV567" s="32">
        <f t="shared" si="1267"/>
        <v>-0.32821981887298846</v>
      </c>
      <c r="AW567" s="32">
        <f t="shared" ref="AW567:CB567" si="1268">SUMPRODUCT(AH$3:AH$6,$K567:$K570)</f>
        <v>-0.69334181452997179</v>
      </c>
      <c r="AX567" s="32">
        <f t="shared" si="1268"/>
        <v>-0.36856293588584288</v>
      </c>
      <c r="AY567" s="32">
        <f t="shared" si="1268"/>
        <v>-0.73368493154282621</v>
      </c>
      <c r="AZ567" s="32">
        <f t="shared" si="1268"/>
        <v>-1.0988069271998095</v>
      </c>
      <c r="BA567" s="32">
        <f t="shared" si="1268"/>
        <v>0.72369856277353695</v>
      </c>
      <c r="BB567" s="32">
        <f t="shared" si="1268"/>
        <v>0.35857656711655361</v>
      </c>
      <c r="BC567" s="32">
        <f t="shared" si="1268"/>
        <v>-6.5454285404297208E-3</v>
      </c>
      <c r="BD567" s="32">
        <f t="shared" si="1268"/>
        <v>0.3182334501036993</v>
      </c>
      <c r="BE567" s="32">
        <f t="shared" si="1268"/>
        <v>-4.6888545553284061E-2</v>
      </c>
      <c r="BF567" s="32">
        <f t="shared" si="1268"/>
        <v>-0.41201054121026737</v>
      </c>
      <c r="BG567" s="32">
        <f t="shared" si="1268"/>
        <v>-8.7231662566138457E-2</v>
      </c>
      <c r="BH567" s="32">
        <f t="shared" si="1268"/>
        <v>-0.45235365822312179</v>
      </c>
      <c r="BI567" s="32">
        <f t="shared" si="1268"/>
        <v>-0.81747565388010512</v>
      </c>
      <c r="BJ567" s="32">
        <f t="shared" si="1268"/>
        <v>1.0988069271998095</v>
      </c>
      <c r="BK567" s="32">
        <f t="shared" si="1268"/>
        <v>0.73368493154282621</v>
      </c>
      <c r="BL567" s="32">
        <f t="shared" si="1268"/>
        <v>0.36856293588584288</v>
      </c>
      <c r="BM567" s="32">
        <f t="shared" si="1268"/>
        <v>0.69334181452997179</v>
      </c>
      <c r="BN567" s="32">
        <f t="shared" si="1268"/>
        <v>0.32821981887298846</v>
      </c>
      <c r="BO567" s="32">
        <f t="shared" si="1268"/>
        <v>-3.6902176783994878E-2</v>
      </c>
      <c r="BP567" s="32">
        <f t="shared" si="1268"/>
        <v>0.28787670186013409</v>
      </c>
      <c r="BQ567" s="32">
        <f t="shared" si="1268"/>
        <v>-7.7245293796849246E-2</v>
      </c>
      <c r="BR567" s="32">
        <f t="shared" si="1268"/>
        <v>-0.44236728945383258</v>
      </c>
      <c r="BS567" s="32">
        <f t="shared" si="1268"/>
        <v>-5.4694555382015009E-2</v>
      </c>
      <c r="BT567" s="32">
        <f t="shared" si="1268"/>
        <v>-0.41981655103899834</v>
      </c>
      <c r="BU567" s="32">
        <f t="shared" si="1268"/>
        <v>-0.78493854669598173</v>
      </c>
      <c r="BV567" s="32">
        <f t="shared" si="1268"/>
        <v>-0.46015966805185271</v>
      </c>
      <c r="BW567" s="32">
        <f t="shared" si="1268"/>
        <v>-0.82528166370883604</v>
      </c>
      <c r="BX567" s="32">
        <f t="shared" si="1268"/>
        <v>-1.1904036593658194</v>
      </c>
      <c r="BY567" s="32">
        <f t="shared" si="1268"/>
        <v>-0.86562478072169036</v>
      </c>
      <c r="BZ567" s="32">
        <f t="shared" si="1268"/>
        <v>-1.2307467763786737</v>
      </c>
      <c r="CA567" s="32">
        <f t="shared" si="1268"/>
        <v>-1.595868772035657</v>
      </c>
      <c r="CB567" s="32">
        <f t="shared" si="1268"/>
        <v>0.2266367179376893</v>
      </c>
      <c r="CC567" s="32">
        <f t="shared" ref="CC567:CS567" si="1269">SUMPRODUCT(BN$3:BN$6,$K567:$K570)</f>
        <v>-0.13848527771929403</v>
      </c>
      <c r="CD567" s="32">
        <f t="shared" si="1269"/>
        <v>-0.50360727337627731</v>
      </c>
      <c r="CE567" s="32">
        <f t="shared" si="1269"/>
        <v>-0.1788283947321484</v>
      </c>
      <c r="CF567" s="32">
        <f t="shared" si="1269"/>
        <v>-0.54395039038913173</v>
      </c>
      <c r="CG567" s="32">
        <f t="shared" si="1269"/>
        <v>-0.90907238604611507</v>
      </c>
      <c r="CH567" s="32">
        <f t="shared" si="1269"/>
        <v>-0.58429350740198616</v>
      </c>
      <c r="CI567" s="32">
        <f t="shared" si="1269"/>
        <v>-0.94941550305896949</v>
      </c>
      <c r="CJ567" s="32">
        <f t="shared" si="1269"/>
        <v>-1.3145374987159528</v>
      </c>
      <c r="CK567" s="32">
        <f t="shared" si="1269"/>
        <v>0.60174508236396185</v>
      </c>
      <c r="CL567" s="32">
        <f t="shared" si="1269"/>
        <v>0.23662308670697851</v>
      </c>
      <c r="CM567" s="32">
        <f t="shared" si="1269"/>
        <v>-0.12849890895000482</v>
      </c>
      <c r="CN567" s="32">
        <f t="shared" si="1269"/>
        <v>0.19627996969412415</v>
      </c>
      <c r="CO567" s="32">
        <f t="shared" si="1269"/>
        <v>-0.16884202596285919</v>
      </c>
      <c r="CP567" s="32">
        <f t="shared" si="1269"/>
        <v>-0.53396402161984247</v>
      </c>
      <c r="CQ567" s="32">
        <f t="shared" si="1269"/>
        <v>-0.20918514297571356</v>
      </c>
      <c r="CR567" s="32">
        <f t="shared" si="1269"/>
        <v>-0.57430713863269689</v>
      </c>
      <c r="CS567" s="32">
        <f t="shared" si="1269"/>
        <v>-0.93942913428968022</v>
      </c>
    </row>
    <row r="568" spans="2:97" ht="13.9" thickTop="1" thickBot="1" x14ac:dyDescent="0.4">
      <c r="H568" s="33">
        <f>H567</f>
        <v>9.4271454071788679E-9</v>
      </c>
      <c r="I568" s="33">
        <f t="shared" ref="I568:J568" si="1270">I563</f>
        <v>0.32821982072790756</v>
      </c>
      <c r="J568" s="33">
        <f t="shared" si="1270"/>
        <v>-0.1967636030339574</v>
      </c>
      <c r="K568" s="33">
        <f t="shared" ref="K568:K570" si="1271">I568+J568*H568</f>
        <v>0.32821981887298846</v>
      </c>
      <c r="L568" s="33">
        <f>$CE$4-$CE$7*SUMPRODUCT($B$4:$CD$4,Q569:CS569)</f>
        <v>9.3324686645246402E-7</v>
      </c>
      <c r="M568" s="39" t="s">
        <v>375</v>
      </c>
      <c r="O568" s="47">
        <f t="shared" ref="O568:O569" si="1272">SUM(Q568:CS568)</f>
        <v>98.882941862722149</v>
      </c>
      <c r="P568" s="39" t="s">
        <v>365</v>
      </c>
      <c r="Q568" s="33">
        <f>EXP(Q567)</f>
        <v>2.5585204297723032</v>
      </c>
      <c r="R568" s="33">
        <f>EXP(R567)</f>
        <v>1.7758996482906486</v>
      </c>
      <c r="S568" s="33">
        <f t="shared" ref="S568:CD568" si="1273">EXP(S567)</f>
        <v>1.2326731981888162</v>
      </c>
      <c r="T568" s="33">
        <f t="shared" si="1273"/>
        <v>1.7056802787341125</v>
      </c>
      <c r="U568" s="33">
        <f t="shared" si="1273"/>
        <v>1.1839330934597163</v>
      </c>
      <c r="V568" s="33">
        <f t="shared" si="1273"/>
        <v>0.82178212837717579</v>
      </c>
      <c r="W568" s="33">
        <f t="shared" si="1273"/>
        <v>1.1371201806355709</v>
      </c>
      <c r="X568" s="33">
        <f t="shared" si="1273"/>
        <v>0.78928872537266692</v>
      </c>
      <c r="Y568" s="33">
        <f t="shared" si="1273"/>
        <v>0.54785474975231618</v>
      </c>
      <c r="Z568" s="33">
        <f t="shared" si="1273"/>
        <v>3.3897643564660487</v>
      </c>
      <c r="AA568" s="33">
        <f t="shared" si="1273"/>
        <v>2.3528760053606352</v>
      </c>
      <c r="AB568" s="33">
        <f t="shared" si="1273"/>
        <v>1.6331593923458814</v>
      </c>
      <c r="AC568" s="33">
        <f t="shared" si="1273"/>
        <v>2.2598428940020341</v>
      </c>
      <c r="AD568" s="33">
        <f t="shared" si="1273"/>
        <v>1.5685839964183892</v>
      </c>
      <c r="AE568" s="33">
        <f t="shared" si="1273"/>
        <v>1.0887729232639614</v>
      </c>
      <c r="AF568" s="33">
        <f t="shared" si="1273"/>
        <v>1.506561922462246</v>
      </c>
      <c r="AG568" s="33">
        <f t="shared" si="1273"/>
        <v>1.0457226595086808</v>
      </c>
      <c r="AH568" s="33">
        <f t="shared" si="1273"/>
        <v>0.72584861219822328</v>
      </c>
      <c r="AI568" s="33">
        <f t="shared" si="1273"/>
        <v>4.9326125270029904</v>
      </c>
      <c r="AJ568" s="33">
        <f t="shared" si="1273"/>
        <v>3.4237853838979286</v>
      </c>
      <c r="AK568" s="33">
        <f t="shared" si="1273"/>
        <v>2.3764904076330216</v>
      </c>
      <c r="AL568" s="33">
        <f t="shared" si="1273"/>
        <v>3.2884083363346823</v>
      </c>
      <c r="AM568" s="33">
        <f t="shared" si="1273"/>
        <v>2.2825235788531586</v>
      </c>
      <c r="AN568" s="33">
        <f t="shared" si="1273"/>
        <v>1.5843269311948325</v>
      </c>
      <c r="AO568" s="33">
        <f t="shared" si="1273"/>
        <v>2.192272214222692</v>
      </c>
      <c r="AP568" s="33">
        <f t="shared" si="1273"/>
        <v>1.5216823789606879</v>
      </c>
      <c r="AQ568" s="33">
        <f t="shared" si="1273"/>
        <v>1.0562179493117672</v>
      </c>
      <c r="AR568" s="33">
        <f t="shared" si="1273"/>
        <v>1.5563872801014969</v>
      </c>
      <c r="AS568" s="33">
        <f t="shared" si="1273"/>
        <v>1.0803070365094836</v>
      </c>
      <c r="AT568" s="33">
        <f t="shared" si="1273"/>
        <v>0.74985404214804108</v>
      </c>
      <c r="AU568" s="33">
        <f t="shared" si="1273"/>
        <v>1.037591515334511</v>
      </c>
      <c r="AV568" s="33">
        <f t="shared" si="1273"/>
        <v>0.72020468772098389</v>
      </c>
      <c r="AW568" s="33">
        <f t="shared" si="1273"/>
        <v>0.49990269248496794</v>
      </c>
      <c r="AX568" s="33">
        <f t="shared" si="1273"/>
        <v>0.69172767373423827</v>
      </c>
      <c r="AY568" s="33">
        <f t="shared" si="1273"/>
        <v>0.48013645629043022</v>
      </c>
      <c r="AZ568" s="33">
        <f t="shared" si="1273"/>
        <v>0.33326846013638345</v>
      </c>
      <c r="BA568" s="33">
        <f t="shared" si="1273"/>
        <v>2.0620457298496988</v>
      </c>
      <c r="BB568" s="33">
        <f t="shared" si="1273"/>
        <v>1.4312906177283151</v>
      </c>
      <c r="BC568" s="33">
        <f t="shared" si="1273"/>
        <v>0.9934759461161039</v>
      </c>
      <c r="BD568" s="33">
        <f t="shared" si="1273"/>
        <v>1.3746971469622133</v>
      </c>
      <c r="BE568" s="33">
        <f t="shared" si="1273"/>
        <v>0.95419374079948993</v>
      </c>
      <c r="BF568" s="33">
        <f t="shared" si="1273"/>
        <v>0.66231729438946085</v>
      </c>
      <c r="BG568" s="33">
        <f t="shared" si="1273"/>
        <v>0.91646476046086267</v>
      </c>
      <c r="BH568" s="33">
        <f t="shared" si="1273"/>
        <v>0.63612915763117983</v>
      </c>
      <c r="BI568" s="33">
        <f t="shared" si="1273"/>
        <v>0.4415448609121238</v>
      </c>
      <c r="BJ568" s="33">
        <f t="shared" si="1273"/>
        <v>3.0005839724250238</v>
      </c>
      <c r="BK568" s="33">
        <f t="shared" si="1273"/>
        <v>2.082741243449985</v>
      </c>
      <c r="BL568" s="33">
        <f t="shared" si="1273"/>
        <v>1.4456556213828737</v>
      </c>
      <c r="BM568" s="33">
        <f t="shared" si="1273"/>
        <v>2.0003893058248932</v>
      </c>
      <c r="BN568" s="33">
        <f t="shared" si="1273"/>
        <v>1.388494155966133</v>
      </c>
      <c r="BO568" s="33">
        <f t="shared" si="1273"/>
        <v>0.96377040985884332</v>
      </c>
      <c r="BP568" s="33">
        <f t="shared" si="1273"/>
        <v>1.3335928644665138</v>
      </c>
      <c r="BQ568" s="33">
        <f t="shared" si="1273"/>
        <v>0.92566276642151757</v>
      </c>
      <c r="BR568" s="33">
        <f t="shared" si="1273"/>
        <v>0.64251360364162513</v>
      </c>
      <c r="BS568" s="33">
        <f t="shared" si="1273"/>
        <v>0.94677429090426002</v>
      </c>
      <c r="BT568" s="33">
        <f t="shared" si="1273"/>
        <v>0.65716736542812693</v>
      </c>
      <c r="BU568" s="33">
        <f t="shared" si="1273"/>
        <v>0.45614773270962944</v>
      </c>
      <c r="BV568" s="33">
        <f t="shared" si="1273"/>
        <v>0.63118285772359006</v>
      </c>
      <c r="BW568" s="33">
        <f t="shared" si="1273"/>
        <v>0.43811157495356273</v>
      </c>
      <c r="BX568" s="33">
        <f t="shared" si="1273"/>
        <v>0.30409848708588832</v>
      </c>
      <c r="BY568" s="33">
        <f t="shared" si="1273"/>
        <v>0.42078856989622671</v>
      </c>
      <c r="BZ568" s="33">
        <f t="shared" si="1273"/>
        <v>0.29207438197002727</v>
      </c>
      <c r="CA568" s="33">
        <f t="shared" si="1273"/>
        <v>0.20273232379912692</v>
      </c>
      <c r="CB568" s="33">
        <f t="shared" si="1273"/>
        <v>1.2543740935503476</v>
      </c>
      <c r="CC568" s="33">
        <f t="shared" si="1273"/>
        <v>0.87067606951225851</v>
      </c>
      <c r="CD568" s="33">
        <f t="shared" si="1273"/>
        <v>0.60434667928741614</v>
      </c>
      <c r="CE568" s="33">
        <f t="shared" ref="CE568:CS568" si="1274">EXP(CE567)</f>
        <v>0.83624939188553515</v>
      </c>
      <c r="CF568" s="33">
        <f t="shared" si="1274"/>
        <v>0.58045071036034579</v>
      </c>
      <c r="CG568" s="33">
        <f t="shared" si="1274"/>
        <v>0.40289778435372264</v>
      </c>
      <c r="CH568" s="33">
        <f t="shared" si="1274"/>
        <v>0.55749959204722577</v>
      </c>
      <c r="CI568" s="33">
        <f t="shared" si="1274"/>
        <v>0.38696713847501285</v>
      </c>
      <c r="CJ568" s="33">
        <f t="shared" si="1274"/>
        <v>0.26859852167722303</v>
      </c>
      <c r="CK568" s="33">
        <f t="shared" si="1274"/>
        <v>1.8253013238492459</v>
      </c>
      <c r="CL568" s="33">
        <f t="shared" si="1274"/>
        <v>1.2669634923872055</v>
      </c>
      <c r="CM568" s="33">
        <f t="shared" si="1274"/>
        <v>0.87941452190310232</v>
      </c>
      <c r="CN568" s="33">
        <f t="shared" si="1274"/>
        <v>1.2168675436818783</v>
      </c>
      <c r="CO568" s="33">
        <f t="shared" si="1274"/>
        <v>0.84464232440515463</v>
      </c>
      <c r="CP568" s="33">
        <f t="shared" si="1274"/>
        <v>0.58627634526100048</v>
      </c>
      <c r="CQ568" s="33">
        <f t="shared" si="1274"/>
        <v>0.81124502542061749</v>
      </c>
      <c r="CR568" s="33">
        <f t="shared" si="1274"/>
        <v>0.56309488036811484</v>
      </c>
      <c r="CS568" s="33">
        <f t="shared" si="1274"/>
        <v>0.39085089505773285</v>
      </c>
    </row>
    <row r="569" spans="2:97" ht="13.9" thickTop="1" thickBot="1" x14ac:dyDescent="0.4">
      <c r="H569" s="32">
        <f t="shared" ref="H569:H570" si="1275">H568</f>
        <v>9.4271454071788679E-9</v>
      </c>
      <c r="I569" s="32">
        <f t="shared" ref="I569:J569" si="1276">I564</f>
        <v>-0.40546510808984815</v>
      </c>
      <c r="J569" s="32">
        <f t="shared" si="1276"/>
        <v>-0.48582994633879711</v>
      </c>
      <c r="K569" s="32">
        <f t="shared" si="1271"/>
        <v>-0.4054651126698377</v>
      </c>
      <c r="L569" s="32">
        <f>$CE$5-$CE$7*SUMPRODUCT($B$5:$CD$5,Q569:CS569)</f>
        <v>2.1319820859844185E-6</v>
      </c>
      <c r="M569" s="32">
        <f>SUMPRODUCT($B$7:$CD$7, LN(Q569:CS569))</f>
        <v>-3180.597839997798</v>
      </c>
      <c r="O569" s="48">
        <f t="shared" si="1272"/>
        <v>1.0000000000000002</v>
      </c>
      <c r="P569" s="39" t="s">
        <v>366</v>
      </c>
      <c r="Q569" s="32">
        <f t="shared" ref="Q569:AV569" si="1277">Q568/$O568</f>
        <v>2.5874234540111705E-2</v>
      </c>
      <c r="R569" s="32">
        <f t="shared" si="1277"/>
        <v>1.7959615832992774E-2</v>
      </c>
      <c r="S569" s="32">
        <f t="shared" si="1277"/>
        <v>1.246598427360828E-2</v>
      </c>
      <c r="T569" s="32">
        <f t="shared" si="1277"/>
        <v>1.7249489614721267E-2</v>
      </c>
      <c r="U569" s="32">
        <f t="shared" si="1277"/>
        <v>1.1973077167377914E-2</v>
      </c>
      <c r="V569" s="32">
        <f t="shared" si="1277"/>
        <v>8.3106561444950214E-3</v>
      </c>
      <c r="W569" s="32">
        <f t="shared" si="1277"/>
        <v>1.149965969068982E-2</v>
      </c>
      <c r="X569" s="32">
        <f t="shared" si="1277"/>
        <v>7.9820514085070984E-3</v>
      </c>
      <c r="Y569" s="32">
        <f t="shared" si="1277"/>
        <v>5.5404374043896828E-3</v>
      </c>
      <c r="Z569" s="32">
        <f t="shared" si="1277"/>
        <v>3.4280577545639901E-2</v>
      </c>
      <c r="AA569" s="32">
        <f t="shared" si="1277"/>
        <v>2.3794559112400814E-2</v>
      </c>
      <c r="AB569" s="32">
        <f t="shared" si="1277"/>
        <v>1.6516088231003225E-2</v>
      </c>
      <c r="AC569" s="32">
        <f t="shared" si="1277"/>
        <v>2.2853718259508736E-2</v>
      </c>
      <c r="AD569" s="32">
        <f t="shared" si="1277"/>
        <v>1.5863039335905209E-2</v>
      </c>
      <c r="AE569" s="32">
        <f t="shared" si="1277"/>
        <v>1.1010725437108152E-2</v>
      </c>
      <c r="AF569" s="32">
        <f t="shared" si="1277"/>
        <v>1.5235812103505027E-2</v>
      </c>
      <c r="AG569" s="32">
        <f t="shared" si="1277"/>
        <v>1.0575359509028801E-2</v>
      </c>
      <c r="AH569" s="32">
        <f t="shared" si="1277"/>
        <v>7.3404835912538793E-3</v>
      </c>
      <c r="AI569" s="32">
        <f t="shared" si="1277"/>
        <v>4.9883351304928505E-2</v>
      </c>
      <c r="AJ569" s="32">
        <f t="shared" si="1277"/>
        <v>3.4624631098163765E-2</v>
      </c>
      <c r="AK569" s="32">
        <f t="shared" si="1277"/>
        <v>2.403337080051958E-2</v>
      </c>
      <c r="AL569" s="32">
        <f t="shared" si="1277"/>
        <v>3.3255567384917965E-2</v>
      </c>
      <c r="AM569" s="32">
        <f t="shared" si="1277"/>
        <v>2.3083087293478334E-2</v>
      </c>
      <c r="AN569" s="32">
        <f t="shared" si="1277"/>
        <v>1.6022247127258128E-2</v>
      </c>
      <c r="AO569" s="32">
        <f t="shared" si="1277"/>
        <v>2.2170378155477958E-2</v>
      </c>
      <c r="AP569" s="32">
        <f t="shared" si="1277"/>
        <v>1.5388724792120556E-2</v>
      </c>
      <c r="AQ569" s="32">
        <f t="shared" si="1277"/>
        <v>1.0681498036113249E-2</v>
      </c>
      <c r="AR569" s="32">
        <f t="shared" si="1277"/>
        <v>1.5739694337393483E-2</v>
      </c>
      <c r="AS569" s="32">
        <f t="shared" si="1277"/>
        <v>1.0925110197563289E-2</v>
      </c>
      <c r="AT569" s="32">
        <f t="shared" si="1277"/>
        <v>7.5832497296556296E-3</v>
      </c>
      <c r="AU569" s="32">
        <f t="shared" si="1277"/>
        <v>1.0493129510396094E-2</v>
      </c>
      <c r="AV569" s="32">
        <f t="shared" si="1277"/>
        <v>7.2834067651510034E-3</v>
      </c>
      <c r="AW569" s="32">
        <f t="shared" ref="AW569:CB569" si="1278">AW568/$O568</f>
        <v>5.0554997967088809E-3</v>
      </c>
      <c r="AX569" s="32">
        <f t="shared" si="1278"/>
        <v>6.9954196416865755E-3</v>
      </c>
      <c r="AY569" s="32">
        <f t="shared" si="1278"/>
        <v>4.8556044879509873E-3</v>
      </c>
      <c r="AZ569" s="32">
        <f t="shared" si="1278"/>
        <v>3.3703331824315617E-3</v>
      </c>
      <c r="BA569" s="32">
        <f t="shared" si="1278"/>
        <v>2.085340192156104E-2</v>
      </c>
      <c r="BB569" s="32">
        <f t="shared" si="1278"/>
        <v>1.4474595827815849E-2</v>
      </c>
      <c r="BC569" s="32">
        <f t="shared" si="1278"/>
        <v>1.0046990182546683E-2</v>
      </c>
      <c r="BD569" s="32">
        <f t="shared" si="1278"/>
        <v>1.3902267884289757E-2</v>
      </c>
      <c r="BE569" s="32">
        <f t="shared" si="1278"/>
        <v>9.6497305078583132E-3</v>
      </c>
      <c r="BF569" s="32">
        <f t="shared" si="1278"/>
        <v>6.6979934244770648E-3</v>
      </c>
      <c r="BG569" s="32">
        <f t="shared" si="1278"/>
        <v>9.2681785472481012E-3</v>
      </c>
      <c r="BH569" s="32">
        <f t="shared" si="1278"/>
        <v>6.4331536425595972E-3</v>
      </c>
      <c r="BI569" s="32">
        <f t="shared" si="1278"/>
        <v>4.4653289292820048E-3</v>
      </c>
      <c r="BJ569" s="32">
        <f t="shared" si="1278"/>
        <v>3.0344808881097956E-2</v>
      </c>
      <c r="BK569" s="32">
        <f t="shared" si="1278"/>
        <v>2.1062694982734501E-2</v>
      </c>
      <c r="BL569" s="32">
        <f t="shared" si="1278"/>
        <v>1.4619868646200452E-2</v>
      </c>
      <c r="BM569" s="32">
        <f t="shared" si="1278"/>
        <v>2.0229872495116565E-2</v>
      </c>
      <c r="BN569" s="32">
        <f t="shared" si="1278"/>
        <v>1.4041796591102242E-2</v>
      </c>
      <c r="BO569" s="32">
        <f t="shared" si="1278"/>
        <v>9.7465790530062574E-3</v>
      </c>
      <c r="BP569" s="32">
        <f t="shared" si="1278"/>
        <v>1.3486581601889664E-2</v>
      </c>
      <c r="BQ569" s="32">
        <f t="shared" si="1278"/>
        <v>9.3611976846987698E-3</v>
      </c>
      <c r="BR569" s="32">
        <f t="shared" si="1278"/>
        <v>6.497719339030367E-3</v>
      </c>
      <c r="BS569" s="32">
        <f t="shared" si="1278"/>
        <v>9.5746978505013933E-3</v>
      </c>
      <c r="BT569" s="32">
        <f t="shared" si="1278"/>
        <v>6.6459123590847805E-3</v>
      </c>
      <c r="BU569" s="32">
        <f t="shared" si="1278"/>
        <v>4.6130073005199741E-3</v>
      </c>
      <c r="BV569" s="32">
        <f t="shared" si="1278"/>
        <v>6.3831318712165002E-3</v>
      </c>
      <c r="BW569" s="32">
        <f t="shared" si="1278"/>
        <v>4.430608219178866E-3</v>
      </c>
      <c r="BX569" s="32">
        <f t="shared" si="1278"/>
        <v>3.075338186317961E-3</v>
      </c>
      <c r="BY569" s="32">
        <f t="shared" si="1278"/>
        <v>4.2554212280658255E-3</v>
      </c>
      <c r="BZ569" s="32">
        <f t="shared" si="1278"/>
        <v>2.9537387993119196E-3</v>
      </c>
      <c r="CA569" s="32">
        <f t="shared" si="1278"/>
        <v>2.0502254481928489E-3</v>
      </c>
      <c r="CB569" s="32">
        <f t="shared" si="1278"/>
        <v>1.2685444728088472E-2</v>
      </c>
      <c r="CC569" s="32">
        <f t="shared" ref="CC569:CS569" si="1279">CC568/$O568</f>
        <v>8.805118993334627E-3</v>
      </c>
      <c r="CD569" s="32">
        <f t="shared" si="1279"/>
        <v>6.111738464723496E-3</v>
      </c>
      <c r="CE569" s="32">
        <f t="shared" si="1279"/>
        <v>8.4569631134810783E-3</v>
      </c>
      <c r="CF569" s="32">
        <f t="shared" si="1279"/>
        <v>5.8700793021123666E-3</v>
      </c>
      <c r="CG569" s="32">
        <f t="shared" si="1279"/>
        <v>4.0744922912291604E-3</v>
      </c>
      <c r="CH569" s="32">
        <f t="shared" si="1279"/>
        <v>5.6379753832687838E-3</v>
      </c>
      <c r="CI569" s="32">
        <f t="shared" si="1279"/>
        <v>3.9133861835566556E-3</v>
      </c>
      <c r="CJ569" s="32">
        <f t="shared" si="1279"/>
        <v>2.7163281817617719E-3</v>
      </c>
      <c r="CK569" s="32">
        <f t="shared" si="1279"/>
        <v>1.8459213383672252E-2</v>
      </c>
      <c r="CL569" s="32">
        <f t="shared" si="1279"/>
        <v>1.2812760912252325E-2</v>
      </c>
      <c r="CM569" s="32">
        <f t="shared" si="1279"/>
        <v>8.893490680364078E-3</v>
      </c>
      <c r="CN569" s="32">
        <f t="shared" si="1279"/>
        <v>1.23061421996449E-2</v>
      </c>
      <c r="CO569" s="32">
        <f t="shared" si="1279"/>
        <v>8.541840569203131E-3</v>
      </c>
      <c r="CP569" s="32">
        <f t="shared" si="1279"/>
        <v>5.9289937598632535E-3</v>
      </c>
      <c r="CQ569" s="32">
        <f t="shared" si="1279"/>
        <v>8.2040947623388677E-3</v>
      </c>
      <c r="CR569" s="32">
        <f t="shared" si="1279"/>
        <v>5.6945603534920295E-3</v>
      </c>
      <c r="CS569" s="32">
        <f t="shared" si="1279"/>
        <v>3.9526624885447472E-3</v>
      </c>
    </row>
    <row r="570" spans="2:97" ht="13.15" thickTop="1" x14ac:dyDescent="0.35">
      <c r="H570" s="34">
        <f t="shared" si="1275"/>
        <v>9.4271454071788679E-9</v>
      </c>
      <c r="I570" s="34">
        <f t="shared" ref="I570:J570" si="1280">I565</f>
        <v>-0.36512199071474144</v>
      </c>
      <c r="J570" s="34">
        <f t="shared" si="1280"/>
        <v>-0.52425646171355955</v>
      </c>
      <c r="K570" s="34">
        <f t="shared" si="1271"/>
        <v>-0.36512199565698333</v>
      </c>
      <c r="L570" s="34">
        <f>$CE$6-$CE$7*SUMPRODUCT($B$6:$CD$6,Q569:CS569)</f>
        <v>2.3354880909209896E-6</v>
      </c>
    </row>
    <row r="571" spans="2:97" ht="13.5" thickBot="1" x14ac:dyDescent="0.4">
      <c r="B571" s="39" t="s">
        <v>367</v>
      </c>
      <c r="D571" s="39" t="s">
        <v>368</v>
      </c>
      <c r="E571" s="39" t="s">
        <v>369</v>
      </c>
      <c r="F571" s="39" t="s">
        <v>370</v>
      </c>
      <c r="H571" s="39" t="s">
        <v>347</v>
      </c>
      <c r="I571" s="39" t="s">
        <v>371</v>
      </c>
      <c r="J571" s="39" t="s">
        <v>372</v>
      </c>
      <c r="K571" s="39" t="s">
        <v>349</v>
      </c>
      <c r="L571" s="39" t="s">
        <v>373</v>
      </c>
      <c r="M571" s="39" t="s">
        <v>374</v>
      </c>
      <c r="O571" s="45" t="s">
        <v>336</v>
      </c>
    </row>
    <row r="572" spans="2:97" ht="13.9" thickTop="1" thickBot="1" x14ac:dyDescent="0.4">
      <c r="B572" s="32">
        <f>1+B567</f>
        <v>3</v>
      </c>
      <c r="D572" s="32">
        <f>IF(F567,IF(M572&lt;0,D567,H572),E567)</f>
        <v>0</v>
      </c>
      <c r="E572" s="32">
        <f>IF(F567,IF(M572&lt;0,H572,E567),H572)</f>
        <v>4.713572703589434E-9</v>
      </c>
      <c r="F572" s="32" t="b">
        <f>OR(F567,M572*M567&lt;=0)</f>
        <v>1</v>
      </c>
      <c r="H572" s="32">
        <f>IF(F567,(D567+E567)/2,2*H567)</f>
        <v>4.713572703589434E-9</v>
      </c>
      <c r="I572" s="32">
        <f>I567</f>
        <v>-0.49706183540870225</v>
      </c>
      <c r="J572" s="32">
        <f>J567</f>
        <v>-1</v>
      </c>
      <c r="K572" s="32">
        <f>I572+J572*H572</f>
        <v>-0.49706184012227494</v>
      </c>
      <c r="L572" s="32">
        <f>$CE$3-$CE$7*SUMPRODUCT($B$3:$CD$3,Q574:CS574)</f>
        <v>2.1006545694035594E-6</v>
      </c>
      <c r="M572" s="32">
        <f>SUMPRODUCT(L572:L575,J572:J575)</f>
        <v>-3.3176505361531539E-6</v>
      </c>
      <c r="O572" s="46">
        <f>SUM(Q572:CS572)</f>
        <v>-1.2659907335160145</v>
      </c>
      <c r="P572" s="39" t="s">
        <v>363</v>
      </c>
      <c r="Q572" s="32">
        <f t="shared" ref="Q572:AV572" si="1281">SUMPRODUCT(B$3:B$6,$K572:$K575)</f>
        <v>0.9394291238875323</v>
      </c>
      <c r="R572" s="32">
        <f t="shared" si="1281"/>
        <v>0.57430713070166983</v>
      </c>
      <c r="S572" s="32">
        <f t="shared" si="1281"/>
        <v>0.20918513751580742</v>
      </c>
      <c r="T572" s="32">
        <f t="shared" si="1281"/>
        <v>0.53396401350768929</v>
      </c>
      <c r="U572" s="32">
        <f t="shared" si="1281"/>
        <v>0.16884202032182694</v>
      </c>
      <c r="V572" s="32">
        <f t="shared" si="1281"/>
        <v>-0.19627997286403548</v>
      </c>
      <c r="W572" s="32">
        <f t="shared" si="1281"/>
        <v>0.12849890312784645</v>
      </c>
      <c r="X572" s="32">
        <f t="shared" si="1281"/>
        <v>-0.23662309005801596</v>
      </c>
      <c r="Y572" s="32">
        <f t="shared" si="1281"/>
        <v>-0.60174508324387843</v>
      </c>
      <c r="Z572" s="32">
        <f t="shared" si="1281"/>
        <v>1.2207603980022019</v>
      </c>
      <c r="AA572" s="32">
        <f t="shared" si="1281"/>
        <v>0.85563840481633957</v>
      </c>
      <c r="AB572" s="32">
        <f t="shared" si="1281"/>
        <v>0.49051641163047716</v>
      </c>
      <c r="AC572" s="32">
        <f t="shared" si="1281"/>
        <v>0.81529528762235914</v>
      </c>
      <c r="AD572" s="32">
        <f t="shared" si="1281"/>
        <v>0.45017329443649667</v>
      </c>
      <c r="AE572" s="32">
        <f t="shared" si="1281"/>
        <v>8.5051301250634259E-2</v>
      </c>
      <c r="AF572" s="32">
        <f t="shared" si="1281"/>
        <v>0.40983017724251619</v>
      </c>
      <c r="AG572" s="32">
        <f t="shared" si="1281"/>
        <v>4.4708184056653777E-2</v>
      </c>
      <c r="AH572" s="32">
        <f t="shared" si="1281"/>
        <v>-0.32041380912920864</v>
      </c>
      <c r="AI572" s="32">
        <f t="shared" si="1281"/>
        <v>1.5958687634884283</v>
      </c>
      <c r="AJ572" s="32">
        <f t="shared" si="1281"/>
        <v>1.2307467703025659</v>
      </c>
      <c r="AK572" s="32">
        <f t="shared" si="1281"/>
        <v>0.86562477711670338</v>
      </c>
      <c r="AL572" s="32">
        <f t="shared" si="1281"/>
        <v>1.1904036531085853</v>
      </c>
      <c r="AM572" s="32">
        <f t="shared" si="1281"/>
        <v>0.82528165992272295</v>
      </c>
      <c r="AN572" s="32">
        <f t="shared" si="1281"/>
        <v>0.46015966673686054</v>
      </c>
      <c r="AO572" s="32">
        <f t="shared" si="1281"/>
        <v>0.78493854272874253</v>
      </c>
      <c r="AP572" s="32">
        <f t="shared" si="1281"/>
        <v>0.41981654954288006</v>
      </c>
      <c r="AQ572" s="32">
        <f t="shared" si="1281"/>
        <v>5.4694556357017643E-2</v>
      </c>
      <c r="AR572" s="32">
        <f t="shared" si="1281"/>
        <v>0.4423672837652573</v>
      </c>
      <c r="AS572" s="32">
        <f t="shared" si="1281"/>
        <v>7.7245290579394887E-2</v>
      </c>
      <c r="AT572" s="32">
        <f t="shared" si="1281"/>
        <v>-0.28787670260646753</v>
      </c>
      <c r="AU572" s="32">
        <f t="shared" si="1281"/>
        <v>3.6902173385414405E-2</v>
      </c>
      <c r="AV572" s="32">
        <f t="shared" si="1281"/>
        <v>-0.32821981980044801</v>
      </c>
      <c r="AW572" s="32">
        <f t="shared" ref="AW572:CB572" si="1282">SUMPRODUCT(AH$3:AH$6,$K572:$K575)</f>
        <v>-0.69334181298631048</v>
      </c>
      <c r="AX572" s="32">
        <f t="shared" si="1282"/>
        <v>-0.36856293699442849</v>
      </c>
      <c r="AY572" s="32">
        <f t="shared" si="1282"/>
        <v>-0.73368493018029091</v>
      </c>
      <c r="AZ572" s="32">
        <f t="shared" si="1282"/>
        <v>-1.0988069233661533</v>
      </c>
      <c r="BA572" s="32">
        <f t="shared" si="1282"/>
        <v>0.7236985578799271</v>
      </c>
      <c r="BB572" s="32">
        <f t="shared" si="1282"/>
        <v>0.35857656469406463</v>
      </c>
      <c r="BC572" s="32">
        <f t="shared" si="1282"/>
        <v>-6.545428491797789E-3</v>
      </c>
      <c r="BD572" s="32">
        <f t="shared" si="1282"/>
        <v>0.31823344750008414</v>
      </c>
      <c r="BE572" s="32">
        <f t="shared" si="1282"/>
        <v>-4.6888545685778285E-2</v>
      </c>
      <c r="BF572" s="32">
        <f t="shared" si="1282"/>
        <v>-0.41201053887164069</v>
      </c>
      <c r="BG572" s="32">
        <f t="shared" si="1282"/>
        <v>-8.7231662879758753E-2</v>
      </c>
      <c r="BH572" s="32">
        <f t="shared" si="1282"/>
        <v>-0.45235365606562117</v>
      </c>
      <c r="BI572" s="32">
        <f t="shared" si="1282"/>
        <v>-0.81747564925148364</v>
      </c>
      <c r="BJ572" s="32">
        <f t="shared" si="1282"/>
        <v>1.0988069233661533</v>
      </c>
      <c r="BK572" s="32">
        <f t="shared" si="1282"/>
        <v>0.73368493018029091</v>
      </c>
      <c r="BL572" s="32">
        <f t="shared" si="1282"/>
        <v>0.36856293699442849</v>
      </c>
      <c r="BM572" s="32">
        <f t="shared" si="1282"/>
        <v>0.69334181298631048</v>
      </c>
      <c r="BN572" s="32">
        <f t="shared" si="1282"/>
        <v>0.32821981980044801</v>
      </c>
      <c r="BO572" s="32">
        <f t="shared" si="1282"/>
        <v>-3.6902173385414405E-2</v>
      </c>
      <c r="BP572" s="32">
        <f t="shared" si="1282"/>
        <v>0.28787670260646753</v>
      </c>
      <c r="BQ572" s="32">
        <f t="shared" si="1282"/>
        <v>-7.7245290579394887E-2</v>
      </c>
      <c r="BR572" s="32">
        <f t="shared" si="1282"/>
        <v>-0.4423672837652573</v>
      </c>
      <c r="BS572" s="32">
        <f t="shared" si="1282"/>
        <v>-5.4694556357017643E-2</v>
      </c>
      <c r="BT572" s="32">
        <f t="shared" si="1282"/>
        <v>-0.41981654954288006</v>
      </c>
      <c r="BU572" s="32">
        <f t="shared" si="1282"/>
        <v>-0.78493854272874253</v>
      </c>
      <c r="BV572" s="32">
        <f t="shared" si="1282"/>
        <v>-0.46015966673686054</v>
      </c>
      <c r="BW572" s="32">
        <f t="shared" si="1282"/>
        <v>-0.82528165992272295</v>
      </c>
      <c r="BX572" s="32">
        <f t="shared" si="1282"/>
        <v>-1.1904036531085853</v>
      </c>
      <c r="BY572" s="32">
        <f t="shared" si="1282"/>
        <v>-0.86562477711670338</v>
      </c>
      <c r="BZ572" s="32">
        <f t="shared" si="1282"/>
        <v>-1.2307467703025659</v>
      </c>
      <c r="CA572" s="32">
        <f t="shared" si="1282"/>
        <v>-1.5958687634884283</v>
      </c>
      <c r="CB572" s="32">
        <f t="shared" si="1282"/>
        <v>0.2266367177576521</v>
      </c>
      <c r="CC572" s="32">
        <f t="shared" ref="CC572:CS572" si="1283">SUMPRODUCT(BN$3:BN$6,$K572:$K575)</f>
        <v>-0.13848527542821032</v>
      </c>
      <c r="CD572" s="32">
        <f t="shared" si="1283"/>
        <v>-0.50360726861407268</v>
      </c>
      <c r="CE572" s="32">
        <f t="shared" si="1283"/>
        <v>-0.1788283926221908</v>
      </c>
      <c r="CF572" s="32">
        <f t="shared" si="1283"/>
        <v>-0.54395038580805322</v>
      </c>
      <c r="CG572" s="32">
        <f t="shared" si="1283"/>
        <v>-0.90907237899391569</v>
      </c>
      <c r="CH572" s="32">
        <f t="shared" si="1283"/>
        <v>-0.58429350300203375</v>
      </c>
      <c r="CI572" s="32">
        <f t="shared" si="1283"/>
        <v>-0.94941549618789611</v>
      </c>
      <c r="CJ572" s="32">
        <f t="shared" si="1283"/>
        <v>-1.3145374893737585</v>
      </c>
      <c r="CK572" s="32">
        <f t="shared" si="1283"/>
        <v>0.60174508324387843</v>
      </c>
      <c r="CL572" s="32">
        <f t="shared" si="1283"/>
        <v>0.23662309005801596</v>
      </c>
      <c r="CM572" s="32">
        <f t="shared" si="1283"/>
        <v>-0.12849890312784645</v>
      </c>
      <c r="CN572" s="32">
        <f t="shared" si="1283"/>
        <v>0.19627997286403548</v>
      </c>
      <c r="CO572" s="32">
        <f t="shared" si="1283"/>
        <v>-0.16884202032182694</v>
      </c>
      <c r="CP572" s="32">
        <f t="shared" si="1283"/>
        <v>-0.53396401350768929</v>
      </c>
      <c r="CQ572" s="32">
        <f t="shared" si="1283"/>
        <v>-0.20918513751580742</v>
      </c>
      <c r="CR572" s="32">
        <f t="shared" si="1283"/>
        <v>-0.57430713070166983</v>
      </c>
      <c r="CS572" s="32">
        <f t="shared" si="1283"/>
        <v>-0.9394291238875323</v>
      </c>
    </row>
    <row r="573" spans="2:97" ht="13.9" thickTop="1" thickBot="1" x14ac:dyDescent="0.4">
      <c r="H573" s="33">
        <f>H572</f>
        <v>4.713572703589434E-9</v>
      </c>
      <c r="I573" s="33">
        <f t="shared" ref="I573:J573" si="1284">I568</f>
        <v>0.32821982072790756</v>
      </c>
      <c r="J573" s="33">
        <f t="shared" si="1284"/>
        <v>-0.1967636030339574</v>
      </c>
      <c r="K573" s="33">
        <f t="shared" ref="K573:K575" si="1285">I573+J573*H573</f>
        <v>0.32821981980044801</v>
      </c>
      <c r="L573" s="33">
        <f>$CE$4-$CE$7*SUMPRODUCT($B$4:$CD$4,Q574:CS574)</f>
        <v>4.6474977466459677E-7</v>
      </c>
      <c r="M573" s="39" t="s">
        <v>375</v>
      </c>
      <c r="O573" s="47">
        <f t="shared" ref="O573:O574" si="1286">SUM(Q573:CS573)</f>
        <v>98.882941612453124</v>
      </c>
      <c r="P573" s="39" t="s">
        <v>365</v>
      </c>
      <c r="Q573" s="33">
        <f>EXP(Q572)</f>
        <v>2.5585204031581954</v>
      </c>
      <c r="R573" s="33">
        <f>EXP(R572)</f>
        <v>1.7758996342059405</v>
      </c>
      <c r="S573" s="33">
        <f t="shared" ref="S573:CD573" si="1287">EXP(S572)</f>
        <v>1.2326731914585363</v>
      </c>
      <c r="T573" s="33">
        <f t="shared" si="1287"/>
        <v>1.7056802648973728</v>
      </c>
      <c r="U573" s="33">
        <f t="shared" si="1287"/>
        <v>1.1839330867811115</v>
      </c>
      <c r="V573" s="33">
        <f t="shared" si="1287"/>
        <v>0.82178212577219933</v>
      </c>
      <c r="W573" s="33">
        <f t="shared" si="1287"/>
        <v>1.1371201740150771</v>
      </c>
      <c r="X573" s="33">
        <f t="shared" si="1287"/>
        <v>0.78928872272773087</v>
      </c>
      <c r="Y573" s="33">
        <f t="shared" si="1287"/>
        <v>0.54785474927024969</v>
      </c>
      <c r="Z573" s="33">
        <f t="shared" si="1287"/>
        <v>3.3897643238999637</v>
      </c>
      <c r="AA573" s="33">
        <f t="shared" si="1287"/>
        <v>2.3528759885703669</v>
      </c>
      <c r="AB573" s="33">
        <f t="shared" si="1287"/>
        <v>1.6331593847272898</v>
      </c>
      <c r="AC573" s="33">
        <f t="shared" si="1287"/>
        <v>2.2598428774663395</v>
      </c>
      <c r="AD573" s="33">
        <f t="shared" si="1287"/>
        <v>1.5685839888169262</v>
      </c>
      <c r="AE573" s="33">
        <f t="shared" si="1287"/>
        <v>1.0887729206781844</v>
      </c>
      <c r="AF573" s="33">
        <f t="shared" si="1287"/>
        <v>1.5065619148884686</v>
      </c>
      <c r="AG573" s="33">
        <f t="shared" si="1287"/>
        <v>1.0457226568357385</v>
      </c>
      <c r="AH573" s="33">
        <f t="shared" si="1287"/>
        <v>0.7258486121365616</v>
      </c>
      <c r="AI573" s="33">
        <f t="shared" si="1287"/>
        <v>4.9326124848428234</v>
      </c>
      <c r="AJ573" s="33">
        <f t="shared" si="1287"/>
        <v>3.4237853630946393</v>
      </c>
      <c r="AK573" s="33">
        <f t="shared" si="1287"/>
        <v>2.3764903990658044</v>
      </c>
      <c r="AL573" s="33">
        <f t="shared" si="1287"/>
        <v>3.2884083157583421</v>
      </c>
      <c r="AM573" s="33">
        <f t="shared" si="1287"/>
        <v>2.2825235702112665</v>
      </c>
      <c r="AN573" s="33">
        <f t="shared" si="1287"/>
        <v>1.584326929111455</v>
      </c>
      <c r="AO573" s="33">
        <f t="shared" si="1287"/>
        <v>2.1922722055254238</v>
      </c>
      <c r="AP573" s="33">
        <f t="shared" si="1287"/>
        <v>1.521682376684071</v>
      </c>
      <c r="AQ573" s="33">
        <f t="shared" si="1287"/>
        <v>1.0562179503415825</v>
      </c>
      <c r="AR573" s="33">
        <f t="shared" si="1287"/>
        <v>1.5563872712478706</v>
      </c>
      <c r="AS573" s="33">
        <f t="shared" si="1287"/>
        <v>1.0803070330336451</v>
      </c>
      <c r="AT573" s="33">
        <f t="shared" si="1287"/>
        <v>0.74985404158839997</v>
      </c>
      <c r="AU573" s="33">
        <f t="shared" si="1287"/>
        <v>1.0375915118081727</v>
      </c>
      <c r="AV573" s="33">
        <f t="shared" si="1287"/>
        <v>0.72020468705302321</v>
      </c>
      <c r="AW573" s="33">
        <f t="shared" si="1287"/>
        <v>0.49990269325664838</v>
      </c>
      <c r="AX573" s="33">
        <f t="shared" si="1287"/>
        <v>0.6917276729673989</v>
      </c>
      <c r="AY573" s="33">
        <f t="shared" si="1287"/>
        <v>0.48013645694463308</v>
      </c>
      <c r="AZ573" s="33">
        <f t="shared" si="1287"/>
        <v>0.33326846141402017</v>
      </c>
      <c r="BA573" s="33">
        <f t="shared" si="1287"/>
        <v>2.0620457197588515</v>
      </c>
      <c r="BB573" s="33">
        <f t="shared" si="1287"/>
        <v>1.4312906142610293</v>
      </c>
      <c r="BC573" s="33">
        <f t="shared" si="1287"/>
        <v>0.99347594616441859</v>
      </c>
      <c r="BD573" s="33">
        <f t="shared" si="1287"/>
        <v>1.3746971433830311</v>
      </c>
      <c r="BE573" s="33">
        <f t="shared" si="1287"/>
        <v>0.95419374067306473</v>
      </c>
      <c r="BF573" s="33">
        <f t="shared" si="1287"/>
        <v>0.66231729593837374</v>
      </c>
      <c r="BG573" s="33">
        <f t="shared" si="1287"/>
        <v>0.9164647601734407</v>
      </c>
      <c r="BH573" s="33">
        <f t="shared" si="1287"/>
        <v>0.63612915900362887</v>
      </c>
      <c r="BI573" s="33">
        <f t="shared" si="1287"/>
        <v>0.44154486295586781</v>
      </c>
      <c r="BJ573" s="33">
        <f t="shared" si="1287"/>
        <v>3.0005839609218161</v>
      </c>
      <c r="BK573" s="33">
        <f t="shared" si="1287"/>
        <v>2.0827412406121764</v>
      </c>
      <c r="BL573" s="33">
        <f t="shared" si="1287"/>
        <v>1.4456556229855069</v>
      </c>
      <c r="BM573" s="33">
        <f t="shared" si="1287"/>
        <v>2.0003893027369695</v>
      </c>
      <c r="BN573" s="33">
        <f t="shared" si="1287"/>
        <v>1.3884941572539053</v>
      </c>
      <c r="BO573" s="33">
        <f t="shared" si="1287"/>
        <v>0.96377041313429468</v>
      </c>
      <c r="BP573" s="33">
        <f t="shared" si="1287"/>
        <v>1.3335928654618188</v>
      </c>
      <c r="BQ573" s="33">
        <f t="shared" si="1287"/>
        <v>0.9256627693997953</v>
      </c>
      <c r="BR573" s="33">
        <f t="shared" si="1287"/>
        <v>0.64251360729661211</v>
      </c>
      <c r="BS573" s="33">
        <f t="shared" si="1287"/>
        <v>0.94677428998115265</v>
      </c>
      <c r="BT573" s="33">
        <f t="shared" si="1287"/>
        <v>0.65716736641132711</v>
      </c>
      <c r="BU573" s="33">
        <f t="shared" si="1287"/>
        <v>0.45614773451927659</v>
      </c>
      <c r="BV573" s="33">
        <f t="shared" si="1287"/>
        <v>0.63118285855359058</v>
      </c>
      <c r="BW573" s="33">
        <f t="shared" si="1287"/>
        <v>0.43811157661230271</v>
      </c>
      <c r="BX573" s="33">
        <f t="shared" si="1287"/>
        <v>0.30409848898870373</v>
      </c>
      <c r="BY573" s="33">
        <f t="shared" si="1287"/>
        <v>0.42078857141316406</v>
      </c>
      <c r="BZ573" s="33">
        <f t="shared" si="1287"/>
        <v>0.29207438374470274</v>
      </c>
      <c r="CA573" s="33">
        <f t="shared" si="1287"/>
        <v>0.20273232553192647</v>
      </c>
      <c r="CB573" s="33">
        <f t="shared" si="1287"/>
        <v>1.2543740933245136</v>
      </c>
      <c r="CC573" s="33">
        <f t="shared" si="1287"/>
        <v>0.87067607150705029</v>
      </c>
      <c r="CD573" s="33">
        <f t="shared" si="1287"/>
        <v>0.60434668216543874</v>
      </c>
      <c r="CE573" s="33">
        <f t="shared" ref="CE573:CS573" si="1288">EXP(CE572)</f>
        <v>0.83624939364998596</v>
      </c>
      <c r="CF573" s="33">
        <f t="shared" si="1288"/>
        <v>0.58045071301943607</v>
      </c>
      <c r="CG573" s="33">
        <f t="shared" si="1288"/>
        <v>0.40289778719503816</v>
      </c>
      <c r="CH573" s="33">
        <f t="shared" si="1288"/>
        <v>0.55749959450019737</v>
      </c>
      <c r="CI573" s="33">
        <f t="shared" si="1288"/>
        <v>0.38696714113389247</v>
      </c>
      <c r="CJ573" s="33">
        <f t="shared" si="1288"/>
        <v>0.26859852418652264</v>
      </c>
      <c r="CK573" s="33">
        <f t="shared" si="1288"/>
        <v>1.8253013254553589</v>
      </c>
      <c r="CL573" s="33">
        <f t="shared" si="1288"/>
        <v>1.2669634966328476</v>
      </c>
      <c r="CM573" s="33">
        <f t="shared" si="1288"/>
        <v>0.879414527023193</v>
      </c>
      <c r="CN573" s="33">
        <f t="shared" si="1288"/>
        <v>1.2168675475392408</v>
      </c>
      <c r="CO573" s="33">
        <f t="shared" si="1288"/>
        <v>0.84464232916980919</v>
      </c>
      <c r="CP573" s="33">
        <f t="shared" si="1288"/>
        <v>0.58627635001696399</v>
      </c>
      <c r="CQ573" s="33">
        <f t="shared" si="1288"/>
        <v>0.81124502984993918</v>
      </c>
      <c r="CR573" s="33">
        <f t="shared" si="1288"/>
        <v>0.56309488483403558</v>
      </c>
      <c r="CS573" s="33">
        <f t="shared" si="1288"/>
        <v>0.39085089912342169</v>
      </c>
    </row>
    <row r="574" spans="2:97" ht="13.9" thickTop="1" thickBot="1" x14ac:dyDescent="0.4">
      <c r="H574" s="32">
        <f t="shared" ref="H574:H575" si="1289">H573</f>
        <v>4.713572703589434E-9</v>
      </c>
      <c r="I574" s="32">
        <f t="shared" ref="I574:J574" si="1290">I569</f>
        <v>-0.40546510808984815</v>
      </c>
      <c r="J574" s="32">
        <f t="shared" si="1290"/>
        <v>-0.48582994633879711</v>
      </c>
      <c r="K574" s="32">
        <f t="shared" si="1285"/>
        <v>-0.4054651103798429</v>
      </c>
      <c r="L574" s="32">
        <f>$CE$5-$CE$7*SUMPRODUCT($B$5:$CD$5,Q574:CS574)</f>
        <v>1.0617107193411357E-6</v>
      </c>
      <c r="M574" s="32">
        <f>SUMPRODUCT($B$7:$CD$7, LN(Q574:CS574))</f>
        <v>-3180.5978399977976</v>
      </c>
      <c r="O574" s="48">
        <f t="shared" si="1286"/>
        <v>0.99999999999999967</v>
      </c>
      <c r="P574" s="39" t="s">
        <v>366</v>
      </c>
      <c r="Q574" s="32">
        <f t="shared" ref="Q574:AV574" si="1291">Q573/$O573</f>
        <v>2.5874234336450811E-2</v>
      </c>
      <c r="R574" s="32">
        <f t="shared" si="1291"/>
        <v>1.7959615736009689E-2</v>
      </c>
      <c r="S574" s="32">
        <f t="shared" si="1291"/>
        <v>1.2465984237096116E-2</v>
      </c>
      <c r="T574" s="32">
        <f t="shared" si="1291"/>
        <v>1.7249489518448576E-2</v>
      </c>
      <c r="U574" s="32">
        <f t="shared" si="1291"/>
        <v>1.197307713014081E-2</v>
      </c>
      <c r="V574" s="32">
        <f t="shared" si="1291"/>
        <v>8.3106561391849375E-3</v>
      </c>
      <c r="W574" s="32">
        <f t="shared" si="1291"/>
        <v>1.1499659652842189E-2</v>
      </c>
      <c r="X574" s="32">
        <f t="shared" si="1291"/>
        <v>7.9820514019612199E-3</v>
      </c>
      <c r="Y574" s="32">
        <f t="shared" si="1291"/>
        <v>5.5404374135371998E-3</v>
      </c>
      <c r="Z574" s="32">
        <f t="shared" si="1291"/>
        <v>3.4280577303062991E-2</v>
      </c>
      <c r="AA574" s="32">
        <f t="shared" si="1291"/>
        <v>2.3794559002824511E-2</v>
      </c>
      <c r="AB574" s="32">
        <f t="shared" si="1291"/>
        <v>1.6516088195758255E-2</v>
      </c>
      <c r="AC574" s="32">
        <f t="shared" si="1291"/>
        <v>2.2853718150125699E-2</v>
      </c>
      <c r="AD574" s="32">
        <f t="shared" si="1291"/>
        <v>1.5863039299180617E-2</v>
      </c>
      <c r="AE574" s="32">
        <f t="shared" si="1291"/>
        <v>1.1010725438826008E-2</v>
      </c>
      <c r="AF574" s="32">
        <f t="shared" si="1291"/>
        <v>1.5235812065472931E-2</v>
      </c>
      <c r="AG574" s="32">
        <f t="shared" si="1291"/>
        <v>1.0575359508763262E-2</v>
      </c>
      <c r="AH574" s="32">
        <f t="shared" si="1291"/>
        <v>7.3404836092087868E-3</v>
      </c>
      <c r="AI574" s="32">
        <f t="shared" si="1291"/>
        <v>4.9883351004816993E-2</v>
      </c>
      <c r="AJ574" s="32">
        <f t="shared" si="1291"/>
        <v>3.4624630975414412E-2</v>
      </c>
      <c r="AK574" s="32">
        <f t="shared" si="1291"/>
        <v>2.4033370774707151E-2</v>
      </c>
      <c r="AL574" s="32">
        <f t="shared" si="1291"/>
        <v>3.3255567260998702E-2</v>
      </c>
      <c r="AM574" s="32">
        <f t="shared" si="1291"/>
        <v>2.308308726450559E-2</v>
      </c>
      <c r="AN574" s="32">
        <f t="shared" si="1291"/>
        <v>1.6022247146740706E-2</v>
      </c>
      <c r="AO574" s="32">
        <f t="shared" si="1291"/>
        <v>2.2170378123635162E-2</v>
      </c>
      <c r="AP574" s="32">
        <f t="shared" si="1291"/>
        <v>1.5388724808045489E-2</v>
      </c>
      <c r="AQ574" s="32">
        <f t="shared" si="1291"/>
        <v>1.0681498073562209E-2</v>
      </c>
      <c r="AR574" s="32">
        <f t="shared" si="1291"/>
        <v>1.5739694287693624E-2</v>
      </c>
      <c r="AS574" s="32">
        <f t="shared" si="1291"/>
        <v>1.0925110190063292E-2</v>
      </c>
      <c r="AT574" s="32">
        <f t="shared" si="1291"/>
        <v>7.5832497431889186E-3</v>
      </c>
      <c r="AU574" s="32">
        <f t="shared" si="1291"/>
        <v>1.0493129501292065E-2</v>
      </c>
      <c r="AV574" s="32">
        <f t="shared" si="1291"/>
        <v>7.2834067768299685E-3</v>
      </c>
      <c r="AW574" s="32">
        <f t="shared" ref="AW574:CB574" si="1292">AW573/$O573</f>
        <v>5.0554998173081411E-3</v>
      </c>
      <c r="AX574" s="32">
        <f t="shared" si="1292"/>
        <v>6.9954196516366996E-3</v>
      </c>
      <c r="AY574" s="32">
        <f t="shared" si="1292"/>
        <v>4.8556045068562726E-3</v>
      </c>
      <c r="AZ574" s="32">
        <f t="shared" si="1292"/>
        <v>3.3703332038824479E-3</v>
      </c>
      <c r="BA574" s="32">
        <f t="shared" si="1292"/>
        <v>2.0853401872291809E-2</v>
      </c>
      <c r="BB574" s="32">
        <f t="shared" si="1292"/>
        <v>1.4474595829385959E-2</v>
      </c>
      <c r="BC574" s="32">
        <f t="shared" si="1292"/>
        <v>1.0046990208463844E-2</v>
      </c>
      <c r="BD574" s="32">
        <f t="shared" si="1292"/>
        <v>1.3902267883279723E-2</v>
      </c>
      <c r="BE574" s="32">
        <f t="shared" si="1292"/>
        <v>9.6497305310028862E-3</v>
      </c>
      <c r="BF574" s="32">
        <f t="shared" si="1292"/>
        <v>6.697993457093542E-3</v>
      </c>
      <c r="BG574" s="32">
        <f t="shared" si="1292"/>
        <v>9.2681785677988255E-3</v>
      </c>
      <c r="BH574" s="32">
        <f t="shared" si="1292"/>
        <v>6.4331536727212013E-3</v>
      </c>
      <c r="BI574" s="32">
        <f t="shared" si="1292"/>
        <v>4.465328961251902E-3</v>
      </c>
      <c r="BJ574" s="32">
        <f t="shared" si="1292"/>
        <v>3.0344808841567962E-2</v>
      </c>
      <c r="BK574" s="32">
        <f t="shared" si="1292"/>
        <v>2.1062695007344725E-2</v>
      </c>
      <c r="BL574" s="32">
        <f t="shared" si="1292"/>
        <v>1.461986869941017E-2</v>
      </c>
      <c r="BM574" s="32">
        <f t="shared" si="1292"/>
        <v>2.0229872515089543E-2</v>
      </c>
      <c r="BN574" s="32">
        <f t="shared" si="1292"/>
        <v>1.4041796639664704E-2</v>
      </c>
      <c r="BO574" s="32">
        <f t="shared" si="1292"/>
        <v>9.7465791107990193E-3</v>
      </c>
      <c r="BP574" s="32">
        <f t="shared" si="1292"/>
        <v>1.3486581646089185E-2</v>
      </c>
      <c r="BQ574" s="32">
        <f t="shared" si="1292"/>
        <v>9.3611977385108375E-3</v>
      </c>
      <c r="BR574" s="32">
        <f t="shared" si="1292"/>
        <v>6.4977193924386162E-3</v>
      </c>
      <c r="BS574" s="32">
        <f t="shared" si="1292"/>
        <v>9.5746978653992402E-3</v>
      </c>
      <c r="BT574" s="32">
        <f t="shared" si="1292"/>
        <v>6.6459123858484074E-3</v>
      </c>
      <c r="BU574" s="32">
        <f t="shared" si="1292"/>
        <v>4.6130073304962264E-3</v>
      </c>
      <c r="BV574" s="32">
        <f t="shared" si="1292"/>
        <v>6.383131895765737E-3</v>
      </c>
      <c r="BW574" s="32">
        <f t="shared" si="1292"/>
        <v>4.4306082471673534E-3</v>
      </c>
      <c r="BX574" s="32">
        <f t="shared" si="1292"/>
        <v>3.0753382133446379E-3</v>
      </c>
      <c r="BY574" s="32">
        <f t="shared" si="1292"/>
        <v>4.2554212541768763E-3</v>
      </c>
      <c r="BZ574" s="32">
        <f t="shared" si="1292"/>
        <v>2.9537388247349579E-3</v>
      </c>
      <c r="CA574" s="32">
        <f t="shared" si="1292"/>
        <v>2.0502254709056384E-3</v>
      </c>
      <c r="CB574" s="32">
        <f t="shared" si="1292"/>
        <v>1.2685444757911005E-2</v>
      </c>
      <c r="CC574" s="32">
        <f t="shared" ref="CC574:CS574" si="1293">CC573/$O573</f>
        <v>8.8051190357933181E-3</v>
      </c>
      <c r="CD574" s="32">
        <f t="shared" si="1293"/>
        <v>6.1117385092974265E-3</v>
      </c>
      <c r="CE574" s="32">
        <f t="shared" si="1293"/>
        <v>8.4569631527291692E-3</v>
      </c>
      <c r="CF574" s="32">
        <f t="shared" si="1293"/>
        <v>5.8700793438606121E-3</v>
      </c>
      <c r="CG574" s="32">
        <f t="shared" si="1293"/>
        <v>4.0744923302756799E-3</v>
      </c>
      <c r="CH574" s="32">
        <f t="shared" si="1293"/>
        <v>5.6379754223451111E-3</v>
      </c>
      <c r="CI574" s="32">
        <f t="shared" si="1293"/>
        <v>3.9133862203504528E-3</v>
      </c>
      <c r="CJ574" s="32">
        <f t="shared" si="1293"/>
        <v>2.7163282140131627E-3</v>
      </c>
      <c r="CK574" s="32">
        <f t="shared" si="1293"/>
        <v>1.8459213446634398E-2</v>
      </c>
      <c r="CL574" s="32">
        <f t="shared" si="1293"/>
        <v>1.2812760987616986E-2</v>
      </c>
      <c r="CM574" s="32">
        <f t="shared" si="1293"/>
        <v>8.8934907546524816E-3</v>
      </c>
      <c r="CN574" s="32">
        <f t="shared" si="1293"/>
        <v>1.2306142269800667E-2</v>
      </c>
      <c r="CO574" s="32">
        <f t="shared" si="1293"/>
        <v>8.5418406390070072E-3</v>
      </c>
      <c r="CP574" s="32">
        <f t="shared" si="1293"/>
        <v>5.9289938229662199E-3</v>
      </c>
      <c r="CQ574" s="32">
        <f t="shared" si="1293"/>
        <v>8.2040948278967116E-3</v>
      </c>
      <c r="CR574" s="32">
        <f t="shared" si="1293"/>
        <v>5.6945604130684609E-3</v>
      </c>
      <c r="CS574" s="32">
        <f t="shared" si="1293"/>
        <v>3.9526625396649681E-3</v>
      </c>
    </row>
    <row r="575" spans="2:97" ht="13.15" thickTop="1" x14ac:dyDescent="0.35">
      <c r="H575" s="34">
        <f t="shared" si="1289"/>
        <v>4.713572703589434E-9</v>
      </c>
      <c r="I575" s="34">
        <f t="shared" ref="I575:J575" si="1294">I570</f>
        <v>-0.36512199071474144</v>
      </c>
      <c r="J575" s="34">
        <f t="shared" si="1294"/>
        <v>-0.52425646171355955</v>
      </c>
      <c r="K575" s="34">
        <f t="shared" si="1285"/>
        <v>-0.36512199318586241</v>
      </c>
      <c r="L575" s="34">
        <f>$CE$6-$CE$7*SUMPRODUCT($B$6:$CD$6,Q574:CS574)</f>
        <v>1.1630553160557611E-6</v>
      </c>
    </row>
    <row r="576" spans="2:97" ht="13.5" thickBot="1" x14ac:dyDescent="0.4">
      <c r="B576" s="39" t="s">
        <v>367</v>
      </c>
      <c r="D576" s="39" t="s">
        <v>368</v>
      </c>
      <c r="E576" s="39" t="s">
        <v>369</v>
      </c>
      <c r="F576" s="39" t="s">
        <v>370</v>
      </c>
      <c r="H576" s="39" t="s">
        <v>347</v>
      </c>
      <c r="I576" s="39" t="s">
        <v>371</v>
      </c>
      <c r="J576" s="39" t="s">
        <v>372</v>
      </c>
      <c r="K576" s="39" t="s">
        <v>349</v>
      </c>
      <c r="L576" s="39" t="s">
        <v>373</v>
      </c>
      <c r="M576" s="39" t="s">
        <v>374</v>
      </c>
      <c r="O576" s="45" t="s">
        <v>336</v>
      </c>
    </row>
    <row r="577" spans="2:97" ht="13.9" thickTop="1" thickBot="1" x14ac:dyDescent="0.4">
      <c r="B577" s="32">
        <f>1+B572</f>
        <v>4</v>
      </c>
      <c r="D577" s="32">
        <f>IF(F572,IF(M577&lt;0,D572,H577),E572)</f>
        <v>0</v>
      </c>
      <c r="E577" s="32">
        <f>IF(F572,IF(M577&lt;0,H577,E572),H577)</f>
        <v>2.356786351794717E-9</v>
      </c>
      <c r="F577" s="32" t="b">
        <f>OR(F572,M577*M572&lt;=0)</f>
        <v>1</v>
      </c>
      <c r="H577" s="32">
        <f>IF(F572,(D572+E572)/2,2*H572)</f>
        <v>2.356786351794717E-9</v>
      </c>
      <c r="I577" s="32">
        <f>I572</f>
        <v>-0.49706183540870225</v>
      </c>
      <c r="J577" s="32">
        <f>J572</f>
        <v>-1</v>
      </c>
      <c r="K577" s="32">
        <f>I577+J577*H577</f>
        <v>-0.49706183776548862</v>
      </c>
      <c r="L577" s="32">
        <f>$CE$3-$CE$7*SUMPRODUCT($B$3:$CD$3,Q579:CS579)</f>
        <v>1.0418586953164777E-6</v>
      </c>
      <c r="M577" s="32">
        <f>SUMPRODUCT(L577:L580,J577:J580)</f>
        <v>-1.6454503951500334E-6</v>
      </c>
      <c r="O577" s="46">
        <f>SUM(Q577:CS577)</f>
        <v>-1.2659907353046818</v>
      </c>
      <c r="P577" s="39" t="s">
        <v>363</v>
      </c>
      <c r="Q577" s="32">
        <f t="shared" ref="Q577:AV577" si="1295">SUMPRODUCT(B$3:B$6,$K577:$K580)</f>
        <v>0.93942911868645829</v>
      </c>
      <c r="R577" s="32">
        <f t="shared" si="1295"/>
        <v>0.57430712673615636</v>
      </c>
      <c r="S577" s="32">
        <f t="shared" si="1295"/>
        <v>0.20918513478585443</v>
      </c>
      <c r="T577" s="32">
        <f t="shared" si="1295"/>
        <v>0.53396400945161271</v>
      </c>
      <c r="U577" s="32">
        <f t="shared" si="1295"/>
        <v>0.16884201750131084</v>
      </c>
      <c r="V577" s="32">
        <f t="shared" si="1295"/>
        <v>-0.19627997444899109</v>
      </c>
      <c r="W577" s="32">
        <f t="shared" si="1295"/>
        <v>0.12849890021676724</v>
      </c>
      <c r="X577" s="32">
        <f t="shared" si="1295"/>
        <v>-0.23662309173353469</v>
      </c>
      <c r="Y577" s="32">
        <f t="shared" si="1295"/>
        <v>-0.60174508368383661</v>
      </c>
      <c r="Z577" s="32">
        <f t="shared" si="1295"/>
        <v>1.2207603931986106</v>
      </c>
      <c r="AA577" s="32">
        <f t="shared" si="1295"/>
        <v>0.8556384012483087</v>
      </c>
      <c r="AB577" s="32">
        <f t="shared" si="1295"/>
        <v>0.49051640929800677</v>
      </c>
      <c r="AC577" s="32">
        <f t="shared" si="1295"/>
        <v>0.81529528396376516</v>
      </c>
      <c r="AD577" s="32">
        <f t="shared" si="1295"/>
        <v>0.45017329201346323</v>
      </c>
      <c r="AE577" s="32">
        <f t="shared" si="1295"/>
        <v>8.5051300063161306E-2</v>
      </c>
      <c r="AF577" s="32">
        <f t="shared" si="1295"/>
        <v>0.40983017472891964</v>
      </c>
      <c r="AG577" s="32">
        <f t="shared" si="1295"/>
        <v>4.4708182778617711E-2</v>
      </c>
      <c r="AH577" s="32">
        <f t="shared" si="1295"/>
        <v>-0.32041380917168422</v>
      </c>
      <c r="AI577" s="32">
        <f t="shared" si="1295"/>
        <v>1.595868759214814</v>
      </c>
      <c r="AJ577" s="32">
        <f t="shared" si="1295"/>
        <v>1.230746767264512</v>
      </c>
      <c r="AK577" s="32">
        <f t="shared" si="1295"/>
        <v>0.86562477531421012</v>
      </c>
      <c r="AL577" s="32">
        <f t="shared" si="1295"/>
        <v>1.1904036499799684</v>
      </c>
      <c r="AM577" s="32">
        <f t="shared" si="1295"/>
        <v>0.82528165802966647</v>
      </c>
      <c r="AN577" s="32">
        <f t="shared" si="1295"/>
        <v>0.46015966607936454</v>
      </c>
      <c r="AO577" s="32">
        <f t="shared" si="1295"/>
        <v>0.78493854074512281</v>
      </c>
      <c r="AP577" s="32">
        <f t="shared" si="1295"/>
        <v>0.41981654879482094</v>
      </c>
      <c r="AQ577" s="32">
        <f t="shared" si="1295"/>
        <v>5.4694556844519016E-2</v>
      </c>
      <c r="AR577" s="32">
        <f t="shared" si="1295"/>
        <v>0.44236728092096966</v>
      </c>
      <c r="AS577" s="32">
        <f t="shared" si="1295"/>
        <v>7.7245288970667736E-2</v>
      </c>
      <c r="AT577" s="32">
        <f t="shared" si="1295"/>
        <v>-0.28787670297963419</v>
      </c>
      <c r="AU577" s="32">
        <f t="shared" si="1295"/>
        <v>3.6902171686124141E-2</v>
      </c>
      <c r="AV577" s="32">
        <f t="shared" si="1295"/>
        <v>-0.32821982026417779</v>
      </c>
      <c r="AW577" s="32">
        <f t="shared" ref="AW577:CB577" si="1296">SUMPRODUCT(AH$3:AH$6,$K577:$K580)</f>
        <v>-0.69334181221447966</v>
      </c>
      <c r="AX577" s="32">
        <f t="shared" si="1296"/>
        <v>-0.36856293754872138</v>
      </c>
      <c r="AY577" s="32">
        <f t="shared" si="1296"/>
        <v>-0.73368492949902331</v>
      </c>
      <c r="AZ577" s="32">
        <f t="shared" si="1296"/>
        <v>-1.0988069214493252</v>
      </c>
      <c r="BA577" s="32">
        <f t="shared" si="1296"/>
        <v>0.72369855543312211</v>
      </c>
      <c r="BB577" s="32">
        <f t="shared" si="1296"/>
        <v>0.35857656348282013</v>
      </c>
      <c r="BC577" s="32">
        <f t="shared" si="1296"/>
        <v>-6.5454284674817953E-3</v>
      </c>
      <c r="BD577" s="32">
        <f t="shared" si="1296"/>
        <v>0.31823344619827654</v>
      </c>
      <c r="BE577" s="32">
        <f t="shared" si="1296"/>
        <v>-4.6888545752025397E-2</v>
      </c>
      <c r="BF577" s="32">
        <f t="shared" si="1296"/>
        <v>-0.41201053770232732</v>
      </c>
      <c r="BG577" s="32">
        <f t="shared" si="1296"/>
        <v>-8.7231663036568985E-2</v>
      </c>
      <c r="BH577" s="32">
        <f t="shared" si="1296"/>
        <v>-0.45235365498687091</v>
      </c>
      <c r="BI577" s="32">
        <f t="shared" si="1296"/>
        <v>-0.8174756469371729</v>
      </c>
      <c r="BJ577" s="32">
        <f t="shared" si="1296"/>
        <v>1.0988069214493252</v>
      </c>
      <c r="BK577" s="32">
        <f t="shared" si="1296"/>
        <v>0.73368492949902331</v>
      </c>
      <c r="BL577" s="32">
        <f t="shared" si="1296"/>
        <v>0.36856293754872138</v>
      </c>
      <c r="BM577" s="32">
        <f t="shared" si="1296"/>
        <v>0.69334181221447966</v>
      </c>
      <c r="BN577" s="32">
        <f t="shared" si="1296"/>
        <v>0.32821982026417779</v>
      </c>
      <c r="BO577" s="32">
        <f t="shared" si="1296"/>
        <v>-3.6902171686124141E-2</v>
      </c>
      <c r="BP577" s="32">
        <f t="shared" si="1296"/>
        <v>0.28787670297963419</v>
      </c>
      <c r="BQ577" s="32">
        <f t="shared" si="1296"/>
        <v>-7.7245288970667736E-2</v>
      </c>
      <c r="BR577" s="32">
        <f t="shared" si="1296"/>
        <v>-0.44236728092096966</v>
      </c>
      <c r="BS577" s="32">
        <f t="shared" si="1296"/>
        <v>-5.4694556844519016E-2</v>
      </c>
      <c r="BT577" s="32">
        <f t="shared" si="1296"/>
        <v>-0.41981654879482094</v>
      </c>
      <c r="BU577" s="32">
        <f t="shared" si="1296"/>
        <v>-0.78493854074512281</v>
      </c>
      <c r="BV577" s="32">
        <f t="shared" si="1296"/>
        <v>-0.46015966607936454</v>
      </c>
      <c r="BW577" s="32">
        <f t="shared" si="1296"/>
        <v>-0.82528165802966647</v>
      </c>
      <c r="BX577" s="32">
        <f t="shared" si="1296"/>
        <v>-1.1904036499799684</v>
      </c>
      <c r="BY577" s="32">
        <f t="shared" si="1296"/>
        <v>-0.86562477531421012</v>
      </c>
      <c r="BZ577" s="32">
        <f t="shared" si="1296"/>
        <v>-1.230746767264512</v>
      </c>
      <c r="CA577" s="32">
        <f t="shared" si="1296"/>
        <v>-1.595868759214814</v>
      </c>
      <c r="CB577" s="32">
        <f t="shared" si="1296"/>
        <v>0.22663671766763344</v>
      </c>
      <c r="CC577" s="32">
        <f t="shared" ref="CC577:CS577" si="1297">SUMPRODUCT(BN$3:BN$6,$K577:$K580)</f>
        <v>-0.13848527428266849</v>
      </c>
      <c r="CD577" s="32">
        <f t="shared" si="1297"/>
        <v>-0.50360726623297047</v>
      </c>
      <c r="CE577" s="32">
        <f t="shared" si="1297"/>
        <v>-0.17882839156721209</v>
      </c>
      <c r="CF577" s="32">
        <f t="shared" si="1297"/>
        <v>-0.54395038351751401</v>
      </c>
      <c r="CG577" s="32">
        <f t="shared" si="1297"/>
        <v>-0.90907237546781594</v>
      </c>
      <c r="CH577" s="32">
        <f t="shared" si="1297"/>
        <v>-0.58429350080205755</v>
      </c>
      <c r="CI577" s="32">
        <f t="shared" si="1297"/>
        <v>-0.94941549275235948</v>
      </c>
      <c r="CJ577" s="32">
        <f t="shared" si="1297"/>
        <v>-1.3145374847026614</v>
      </c>
      <c r="CK577" s="32">
        <f t="shared" si="1297"/>
        <v>0.60174508368383661</v>
      </c>
      <c r="CL577" s="32">
        <f t="shared" si="1297"/>
        <v>0.23662309173353469</v>
      </c>
      <c r="CM577" s="32">
        <f t="shared" si="1297"/>
        <v>-0.12849890021676724</v>
      </c>
      <c r="CN577" s="32">
        <f t="shared" si="1297"/>
        <v>0.19627997444899109</v>
      </c>
      <c r="CO577" s="32">
        <f t="shared" si="1297"/>
        <v>-0.16884201750131084</v>
      </c>
      <c r="CP577" s="32">
        <f t="shared" si="1297"/>
        <v>-0.53396400945161271</v>
      </c>
      <c r="CQ577" s="32">
        <f t="shared" si="1297"/>
        <v>-0.20918513478585443</v>
      </c>
      <c r="CR577" s="32">
        <f t="shared" si="1297"/>
        <v>-0.57430712673615636</v>
      </c>
      <c r="CS577" s="32">
        <f t="shared" si="1297"/>
        <v>-0.93942911868645829</v>
      </c>
    </row>
    <row r="578" spans="2:97" ht="13.9" thickTop="1" thickBot="1" x14ac:dyDescent="0.4">
      <c r="H578" s="33">
        <f>H577</f>
        <v>2.356786351794717E-9</v>
      </c>
      <c r="I578" s="33">
        <f t="shared" ref="I578:J578" si="1298">I573</f>
        <v>0.32821982072790756</v>
      </c>
      <c r="J578" s="33">
        <f t="shared" si="1298"/>
        <v>-0.1967636030339574</v>
      </c>
      <c r="K578" s="33">
        <f t="shared" ref="K578:K580" si="1299">I578+J578*H578</f>
        <v>0.32821982026417779</v>
      </c>
      <c r="L578" s="33">
        <f>$CE$4-$CE$7*SUMPRODUCT($B$4:$CD$4,Q579:CS579)</f>
        <v>2.3050122877066315E-7</v>
      </c>
      <c r="M578" s="39" t="s">
        <v>375</v>
      </c>
      <c r="O578" s="47">
        <f t="shared" ref="O578:O579" si="1300">SUM(Q578:CS578)</f>
        <v>98.88294148731859</v>
      </c>
      <c r="P578" s="39" t="s">
        <v>365</v>
      </c>
      <c r="Q578" s="33">
        <f>EXP(Q577)</f>
        <v>2.5585203898511413</v>
      </c>
      <c r="R578" s="33">
        <f>EXP(R577)</f>
        <v>1.7758996271635865</v>
      </c>
      <c r="S578" s="33">
        <f t="shared" ref="S578:CD578" si="1301">EXP(S577)</f>
        <v>1.2326731880933963</v>
      </c>
      <c r="T578" s="33">
        <f t="shared" si="1301"/>
        <v>1.7056802579790031</v>
      </c>
      <c r="U578" s="33">
        <f t="shared" si="1301"/>
        <v>1.1839330834418094</v>
      </c>
      <c r="V578" s="33">
        <f t="shared" si="1301"/>
        <v>0.82178212446971111</v>
      </c>
      <c r="W578" s="33">
        <f t="shared" si="1301"/>
        <v>1.1371201707048302</v>
      </c>
      <c r="X578" s="33">
        <f t="shared" si="1301"/>
        <v>0.78928872140526285</v>
      </c>
      <c r="Y578" s="33">
        <f t="shared" si="1301"/>
        <v>0.54785474902921649</v>
      </c>
      <c r="Z578" s="33">
        <f t="shared" si="1301"/>
        <v>3.3897643076169213</v>
      </c>
      <c r="AA578" s="33">
        <f t="shared" si="1301"/>
        <v>2.352875980175233</v>
      </c>
      <c r="AB578" s="33">
        <f t="shared" si="1301"/>
        <v>1.6331593809179938</v>
      </c>
      <c r="AC578" s="33">
        <f t="shared" si="1301"/>
        <v>2.2598428691984918</v>
      </c>
      <c r="AD578" s="33">
        <f t="shared" si="1301"/>
        <v>1.5685839850161947</v>
      </c>
      <c r="AE578" s="33">
        <f t="shared" si="1301"/>
        <v>1.088772919385296</v>
      </c>
      <c r="AF578" s="33">
        <f t="shared" si="1301"/>
        <v>1.5065619111015798</v>
      </c>
      <c r="AG578" s="33">
        <f t="shared" si="1301"/>
        <v>1.0457226554992671</v>
      </c>
      <c r="AH578" s="33">
        <f t="shared" si="1301"/>
        <v>0.72584861210573071</v>
      </c>
      <c r="AI578" s="33">
        <f t="shared" si="1301"/>
        <v>4.93261246376274</v>
      </c>
      <c r="AJ578" s="33">
        <f t="shared" si="1301"/>
        <v>3.4237853526929953</v>
      </c>
      <c r="AK578" s="33">
        <f t="shared" si="1301"/>
        <v>2.3764903947821967</v>
      </c>
      <c r="AL578" s="33">
        <f t="shared" si="1301"/>
        <v>3.2884083054701718</v>
      </c>
      <c r="AM578" s="33">
        <f t="shared" si="1301"/>
        <v>2.2825235658903202</v>
      </c>
      <c r="AN578" s="33">
        <f t="shared" si="1301"/>
        <v>1.5843269280697665</v>
      </c>
      <c r="AO578" s="33">
        <f t="shared" si="1301"/>
        <v>2.1922722011767894</v>
      </c>
      <c r="AP578" s="33">
        <f t="shared" si="1301"/>
        <v>1.5216823755457627</v>
      </c>
      <c r="AQ578" s="33">
        <f t="shared" si="1301"/>
        <v>1.0562179508564902</v>
      </c>
      <c r="AR578" s="33">
        <f t="shared" si="1301"/>
        <v>1.5563872668210574</v>
      </c>
      <c r="AS578" s="33">
        <f t="shared" si="1301"/>
        <v>1.0803070312957257</v>
      </c>
      <c r="AT578" s="33">
        <f t="shared" si="1301"/>
        <v>0.74985404130857936</v>
      </c>
      <c r="AU578" s="33">
        <f t="shared" si="1301"/>
        <v>1.0375915100450035</v>
      </c>
      <c r="AV578" s="33">
        <f t="shared" si="1301"/>
        <v>0.72020468671904281</v>
      </c>
      <c r="AW578" s="33">
        <f t="shared" si="1301"/>
        <v>0.49990269364248868</v>
      </c>
      <c r="AX578" s="33">
        <f t="shared" si="1301"/>
        <v>0.69172767258397916</v>
      </c>
      <c r="AY578" s="33">
        <f t="shared" si="1301"/>
        <v>0.48013645727173454</v>
      </c>
      <c r="AZ578" s="33">
        <f t="shared" si="1301"/>
        <v>0.3332684620528385</v>
      </c>
      <c r="BA578" s="33">
        <f t="shared" si="1301"/>
        <v>2.0620457147134279</v>
      </c>
      <c r="BB578" s="33">
        <f t="shared" si="1301"/>
        <v>1.4312906125273863</v>
      </c>
      <c r="BC578" s="33">
        <f t="shared" si="1301"/>
        <v>0.99347594618857593</v>
      </c>
      <c r="BD578" s="33">
        <f t="shared" si="1301"/>
        <v>1.3746971415934397</v>
      </c>
      <c r="BE578" s="33">
        <f t="shared" si="1301"/>
        <v>0.95419374060985218</v>
      </c>
      <c r="BF578" s="33">
        <f t="shared" si="1301"/>
        <v>0.66231729671283024</v>
      </c>
      <c r="BG578" s="33">
        <f t="shared" si="1301"/>
        <v>0.91646476002972965</v>
      </c>
      <c r="BH578" s="33">
        <f t="shared" si="1301"/>
        <v>0.6361291596898534</v>
      </c>
      <c r="BI578" s="33">
        <f t="shared" si="1301"/>
        <v>0.44154486397773984</v>
      </c>
      <c r="BJ578" s="33">
        <f t="shared" si="1301"/>
        <v>3.0005839551702125</v>
      </c>
      <c r="BK578" s="33">
        <f t="shared" si="1301"/>
        <v>2.0827412391932723</v>
      </c>
      <c r="BL578" s="33">
        <f t="shared" si="1301"/>
        <v>1.4456556237868234</v>
      </c>
      <c r="BM578" s="33">
        <f t="shared" si="1301"/>
        <v>2.0003893011930076</v>
      </c>
      <c r="BN578" s="33">
        <f t="shared" si="1301"/>
        <v>1.3884941578977914</v>
      </c>
      <c r="BO578" s="33">
        <f t="shared" si="1301"/>
        <v>0.9637704147720203</v>
      </c>
      <c r="BP578" s="33">
        <f t="shared" si="1301"/>
        <v>1.3335928659594711</v>
      </c>
      <c r="BQ578" s="33">
        <f t="shared" si="1301"/>
        <v>0.92566277088893412</v>
      </c>
      <c r="BR578" s="33">
        <f t="shared" si="1301"/>
        <v>0.6425136091241056</v>
      </c>
      <c r="BS578" s="33">
        <f t="shared" si="1301"/>
        <v>0.94677428951959886</v>
      </c>
      <c r="BT578" s="33">
        <f t="shared" si="1301"/>
        <v>0.6571673669029271</v>
      </c>
      <c r="BU578" s="33">
        <f t="shared" si="1301"/>
        <v>0.45614773542410025</v>
      </c>
      <c r="BV578" s="33">
        <f t="shared" si="1301"/>
        <v>0.63118285896859072</v>
      </c>
      <c r="BW578" s="33">
        <f t="shared" si="1301"/>
        <v>0.43811157744167267</v>
      </c>
      <c r="BX578" s="33">
        <f t="shared" si="1301"/>
        <v>0.30409848994011146</v>
      </c>
      <c r="BY578" s="33">
        <f t="shared" si="1301"/>
        <v>0.42078857217163262</v>
      </c>
      <c r="BZ578" s="33">
        <f t="shared" si="1301"/>
        <v>0.29207438463204038</v>
      </c>
      <c r="CA578" s="33">
        <f t="shared" si="1301"/>
        <v>0.20273232639832625</v>
      </c>
      <c r="CB578" s="33">
        <f t="shared" si="1301"/>
        <v>1.2543740932115965</v>
      </c>
      <c r="CC578" s="33">
        <f t="shared" si="1301"/>
        <v>0.87067607250444612</v>
      </c>
      <c r="CD578" s="33">
        <f t="shared" si="1301"/>
        <v>0.60434668360444987</v>
      </c>
      <c r="CE578" s="33">
        <f t="shared" ref="CE578:CS578" si="1302">EXP(CE577)</f>
        <v>0.83624939453221125</v>
      </c>
      <c r="CF578" s="33">
        <f t="shared" si="1302"/>
        <v>0.58045071434898121</v>
      </c>
      <c r="CG578" s="33">
        <f t="shared" si="1302"/>
        <v>0.40289778861569597</v>
      </c>
      <c r="CH578" s="33">
        <f t="shared" si="1302"/>
        <v>0.55749959572668328</v>
      </c>
      <c r="CI578" s="33">
        <f t="shared" si="1302"/>
        <v>0.38696714246333225</v>
      </c>
      <c r="CJ578" s="33">
        <f t="shared" si="1302"/>
        <v>0.26859852544117241</v>
      </c>
      <c r="CK578" s="33">
        <f t="shared" si="1302"/>
        <v>1.8253013262584152</v>
      </c>
      <c r="CL578" s="33">
        <f t="shared" si="1302"/>
        <v>1.2669634987556686</v>
      </c>
      <c r="CM578" s="33">
        <f t="shared" si="1302"/>
        <v>0.8794145295832384</v>
      </c>
      <c r="CN578" s="33">
        <f t="shared" si="1302"/>
        <v>1.2168675494679217</v>
      </c>
      <c r="CO578" s="33">
        <f t="shared" si="1302"/>
        <v>0.84464233155213653</v>
      </c>
      <c r="CP578" s="33">
        <f t="shared" si="1302"/>
        <v>0.5862763523949458</v>
      </c>
      <c r="CQ578" s="33">
        <f t="shared" si="1302"/>
        <v>0.81124503206459997</v>
      </c>
      <c r="CR578" s="33">
        <f t="shared" si="1302"/>
        <v>0.56309488706699595</v>
      </c>
      <c r="CS578" s="33">
        <f t="shared" si="1302"/>
        <v>0.39085090115626614</v>
      </c>
    </row>
    <row r="579" spans="2:97" ht="13.9" thickTop="1" thickBot="1" x14ac:dyDescent="0.4">
      <c r="H579" s="32">
        <f t="shared" ref="H579:H580" si="1303">H578</f>
        <v>2.356786351794717E-9</v>
      </c>
      <c r="I579" s="32">
        <f t="shared" ref="I579:J579" si="1304">I574</f>
        <v>-0.40546510808984815</v>
      </c>
      <c r="J579" s="32">
        <f t="shared" si="1304"/>
        <v>-0.48582994633879711</v>
      </c>
      <c r="K579" s="32">
        <f t="shared" si="1299"/>
        <v>-0.40546510923484552</v>
      </c>
      <c r="L579" s="32">
        <f>$CE$5-$CE$7*SUMPRODUCT($B$5:$CD$5,Q579:CS579)</f>
        <v>5.2657509286291315E-7</v>
      </c>
      <c r="M579" s="32">
        <f>SUMPRODUCT($B$7:$CD$7, LN(Q579:CS579))</f>
        <v>-3180.5978399977971</v>
      </c>
      <c r="O579" s="48">
        <f t="shared" si="1300"/>
        <v>1.0000000000000002</v>
      </c>
      <c r="P579" s="39" t="s">
        <v>366</v>
      </c>
      <c r="Q579" s="32">
        <f t="shared" ref="Q579:AV579" si="1305">Q578/$O578</f>
        <v>2.5874234234620368E-2</v>
      </c>
      <c r="R579" s="32">
        <f t="shared" si="1305"/>
        <v>1.7959615687518152E-2</v>
      </c>
      <c r="S579" s="32">
        <f t="shared" si="1305"/>
        <v>1.2465984218840038E-2</v>
      </c>
      <c r="T579" s="32">
        <f t="shared" si="1305"/>
        <v>1.7249489470312237E-2</v>
      </c>
      <c r="U579" s="32">
        <f t="shared" si="1305"/>
        <v>1.1973077111522262E-2</v>
      </c>
      <c r="V579" s="32">
        <f t="shared" si="1305"/>
        <v>8.3106561365298981E-3</v>
      </c>
      <c r="W579" s="32">
        <f t="shared" si="1305"/>
        <v>1.1499659633918375E-2</v>
      </c>
      <c r="X579" s="32">
        <f t="shared" si="1305"/>
        <v>7.9820513986882807E-3</v>
      </c>
      <c r="Y579" s="32">
        <f t="shared" si="1305"/>
        <v>5.5404374181109595E-3</v>
      </c>
      <c r="Z579" s="32">
        <f t="shared" si="1305"/>
        <v>3.4280577181774546E-2</v>
      </c>
      <c r="AA579" s="32">
        <f t="shared" si="1305"/>
        <v>2.3794558948036365E-2</v>
      </c>
      <c r="AB579" s="32">
        <f t="shared" si="1305"/>
        <v>1.6516088178135772E-2</v>
      </c>
      <c r="AC579" s="32">
        <f t="shared" si="1305"/>
        <v>2.2853718095434176E-2</v>
      </c>
      <c r="AD579" s="32">
        <f t="shared" si="1305"/>
        <v>1.5863039280818322E-2</v>
      </c>
      <c r="AE579" s="32">
        <f t="shared" si="1305"/>
        <v>1.1010725439684938E-2</v>
      </c>
      <c r="AF579" s="32">
        <f t="shared" si="1305"/>
        <v>1.5235812046456885E-2</v>
      </c>
      <c r="AG579" s="32">
        <f t="shared" si="1305"/>
        <v>1.0575359508630491E-2</v>
      </c>
      <c r="AH579" s="32">
        <f t="shared" si="1305"/>
        <v>7.340483618186241E-3</v>
      </c>
      <c r="AI579" s="32">
        <f t="shared" si="1305"/>
        <v>4.9883350854761248E-2</v>
      </c>
      <c r="AJ579" s="32">
        <f t="shared" si="1305"/>
        <v>3.462463091403975E-2</v>
      </c>
      <c r="AK579" s="32">
        <f t="shared" si="1305"/>
        <v>2.4033370761800951E-2</v>
      </c>
      <c r="AL579" s="32">
        <f t="shared" si="1305"/>
        <v>3.325556719903907E-2</v>
      </c>
      <c r="AM579" s="32">
        <f t="shared" si="1305"/>
        <v>2.3083087250019219E-2</v>
      </c>
      <c r="AN579" s="32">
        <f t="shared" si="1305"/>
        <v>1.6022247156482001E-2</v>
      </c>
      <c r="AO579" s="32">
        <f t="shared" si="1305"/>
        <v>2.2170378107713766E-2</v>
      </c>
      <c r="AP579" s="32">
        <f t="shared" si="1305"/>
        <v>1.538872481600796E-2</v>
      </c>
      <c r="AQ579" s="32">
        <f t="shared" si="1305"/>
        <v>1.0681498092286693E-2</v>
      </c>
      <c r="AR579" s="32">
        <f t="shared" si="1305"/>
        <v>1.5739694262843697E-2</v>
      </c>
      <c r="AS579" s="32">
        <f t="shared" si="1305"/>
        <v>1.0925110186313293E-2</v>
      </c>
      <c r="AT579" s="32">
        <f t="shared" si="1305"/>
        <v>7.583249749955564E-3</v>
      </c>
      <c r="AU579" s="32">
        <f t="shared" si="1305"/>
        <v>1.0493129496740054E-2</v>
      </c>
      <c r="AV579" s="32">
        <f t="shared" si="1305"/>
        <v>7.2834067826694528E-3</v>
      </c>
      <c r="AW579" s="32">
        <f t="shared" ref="AW579:CB579" si="1306">AW578/$O578</f>
        <v>5.0554998276077737E-3</v>
      </c>
      <c r="AX579" s="32">
        <f t="shared" si="1306"/>
        <v>6.9954196566117616E-3</v>
      </c>
      <c r="AY579" s="32">
        <f t="shared" si="1306"/>
        <v>4.855604516308917E-3</v>
      </c>
      <c r="AZ579" s="32">
        <f t="shared" si="1306"/>
        <v>3.3703332146078914E-3</v>
      </c>
      <c r="BA579" s="32">
        <f t="shared" si="1306"/>
        <v>2.0853401847657195E-2</v>
      </c>
      <c r="BB579" s="32">
        <f t="shared" si="1306"/>
        <v>1.4474595830171017E-2</v>
      </c>
      <c r="BC579" s="32">
        <f t="shared" si="1306"/>
        <v>1.0046990221422428E-2</v>
      </c>
      <c r="BD579" s="32">
        <f t="shared" si="1306"/>
        <v>1.3902267882774705E-2</v>
      </c>
      <c r="BE579" s="32">
        <f t="shared" si="1306"/>
        <v>9.6497305425751762E-3</v>
      </c>
      <c r="BF579" s="32">
        <f t="shared" si="1306"/>
        <v>6.6979934734017824E-3</v>
      </c>
      <c r="BG579" s="32">
        <f t="shared" si="1306"/>
        <v>9.2681785780741894E-3</v>
      </c>
      <c r="BH579" s="32">
        <f t="shared" si="1306"/>
        <v>6.4331536878020042E-3</v>
      </c>
      <c r="BI579" s="32">
        <f t="shared" si="1306"/>
        <v>4.4653289772368524E-3</v>
      </c>
      <c r="BJ579" s="32">
        <f t="shared" si="1306"/>
        <v>3.0344808821802974E-2</v>
      </c>
      <c r="BK579" s="32">
        <f t="shared" si="1306"/>
        <v>2.1062695019649844E-2</v>
      </c>
      <c r="BL579" s="32">
        <f t="shared" si="1306"/>
        <v>1.4619868726015032E-2</v>
      </c>
      <c r="BM579" s="32">
        <f t="shared" si="1306"/>
        <v>2.0229872525076034E-2</v>
      </c>
      <c r="BN579" s="32">
        <f t="shared" si="1306"/>
        <v>1.4041796663945937E-2</v>
      </c>
      <c r="BO579" s="32">
        <f t="shared" si="1306"/>
        <v>9.7465791396954011E-3</v>
      </c>
      <c r="BP579" s="32">
        <f t="shared" si="1306"/>
        <v>1.3486581668188946E-2</v>
      </c>
      <c r="BQ579" s="32">
        <f t="shared" si="1306"/>
        <v>9.3611977654168722E-3</v>
      </c>
      <c r="BR579" s="32">
        <f t="shared" si="1306"/>
        <v>6.497719419142743E-3</v>
      </c>
      <c r="BS579" s="32">
        <f t="shared" si="1306"/>
        <v>9.5746978728481653E-3</v>
      </c>
      <c r="BT579" s="32">
        <f t="shared" si="1306"/>
        <v>6.6459123992302213E-3</v>
      </c>
      <c r="BU579" s="32">
        <f t="shared" si="1306"/>
        <v>4.6130073454843544E-3</v>
      </c>
      <c r="BV579" s="32">
        <f t="shared" si="1306"/>
        <v>6.3831319080403549E-3</v>
      </c>
      <c r="BW579" s="32">
        <f t="shared" si="1306"/>
        <v>4.4306082611615984E-3</v>
      </c>
      <c r="BX579" s="32">
        <f t="shared" si="1306"/>
        <v>3.0753382268579772E-3</v>
      </c>
      <c r="BY579" s="32">
        <f t="shared" si="1306"/>
        <v>4.2554212672324008E-3</v>
      </c>
      <c r="BZ579" s="32">
        <f t="shared" si="1306"/>
        <v>2.9537388374464768E-3</v>
      </c>
      <c r="CA579" s="32">
        <f t="shared" si="1306"/>
        <v>2.0502254822620343E-3</v>
      </c>
      <c r="CB579" s="32">
        <f t="shared" si="1306"/>
        <v>1.2685444772822276E-2</v>
      </c>
      <c r="CC579" s="32">
        <f t="shared" ref="CC579:CS579" si="1307">CC578/$O578</f>
        <v>8.8051190570226662E-3</v>
      </c>
      <c r="CD579" s="32">
        <f t="shared" si="1307"/>
        <v>6.1117385315843922E-3</v>
      </c>
      <c r="CE579" s="32">
        <f t="shared" si="1307"/>
        <v>8.4569631723532164E-3</v>
      </c>
      <c r="CF579" s="32">
        <f t="shared" si="1307"/>
        <v>5.8700793647347366E-3</v>
      </c>
      <c r="CG579" s="32">
        <f t="shared" si="1307"/>
        <v>4.0744923497989414E-3</v>
      </c>
      <c r="CH579" s="32">
        <f t="shared" si="1307"/>
        <v>5.6379754418832773E-3</v>
      </c>
      <c r="CI579" s="32">
        <f t="shared" si="1307"/>
        <v>3.9133862387473522E-3</v>
      </c>
      <c r="CJ579" s="32">
        <f t="shared" si="1307"/>
        <v>2.7163282301388585E-3</v>
      </c>
      <c r="CK579" s="32">
        <f t="shared" si="1307"/>
        <v>1.8459213478115476E-2</v>
      </c>
      <c r="CL579" s="32">
        <f t="shared" si="1307"/>
        <v>1.2812761025299319E-2</v>
      </c>
      <c r="CM579" s="32">
        <f t="shared" si="1307"/>
        <v>8.8934907917966859E-3</v>
      </c>
      <c r="CN579" s="32">
        <f t="shared" si="1307"/>
        <v>1.2306142304878552E-2</v>
      </c>
      <c r="CO579" s="32">
        <f t="shared" si="1307"/>
        <v>8.5418406739089479E-3</v>
      </c>
      <c r="CP579" s="32">
        <f t="shared" si="1307"/>
        <v>5.9289938545177053E-3</v>
      </c>
      <c r="CQ579" s="32">
        <f t="shared" si="1307"/>
        <v>8.2040948606756352E-3</v>
      </c>
      <c r="CR579" s="32">
        <f t="shared" si="1307"/>
        <v>5.694560442856678E-3</v>
      </c>
      <c r="CS579" s="32">
        <f t="shared" si="1307"/>
        <v>3.9526625652250794E-3</v>
      </c>
    </row>
    <row r="580" spans="2:97" ht="13.15" thickTop="1" x14ac:dyDescent="0.35">
      <c r="H580" s="34">
        <f t="shared" si="1303"/>
        <v>2.356786351794717E-9</v>
      </c>
      <c r="I580" s="34">
        <f t="shared" ref="I580:J580" si="1308">I575</f>
        <v>-0.36512199071474144</v>
      </c>
      <c r="J580" s="34">
        <f t="shared" si="1308"/>
        <v>-0.52425646171355955</v>
      </c>
      <c r="K580" s="34">
        <f t="shared" si="1299"/>
        <v>-0.36512199195030193</v>
      </c>
      <c r="L580" s="34">
        <f>$CE$6-$CE$7*SUMPRODUCT($B$6:$CD$6,Q579:CS579)</f>
        <v>5.7683885756887321E-7</v>
      </c>
    </row>
    <row r="581" spans="2:97" ht="13.5" thickBot="1" x14ac:dyDescent="0.4">
      <c r="B581" s="39" t="s">
        <v>367</v>
      </c>
      <c r="D581" s="39" t="s">
        <v>368</v>
      </c>
      <c r="E581" s="39" t="s">
        <v>369</v>
      </c>
      <c r="F581" s="39" t="s">
        <v>370</v>
      </c>
      <c r="H581" s="39" t="s">
        <v>347</v>
      </c>
      <c r="I581" s="39" t="s">
        <v>371</v>
      </c>
      <c r="J581" s="39" t="s">
        <v>372</v>
      </c>
      <c r="K581" s="39" t="s">
        <v>349</v>
      </c>
      <c r="L581" s="39" t="s">
        <v>373</v>
      </c>
      <c r="M581" s="39" t="s">
        <v>374</v>
      </c>
      <c r="O581" s="45" t="s">
        <v>336</v>
      </c>
    </row>
    <row r="582" spans="2:97" ht="13.9" thickTop="1" thickBot="1" x14ac:dyDescent="0.4">
      <c r="B582" s="32">
        <f>1+B577</f>
        <v>5</v>
      </c>
      <c r="D582" s="32">
        <f>IF(F577,IF(M582&lt;0,D577,H582),E577)</f>
        <v>0</v>
      </c>
      <c r="E582" s="32">
        <f>IF(F577,IF(M582&lt;0,H582,E577),H582)</f>
        <v>1.1783931758973585E-9</v>
      </c>
      <c r="F582" s="32" t="b">
        <f>OR(F577,M582*M577&lt;=0)</f>
        <v>1</v>
      </c>
      <c r="H582" s="32">
        <f>IF(F577,(D577+E577)/2,2*H577)</f>
        <v>1.1783931758973585E-9</v>
      </c>
      <c r="I582" s="32">
        <f>I577</f>
        <v>-0.49706183540870225</v>
      </c>
      <c r="J582" s="32">
        <f>J577</f>
        <v>-1</v>
      </c>
      <c r="K582" s="32">
        <f>I582+J582*H582</f>
        <v>-0.49706183658709541</v>
      </c>
      <c r="L582" s="32">
        <f>$CE$3-$CE$7*SUMPRODUCT($B$3:$CD$3,Q584:CS584)</f>
        <v>5.1246070142951794E-7</v>
      </c>
      <c r="M582" s="32">
        <f>SUMPRODUCT(L582:L585,J582:J585)</f>
        <v>-8.0935042799803911E-7</v>
      </c>
      <c r="O582" s="46">
        <f>SUM(Q582:CS582)</f>
        <v>-1.265990736199019</v>
      </c>
      <c r="P582" s="39" t="s">
        <v>363</v>
      </c>
      <c r="Q582" s="32">
        <f t="shared" ref="Q582:AV582" si="1309">SUMPRODUCT(B$3:B$6,$K582:$K585)</f>
        <v>0.93942911608592117</v>
      </c>
      <c r="R582" s="32">
        <f t="shared" si="1309"/>
        <v>0.57430712475339951</v>
      </c>
      <c r="S582" s="32">
        <f t="shared" si="1309"/>
        <v>0.20918513342087786</v>
      </c>
      <c r="T582" s="32">
        <f t="shared" si="1309"/>
        <v>0.53396400742357431</v>
      </c>
      <c r="U582" s="32">
        <f t="shared" si="1309"/>
        <v>0.1688420160910527</v>
      </c>
      <c r="V582" s="32">
        <f t="shared" si="1309"/>
        <v>-0.19627997524146895</v>
      </c>
      <c r="W582" s="32">
        <f t="shared" si="1309"/>
        <v>0.1284988987612275</v>
      </c>
      <c r="X582" s="32">
        <f t="shared" si="1309"/>
        <v>-0.23662309257129416</v>
      </c>
      <c r="Y582" s="32">
        <f t="shared" si="1309"/>
        <v>-0.60174508390381587</v>
      </c>
      <c r="Z582" s="32">
        <f t="shared" si="1309"/>
        <v>1.220760390796815</v>
      </c>
      <c r="AA582" s="32">
        <f t="shared" si="1309"/>
        <v>0.85563839946429332</v>
      </c>
      <c r="AB582" s="32">
        <f t="shared" si="1309"/>
        <v>0.49051640813177166</v>
      </c>
      <c r="AC582" s="32">
        <f t="shared" si="1309"/>
        <v>0.81529528213446811</v>
      </c>
      <c r="AD582" s="32">
        <f t="shared" si="1309"/>
        <v>0.45017329080194646</v>
      </c>
      <c r="AE582" s="32">
        <f t="shared" si="1309"/>
        <v>8.5051299469424801E-2</v>
      </c>
      <c r="AF582" s="32">
        <f t="shared" si="1309"/>
        <v>0.40983017347212125</v>
      </c>
      <c r="AG582" s="32">
        <f t="shared" si="1309"/>
        <v>4.4708182139599595E-2</v>
      </c>
      <c r="AH582" s="32">
        <f t="shared" si="1309"/>
        <v>-0.32041380919292206</v>
      </c>
      <c r="AI582" s="32">
        <f t="shared" si="1309"/>
        <v>1.5958687570780066</v>
      </c>
      <c r="AJ582" s="32">
        <f t="shared" si="1309"/>
        <v>1.2307467657454849</v>
      </c>
      <c r="AK582" s="32">
        <f t="shared" si="1309"/>
        <v>0.86562477441296326</v>
      </c>
      <c r="AL582" s="32">
        <f t="shared" si="1309"/>
        <v>1.1904036484156597</v>
      </c>
      <c r="AM582" s="32">
        <f t="shared" si="1309"/>
        <v>0.82528165708313805</v>
      </c>
      <c r="AN582" s="32">
        <f t="shared" si="1309"/>
        <v>0.4601596657506164</v>
      </c>
      <c r="AO582" s="32">
        <f t="shared" si="1309"/>
        <v>0.78493853975331285</v>
      </c>
      <c r="AP582" s="32">
        <f t="shared" si="1309"/>
        <v>0.41981654842079119</v>
      </c>
      <c r="AQ582" s="32">
        <f t="shared" si="1309"/>
        <v>5.4694557088269535E-2</v>
      </c>
      <c r="AR582" s="32">
        <f t="shared" si="1309"/>
        <v>0.44236727949882582</v>
      </c>
      <c r="AS582" s="32">
        <f t="shared" si="1309"/>
        <v>7.724528816630416E-2</v>
      </c>
      <c r="AT582" s="32">
        <f t="shared" si="1309"/>
        <v>-0.2878767031662175</v>
      </c>
      <c r="AU582" s="32">
        <f t="shared" si="1309"/>
        <v>3.6902170836478954E-2</v>
      </c>
      <c r="AV582" s="32">
        <f t="shared" si="1309"/>
        <v>-0.3282198204960427</v>
      </c>
      <c r="AW582" s="32">
        <f t="shared" ref="AW582:CB582" si="1310">SUMPRODUCT(AH$3:AH$6,$K582:$K585)</f>
        <v>-0.69334181182856436</v>
      </c>
      <c r="AX582" s="32">
        <f t="shared" si="1310"/>
        <v>-0.36856293782586791</v>
      </c>
      <c r="AY582" s="32">
        <f t="shared" si="1310"/>
        <v>-0.73368492915838956</v>
      </c>
      <c r="AZ582" s="32">
        <f t="shared" si="1310"/>
        <v>-1.0988069204909112</v>
      </c>
      <c r="BA582" s="32">
        <f t="shared" si="1310"/>
        <v>0.72369855420971962</v>
      </c>
      <c r="BB582" s="32">
        <f t="shared" si="1310"/>
        <v>0.35857656287719791</v>
      </c>
      <c r="BC582" s="32">
        <f t="shared" si="1310"/>
        <v>-6.545428455323743E-3</v>
      </c>
      <c r="BD582" s="32">
        <f t="shared" si="1310"/>
        <v>0.31823344554737271</v>
      </c>
      <c r="BE582" s="32">
        <f t="shared" si="1310"/>
        <v>-4.6888545785148956E-2</v>
      </c>
      <c r="BF582" s="32">
        <f t="shared" si="1310"/>
        <v>-0.41201053711767061</v>
      </c>
      <c r="BG582" s="32">
        <f t="shared" si="1310"/>
        <v>-8.7231663114974156E-2</v>
      </c>
      <c r="BH582" s="32">
        <f t="shared" si="1310"/>
        <v>-0.45235365444749581</v>
      </c>
      <c r="BI582" s="32">
        <f t="shared" si="1310"/>
        <v>-0.81747564578001741</v>
      </c>
      <c r="BJ582" s="32">
        <f t="shared" si="1310"/>
        <v>1.0988069204909112</v>
      </c>
      <c r="BK582" s="32">
        <f t="shared" si="1310"/>
        <v>0.73368492915838956</v>
      </c>
      <c r="BL582" s="32">
        <f t="shared" si="1310"/>
        <v>0.36856293782586791</v>
      </c>
      <c r="BM582" s="32">
        <f t="shared" si="1310"/>
        <v>0.69334181182856436</v>
      </c>
      <c r="BN582" s="32">
        <f t="shared" si="1310"/>
        <v>0.3282198204960427</v>
      </c>
      <c r="BO582" s="32">
        <f t="shared" si="1310"/>
        <v>-3.6902170836478954E-2</v>
      </c>
      <c r="BP582" s="32">
        <f t="shared" si="1310"/>
        <v>0.2878767031662175</v>
      </c>
      <c r="BQ582" s="32">
        <f t="shared" si="1310"/>
        <v>-7.724528816630416E-2</v>
      </c>
      <c r="BR582" s="32">
        <f t="shared" si="1310"/>
        <v>-0.44236727949882582</v>
      </c>
      <c r="BS582" s="32">
        <f t="shared" si="1310"/>
        <v>-5.4694557088269535E-2</v>
      </c>
      <c r="BT582" s="32">
        <f t="shared" si="1310"/>
        <v>-0.41981654842079119</v>
      </c>
      <c r="BU582" s="32">
        <f t="shared" si="1310"/>
        <v>-0.78493853975331285</v>
      </c>
      <c r="BV582" s="32">
        <f t="shared" si="1310"/>
        <v>-0.4601596657506164</v>
      </c>
      <c r="BW582" s="32">
        <f t="shared" si="1310"/>
        <v>-0.82528165708313805</v>
      </c>
      <c r="BX582" s="32">
        <f t="shared" si="1310"/>
        <v>-1.1904036484156597</v>
      </c>
      <c r="BY582" s="32">
        <f t="shared" si="1310"/>
        <v>-0.86562477441296326</v>
      </c>
      <c r="BZ582" s="32">
        <f t="shared" si="1310"/>
        <v>-1.2307467657454849</v>
      </c>
      <c r="CA582" s="32">
        <f t="shared" si="1310"/>
        <v>-1.5958687570780066</v>
      </c>
      <c r="CB582" s="32">
        <f t="shared" si="1310"/>
        <v>0.22663671762262416</v>
      </c>
      <c r="CC582" s="32">
        <f t="shared" ref="CC582:CS582" si="1311">SUMPRODUCT(BN$3:BN$6,$K582:$K585)</f>
        <v>-0.13848527370989749</v>
      </c>
      <c r="CD582" s="32">
        <f t="shared" si="1311"/>
        <v>-0.50360726504241915</v>
      </c>
      <c r="CE582" s="32">
        <f t="shared" si="1311"/>
        <v>-0.1788283910397227</v>
      </c>
      <c r="CF582" s="32">
        <f t="shared" si="1311"/>
        <v>-0.54395038237224436</v>
      </c>
      <c r="CG582" s="32">
        <f t="shared" si="1311"/>
        <v>-0.90907237370476601</v>
      </c>
      <c r="CH582" s="32">
        <f t="shared" si="1311"/>
        <v>-0.58429349970206956</v>
      </c>
      <c r="CI582" s="32">
        <f t="shared" si="1311"/>
        <v>-0.94941549103459122</v>
      </c>
      <c r="CJ582" s="32">
        <f t="shared" si="1311"/>
        <v>-1.314537482367113</v>
      </c>
      <c r="CK582" s="32">
        <f t="shared" si="1311"/>
        <v>0.60174508390381587</v>
      </c>
      <c r="CL582" s="32">
        <f t="shared" si="1311"/>
        <v>0.23662309257129416</v>
      </c>
      <c r="CM582" s="32">
        <f t="shared" si="1311"/>
        <v>-0.1284988987612275</v>
      </c>
      <c r="CN582" s="32">
        <f t="shared" si="1311"/>
        <v>0.19627997524146895</v>
      </c>
      <c r="CO582" s="32">
        <f t="shared" si="1311"/>
        <v>-0.1688420160910527</v>
      </c>
      <c r="CP582" s="32">
        <f t="shared" si="1311"/>
        <v>-0.53396400742357431</v>
      </c>
      <c r="CQ582" s="32">
        <f t="shared" si="1311"/>
        <v>-0.20918513342087786</v>
      </c>
      <c r="CR582" s="32">
        <f t="shared" si="1311"/>
        <v>-0.57430712475339951</v>
      </c>
      <c r="CS582" s="32">
        <f t="shared" si="1311"/>
        <v>-0.93942911608592117</v>
      </c>
    </row>
    <row r="583" spans="2:97" ht="13.9" thickTop="1" thickBot="1" x14ac:dyDescent="0.4">
      <c r="H583" s="33">
        <f>H582</f>
        <v>1.1783931758973585E-9</v>
      </c>
      <c r="I583" s="33">
        <f t="shared" ref="I583:J583" si="1312">I578</f>
        <v>0.32821982072790756</v>
      </c>
      <c r="J583" s="33">
        <f t="shared" si="1312"/>
        <v>-0.1967636030339574</v>
      </c>
      <c r="K583" s="33">
        <f t="shared" ref="K583:K585" si="1313">I583+J583*H583</f>
        <v>0.3282198204960427</v>
      </c>
      <c r="L583" s="33">
        <f>$CE$4-$CE$7*SUMPRODUCT($B$4:$CD$4,Q584:CS584)</f>
        <v>1.1337687055856804E-7</v>
      </c>
      <c r="M583" s="39" t="s">
        <v>375</v>
      </c>
      <c r="O583" s="47">
        <f t="shared" ref="O583:O584" si="1314">SUM(Q583:CS583)</f>
        <v>98.882941424751252</v>
      </c>
      <c r="P583" s="39" t="s">
        <v>365</v>
      </c>
      <c r="Q583" s="33">
        <f>EXP(Q582)</f>
        <v>2.5585203831976142</v>
      </c>
      <c r="R583" s="33">
        <f>EXP(R582)</f>
        <v>1.7758996236424094</v>
      </c>
      <c r="S583" s="33">
        <f t="shared" ref="S583:CD583" si="1315">EXP(S582)</f>
        <v>1.2326731864108262</v>
      </c>
      <c r="T583" s="33">
        <f t="shared" si="1315"/>
        <v>1.705680254519818</v>
      </c>
      <c r="U583" s="33">
        <f t="shared" si="1315"/>
        <v>1.1839330817721581</v>
      </c>
      <c r="V583" s="33">
        <f t="shared" si="1315"/>
        <v>0.82178212381846694</v>
      </c>
      <c r="W583" s="33">
        <f t="shared" si="1315"/>
        <v>1.1371201690497066</v>
      </c>
      <c r="X583" s="33">
        <f t="shared" si="1315"/>
        <v>0.78928872074402867</v>
      </c>
      <c r="Y583" s="33">
        <f t="shared" si="1315"/>
        <v>0.54785474890869978</v>
      </c>
      <c r="Z583" s="33">
        <f t="shared" si="1315"/>
        <v>3.3897642994754</v>
      </c>
      <c r="AA583" s="33">
        <f t="shared" si="1315"/>
        <v>2.3528759759776658</v>
      </c>
      <c r="AB583" s="33">
        <f t="shared" si="1315"/>
        <v>1.6331593790133461</v>
      </c>
      <c r="AC583" s="33">
        <f t="shared" si="1315"/>
        <v>2.2598428650645679</v>
      </c>
      <c r="AD583" s="33">
        <f t="shared" si="1315"/>
        <v>1.5685839831158288</v>
      </c>
      <c r="AE583" s="33">
        <f t="shared" si="1315"/>
        <v>1.0887729187388517</v>
      </c>
      <c r="AF583" s="33">
        <f t="shared" si="1315"/>
        <v>1.506561909208135</v>
      </c>
      <c r="AG583" s="33">
        <f t="shared" si="1315"/>
        <v>1.0457226548310314</v>
      </c>
      <c r="AH583" s="33">
        <f t="shared" si="1315"/>
        <v>0.72584861209031526</v>
      </c>
      <c r="AI583" s="33">
        <f t="shared" si="1315"/>
        <v>4.9326124532226974</v>
      </c>
      <c r="AJ583" s="33">
        <f t="shared" si="1315"/>
        <v>3.4237853474921724</v>
      </c>
      <c r="AK583" s="33">
        <f t="shared" si="1315"/>
        <v>2.3764903926403922</v>
      </c>
      <c r="AL583" s="33">
        <f t="shared" si="1315"/>
        <v>3.2884083003260862</v>
      </c>
      <c r="AM583" s="33">
        <f t="shared" si="1315"/>
        <v>2.2825235637298471</v>
      </c>
      <c r="AN583" s="33">
        <f t="shared" si="1315"/>
        <v>1.5843269275489218</v>
      </c>
      <c r="AO583" s="33">
        <f t="shared" si="1315"/>
        <v>2.1922721990024723</v>
      </c>
      <c r="AP583" s="33">
        <f t="shared" si="1315"/>
        <v>1.5216823749766082</v>
      </c>
      <c r="AQ583" s="33">
        <f t="shared" si="1315"/>
        <v>1.0562179511139438</v>
      </c>
      <c r="AR583" s="33">
        <f t="shared" si="1315"/>
        <v>1.5563872646076509</v>
      </c>
      <c r="AS583" s="33">
        <f t="shared" si="1315"/>
        <v>1.0803070304267661</v>
      </c>
      <c r="AT583" s="33">
        <f t="shared" si="1315"/>
        <v>0.74985404116866916</v>
      </c>
      <c r="AU583" s="33">
        <f t="shared" si="1315"/>
        <v>1.0375915091634189</v>
      </c>
      <c r="AV583" s="33">
        <f t="shared" si="1315"/>
        <v>0.72020468655205261</v>
      </c>
      <c r="AW583" s="33">
        <f t="shared" si="1315"/>
        <v>0.49990269383540875</v>
      </c>
      <c r="AX583" s="33">
        <f t="shared" si="1315"/>
        <v>0.69172767239226929</v>
      </c>
      <c r="AY583" s="33">
        <f t="shared" si="1315"/>
        <v>0.48013645743528521</v>
      </c>
      <c r="AZ583" s="33">
        <f t="shared" si="1315"/>
        <v>0.33326846237224766</v>
      </c>
      <c r="BA583" s="33">
        <f t="shared" si="1315"/>
        <v>2.0620457121907161</v>
      </c>
      <c r="BB583" s="33">
        <f t="shared" si="1315"/>
        <v>1.431290611660565</v>
      </c>
      <c r="BC583" s="33">
        <f t="shared" si="1315"/>
        <v>0.99347594620065471</v>
      </c>
      <c r="BD583" s="33">
        <f t="shared" si="1315"/>
        <v>1.3746971406986441</v>
      </c>
      <c r="BE583" s="33">
        <f t="shared" si="1315"/>
        <v>0.95419374057824591</v>
      </c>
      <c r="BF583" s="33">
        <f t="shared" si="1315"/>
        <v>0.66231729710005849</v>
      </c>
      <c r="BG583" s="33">
        <f t="shared" si="1315"/>
        <v>0.91646475995787402</v>
      </c>
      <c r="BH583" s="33">
        <f t="shared" si="1315"/>
        <v>0.6361291600329656</v>
      </c>
      <c r="BI583" s="33">
        <f t="shared" si="1315"/>
        <v>0.44154486448867591</v>
      </c>
      <c r="BJ583" s="33">
        <f t="shared" si="1315"/>
        <v>3.0005839522944111</v>
      </c>
      <c r="BK583" s="33">
        <f t="shared" si="1315"/>
        <v>2.0827412384838202</v>
      </c>
      <c r="BL583" s="33">
        <f t="shared" si="1315"/>
        <v>1.4456556241874818</v>
      </c>
      <c r="BM583" s="33">
        <f t="shared" si="1315"/>
        <v>2.0003893004210265</v>
      </c>
      <c r="BN583" s="33">
        <f t="shared" si="1315"/>
        <v>1.3884941582197345</v>
      </c>
      <c r="BO583" s="33">
        <f t="shared" si="1315"/>
        <v>0.96377041559088328</v>
      </c>
      <c r="BP583" s="33">
        <f t="shared" si="1315"/>
        <v>1.3335928662082972</v>
      </c>
      <c r="BQ583" s="33">
        <f t="shared" si="1315"/>
        <v>0.92566277163350352</v>
      </c>
      <c r="BR583" s="33">
        <f t="shared" si="1315"/>
        <v>0.64251361003785235</v>
      </c>
      <c r="BS583" s="33">
        <f t="shared" si="1315"/>
        <v>0.94677428928882212</v>
      </c>
      <c r="BT583" s="33">
        <f t="shared" si="1315"/>
        <v>0.65716736714872725</v>
      </c>
      <c r="BU583" s="33">
        <f t="shared" si="1315"/>
        <v>0.45614773587651208</v>
      </c>
      <c r="BV583" s="33">
        <f t="shared" si="1315"/>
        <v>0.63118285917609096</v>
      </c>
      <c r="BW583" s="33">
        <f t="shared" si="1315"/>
        <v>0.43811157785635774</v>
      </c>
      <c r="BX583" s="33">
        <f t="shared" si="1315"/>
        <v>0.30409849041581533</v>
      </c>
      <c r="BY583" s="33">
        <f t="shared" si="1315"/>
        <v>0.42078857255086699</v>
      </c>
      <c r="BZ583" s="33">
        <f t="shared" si="1315"/>
        <v>0.29207438507570932</v>
      </c>
      <c r="CA583" s="33">
        <f t="shared" si="1315"/>
        <v>0.2027323268315262</v>
      </c>
      <c r="CB583" s="33">
        <f t="shared" si="1315"/>
        <v>1.2543740931551379</v>
      </c>
      <c r="CC583" s="33">
        <f t="shared" si="1315"/>
        <v>0.87067607300314409</v>
      </c>
      <c r="CD583" s="33">
        <f t="shared" si="1315"/>
        <v>0.60434668432395566</v>
      </c>
      <c r="CE583" s="33">
        <f t="shared" ref="CE583:CS583" si="1316">EXP(CE582)</f>
        <v>0.83624939497332396</v>
      </c>
      <c r="CF583" s="33">
        <f t="shared" si="1316"/>
        <v>0.58045071501375378</v>
      </c>
      <c r="CG583" s="33">
        <f t="shared" si="1316"/>
        <v>0.40289778932602488</v>
      </c>
      <c r="CH583" s="33">
        <f t="shared" si="1316"/>
        <v>0.55749959633992607</v>
      </c>
      <c r="CI583" s="33">
        <f t="shared" si="1316"/>
        <v>0.38696714312805214</v>
      </c>
      <c r="CJ583" s="33">
        <f t="shared" si="1316"/>
        <v>0.26859852606849732</v>
      </c>
      <c r="CK583" s="33">
        <f t="shared" si="1316"/>
        <v>1.8253013266599436</v>
      </c>
      <c r="CL583" s="33">
        <f t="shared" si="1316"/>
        <v>1.2669634998170793</v>
      </c>
      <c r="CM583" s="33">
        <f t="shared" si="1316"/>
        <v>0.87941453086326116</v>
      </c>
      <c r="CN583" s="33">
        <f t="shared" si="1316"/>
        <v>1.2168675504322624</v>
      </c>
      <c r="CO583" s="33">
        <f t="shared" si="1316"/>
        <v>0.84464233274330025</v>
      </c>
      <c r="CP583" s="33">
        <f t="shared" si="1316"/>
        <v>0.5862763535839367</v>
      </c>
      <c r="CQ583" s="33">
        <f t="shared" si="1316"/>
        <v>0.81124503317193042</v>
      </c>
      <c r="CR583" s="33">
        <f t="shared" si="1316"/>
        <v>0.56309488818347619</v>
      </c>
      <c r="CS583" s="33">
        <f t="shared" si="1316"/>
        <v>0.39085090217268842</v>
      </c>
    </row>
    <row r="584" spans="2:97" ht="13.9" thickTop="1" thickBot="1" x14ac:dyDescent="0.4">
      <c r="H584" s="32">
        <f t="shared" ref="H584:H585" si="1317">H583</f>
        <v>1.1783931758973585E-9</v>
      </c>
      <c r="I584" s="32">
        <f t="shared" ref="I584:J584" si="1318">I579</f>
        <v>-0.40546510808984815</v>
      </c>
      <c r="J584" s="32">
        <f t="shared" si="1318"/>
        <v>-0.48582994633879711</v>
      </c>
      <c r="K584" s="32">
        <f t="shared" si="1313"/>
        <v>-0.40546510866234686</v>
      </c>
      <c r="L584" s="32">
        <f>$CE$5-$CE$7*SUMPRODUCT($B$5:$CD$5,Q584:CS584)</f>
        <v>2.5900752120833204E-7</v>
      </c>
      <c r="M584" s="32">
        <f>SUMPRODUCT($B$7:$CD$7, LN(Q584:CS584))</f>
        <v>-3180.597839997798</v>
      </c>
      <c r="O584" s="48">
        <f t="shared" si="1314"/>
        <v>1.0000000000000002</v>
      </c>
      <c r="P584" s="39" t="s">
        <v>366</v>
      </c>
      <c r="Q584" s="32">
        <f t="shared" ref="Q584:AV584" si="1319">Q583/$O583</f>
        <v>2.5874234183705165E-2</v>
      </c>
      <c r="R584" s="32">
        <f t="shared" si="1319"/>
        <v>1.7959615663272397E-2</v>
      </c>
      <c r="S584" s="32">
        <f t="shared" si="1319"/>
        <v>1.2465984209712006E-2</v>
      </c>
      <c r="T584" s="32">
        <f t="shared" si="1319"/>
        <v>1.7249489446244076E-2</v>
      </c>
      <c r="U584" s="32">
        <f t="shared" si="1319"/>
        <v>1.1973077102212995E-2</v>
      </c>
      <c r="V584" s="32">
        <f t="shared" si="1319"/>
        <v>8.3106561352023836E-3</v>
      </c>
      <c r="W584" s="32">
        <f t="shared" si="1319"/>
        <v>1.1499659624456475E-2</v>
      </c>
      <c r="X584" s="32">
        <f t="shared" si="1319"/>
        <v>7.9820513970518172E-3</v>
      </c>
      <c r="Y584" s="32">
        <f t="shared" si="1319"/>
        <v>5.5404374203978429E-3</v>
      </c>
      <c r="Z584" s="32">
        <f t="shared" si="1319"/>
        <v>3.4280577121130348E-2</v>
      </c>
      <c r="AA584" s="32">
        <f t="shared" si="1319"/>
        <v>2.3794558920642309E-2</v>
      </c>
      <c r="AB584" s="32">
        <f t="shared" si="1319"/>
        <v>1.6516088169324546E-2</v>
      </c>
      <c r="AC584" s="32">
        <f t="shared" si="1319"/>
        <v>2.2853718068088433E-2</v>
      </c>
      <c r="AD584" s="32">
        <f t="shared" si="1319"/>
        <v>1.5863039271637187E-2</v>
      </c>
      <c r="AE584" s="32">
        <f t="shared" si="1319"/>
        <v>1.1010725440114411E-2</v>
      </c>
      <c r="AF584" s="32">
        <f t="shared" si="1319"/>
        <v>1.5235812036948869E-2</v>
      </c>
      <c r="AG584" s="32">
        <f t="shared" si="1319"/>
        <v>1.0575359508564114E-2</v>
      </c>
      <c r="AH584" s="32">
        <f t="shared" si="1319"/>
        <v>7.3404836226749733E-3</v>
      </c>
      <c r="AI584" s="32">
        <f t="shared" si="1319"/>
        <v>4.9883350779733396E-2</v>
      </c>
      <c r="AJ584" s="32">
        <f t="shared" si="1319"/>
        <v>3.4624630883352436E-2</v>
      </c>
      <c r="AK584" s="32">
        <f t="shared" si="1319"/>
        <v>2.4033370755347859E-2</v>
      </c>
      <c r="AL584" s="32">
        <f t="shared" si="1319"/>
        <v>3.3255567168059275E-2</v>
      </c>
      <c r="AM584" s="32">
        <f t="shared" si="1319"/>
        <v>2.3083087242776051E-2</v>
      </c>
      <c r="AN584" s="32">
        <f t="shared" si="1319"/>
        <v>1.6022247161352657E-2</v>
      </c>
      <c r="AO584" s="32">
        <f t="shared" si="1319"/>
        <v>2.2170378099753085E-2</v>
      </c>
      <c r="AP584" s="32">
        <f t="shared" si="1319"/>
        <v>1.5388724819989204E-2</v>
      </c>
      <c r="AQ584" s="32">
        <f t="shared" si="1319"/>
        <v>1.068149810164894E-2</v>
      </c>
      <c r="AR584" s="32">
        <f t="shared" si="1319"/>
        <v>1.5739694250418747E-2</v>
      </c>
      <c r="AS584" s="32">
        <f t="shared" si="1319"/>
        <v>1.0925110184438303E-2</v>
      </c>
      <c r="AT584" s="32">
        <f t="shared" si="1319"/>
        <v>7.5832497533388932E-3</v>
      </c>
      <c r="AU584" s="32">
        <f t="shared" si="1319"/>
        <v>1.0493129494464055E-2</v>
      </c>
      <c r="AV584" s="32">
        <f t="shared" si="1319"/>
        <v>7.2834067855891997E-3</v>
      </c>
      <c r="AW584" s="32">
        <f t="shared" ref="AW584:CB584" si="1320">AW583/$O583</f>
        <v>5.0554998327575927E-3</v>
      </c>
      <c r="AX584" s="32">
        <f t="shared" si="1320"/>
        <v>6.9954196590992987E-3</v>
      </c>
      <c r="AY584" s="32">
        <f t="shared" si="1320"/>
        <v>4.8556045210352422E-3</v>
      </c>
      <c r="AZ584" s="32">
        <f t="shared" si="1320"/>
        <v>3.3703332199706156E-3</v>
      </c>
      <c r="BA584" s="32">
        <f t="shared" si="1320"/>
        <v>2.0853401835339905E-2</v>
      </c>
      <c r="BB584" s="32">
        <f t="shared" si="1320"/>
        <v>1.4474595830563559E-2</v>
      </c>
      <c r="BC584" s="32">
        <f t="shared" si="1320"/>
        <v>1.0046990227901727E-2</v>
      </c>
      <c r="BD584" s="32">
        <f t="shared" si="1320"/>
        <v>1.3902267882522207E-2</v>
      </c>
      <c r="BE584" s="32">
        <f t="shared" si="1320"/>
        <v>9.6497305483613273E-3</v>
      </c>
      <c r="BF584" s="32">
        <f t="shared" si="1320"/>
        <v>6.6979934815559073E-3</v>
      </c>
      <c r="BG584" s="32">
        <f t="shared" si="1320"/>
        <v>9.2681785832118765E-3</v>
      </c>
      <c r="BH584" s="32">
        <f t="shared" si="1320"/>
        <v>6.43315369534241E-3</v>
      </c>
      <c r="BI584" s="32">
        <f t="shared" si="1320"/>
        <v>4.4653289852293315E-3</v>
      </c>
      <c r="BJ584" s="32">
        <f t="shared" si="1320"/>
        <v>3.0344808811920507E-2</v>
      </c>
      <c r="BK584" s="32">
        <f t="shared" si="1320"/>
        <v>2.1062695025802419E-2</v>
      </c>
      <c r="BL584" s="32">
        <f t="shared" si="1320"/>
        <v>1.4619868739317475E-2</v>
      </c>
      <c r="BM584" s="32">
        <f t="shared" si="1320"/>
        <v>2.0229872530069293E-2</v>
      </c>
      <c r="BN584" s="32">
        <f t="shared" si="1320"/>
        <v>1.4041796676086564E-2</v>
      </c>
      <c r="BO584" s="32">
        <f t="shared" si="1320"/>
        <v>9.7465791541436007E-3</v>
      </c>
      <c r="BP584" s="32">
        <f t="shared" si="1320"/>
        <v>1.3486581679238836E-2</v>
      </c>
      <c r="BQ584" s="32">
        <f t="shared" si="1320"/>
        <v>9.3611977788698973E-3</v>
      </c>
      <c r="BR584" s="32">
        <f t="shared" si="1320"/>
        <v>6.4977194324948107E-3</v>
      </c>
      <c r="BS584" s="32">
        <f t="shared" si="1320"/>
        <v>9.5746978765726357E-3</v>
      </c>
      <c r="BT584" s="32">
        <f t="shared" si="1320"/>
        <v>6.6459124059211347E-3</v>
      </c>
      <c r="BU584" s="32">
        <f t="shared" si="1320"/>
        <v>4.6130073529784214E-3</v>
      </c>
      <c r="BV584" s="32">
        <f t="shared" si="1320"/>
        <v>6.3831319141776704E-3</v>
      </c>
      <c r="BW584" s="32">
        <f t="shared" si="1320"/>
        <v>4.4306082681587243E-3</v>
      </c>
      <c r="BX584" s="32">
        <f t="shared" si="1320"/>
        <v>3.0753382336146493E-3</v>
      </c>
      <c r="BY584" s="32">
        <f t="shared" si="1320"/>
        <v>4.255421273760167E-3</v>
      </c>
      <c r="BZ584" s="32">
        <f t="shared" si="1320"/>
        <v>2.9537388438022395E-3</v>
      </c>
      <c r="CA584" s="32">
        <f t="shared" si="1320"/>
        <v>2.0502254879402339E-3</v>
      </c>
      <c r="CB584" s="32">
        <f t="shared" si="1320"/>
        <v>1.2685444780277919E-2</v>
      </c>
      <c r="CC584" s="32">
        <f t="shared" ref="CC584:CS584" si="1321">CC583/$O583</f>
        <v>8.8051190676373473E-3</v>
      </c>
      <c r="CD584" s="32">
        <f t="shared" si="1321"/>
        <v>6.1117385427278811E-3</v>
      </c>
      <c r="CE584" s="32">
        <f t="shared" si="1321"/>
        <v>8.4569631821652461E-3</v>
      </c>
      <c r="CF584" s="32">
        <f t="shared" si="1321"/>
        <v>5.8700793751718027E-3</v>
      </c>
      <c r="CG584" s="32">
        <f t="shared" si="1321"/>
        <v>4.0744923595605756E-3</v>
      </c>
      <c r="CH584" s="32">
        <f t="shared" si="1321"/>
        <v>5.637975451652363E-3</v>
      </c>
      <c r="CI584" s="32">
        <f t="shared" si="1321"/>
        <v>3.913386247945805E-3</v>
      </c>
      <c r="CJ584" s="32">
        <f t="shared" si="1321"/>
        <v>2.7163282382017089E-3</v>
      </c>
      <c r="CK584" s="32">
        <f t="shared" si="1321"/>
        <v>1.8459213493856028E-2</v>
      </c>
      <c r="CL584" s="32">
        <f t="shared" si="1321"/>
        <v>1.2812761044140496E-2</v>
      </c>
      <c r="CM584" s="32">
        <f t="shared" si="1321"/>
        <v>8.8934908103687951E-3</v>
      </c>
      <c r="CN584" s="32">
        <f t="shared" si="1321"/>
        <v>1.2306142322417503E-2</v>
      </c>
      <c r="CO584" s="32">
        <f t="shared" si="1321"/>
        <v>8.5418406913599261E-3</v>
      </c>
      <c r="CP584" s="32">
        <f t="shared" si="1321"/>
        <v>5.9289938702934523E-3</v>
      </c>
      <c r="CQ584" s="32">
        <f t="shared" si="1321"/>
        <v>8.2040948770651032E-3</v>
      </c>
      <c r="CR584" s="32">
        <f t="shared" si="1321"/>
        <v>5.6945604577507917E-3</v>
      </c>
      <c r="CS584" s="32">
        <f t="shared" si="1321"/>
        <v>3.9526625780051386E-3</v>
      </c>
    </row>
    <row r="585" spans="2:97" ht="13.15" thickTop="1" x14ac:dyDescent="0.35">
      <c r="H585" s="34">
        <f t="shared" si="1317"/>
        <v>1.1783931758973585E-9</v>
      </c>
      <c r="I585" s="34">
        <f t="shared" ref="I585:J585" si="1322">I580</f>
        <v>-0.36512199071474144</v>
      </c>
      <c r="J585" s="34">
        <f t="shared" si="1322"/>
        <v>-0.52425646171355955</v>
      </c>
      <c r="K585" s="34">
        <f t="shared" si="1313"/>
        <v>-0.36512199133252166</v>
      </c>
      <c r="L585" s="34">
        <f>$CE$6-$CE$7*SUMPRODUCT($B$6:$CD$6,Q584:CS584)</f>
        <v>2.83730742012267E-7</v>
      </c>
    </row>
    <row r="586" spans="2:97" ht="13.5" thickBot="1" x14ac:dyDescent="0.4">
      <c r="B586" s="39" t="s">
        <v>367</v>
      </c>
      <c r="D586" s="39" t="s">
        <v>368</v>
      </c>
      <c r="E586" s="39" t="s">
        <v>369</v>
      </c>
      <c r="F586" s="39" t="s">
        <v>370</v>
      </c>
      <c r="H586" s="39" t="s">
        <v>347</v>
      </c>
      <c r="I586" s="39" t="s">
        <v>371</v>
      </c>
      <c r="J586" s="39" t="s">
        <v>372</v>
      </c>
      <c r="K586" s="39" t="s">
        <v>349</v>
      </c>
      <c r="L586" s="39" t="s">
        <v>373</v>
      </c>
      <c r="M586" s="39" t="s">
        <v>374</v>
      </c>
      <c r="O586" s="45" t="s">
        <v>336</v>
      </c>
    </row>
    <row r="587" spans="2:97" ht="13.9" thickTop="1" thickBot="1" x14ac:dyDescent="0.4">
      <c r="B587" s="32">
        <f>1+B582</f>
        <v>6</v>
      </c>
      <c r="D587" s="32">
        <f>IF(F582,IF(M587&lt;0,D582,H587),E582)</f>
        <v>0</v>
      </c>
      <c r="E587" s="32">
        <f>IF(F582,IF(M587&lt;0,H587,E582),H587)</f>
        <v>5.8919658794867925E-10</v>
      </c>
      <c r="F587" s="32" t="b">
        <f>OR(F582,M587*M582&lt;=0)</f>
        <v>1</v>
      </c>
      <c r="H587" s="32">
        <f>IF(F582,(D582+E582)/2,2*H582)</f>
        <v>5.8919658794867925E-10</v>
      </c>
      <c r="I587" s="32">
        <f>I582</f>
        <v>-0.49706183540870225</v>
      </c>
      <c r="J587" s="32">
        <f>J582</f>
        <v>-1</v>
      </c>
      <c r="K587" s="32">
        <f>I587+J587*H587</f>
        <v>-0.49706183599789883</v>
      </c>
      <c r="L587" s="32">
        <f>$CE$3-$CE$7*SUMPRODUCT($B$3:$CD$3,Q589:CS589)</f>
        <v>2.4776164764261921E-7</v>
      </c>
      <c r="M587" s="32">
        <f>SUMPRODUCT(L587:L590,J587:J590)</f>
        <v>-3.9130013135973438E-7</v>
      </c>
      <c r="O587" s="46">
        <f>SUM(Q587:CS587)</f>
        <v>-1.2659907366461878</v>
      </c>
      <c r="P587" s="39" t="s">
        <v>363</v>
      </c>
      <c r="Q587" s="32">
        <f t="shared" ref="Q587:AV587" si="1323">SUMPRODUCT(B$3:B$6,$K587:$K590)</f>
        <v>0.93942911478565283</v>
      </c>
      <c r="R587" s="32">
        <f t="shared" si="1323"/>
        <v>0.5743071237620212</v>
      </c>
      <c r="S587" s="32">
        <f t="shared" si="1323"/>
        <v>0.20918513273838962</v>
      </c>
      <c r="T587" s="32">
        <f t="shared" si="1323"/>
        <v>0.53396400640955521</v>
      </c>
      <c r="U587" s="32">
        <f t="shared" si="1323"/>
        <v>0.16884201538592369</v>
      </c>
      <c r="V587" s="32">
        <f t="shared" si="1323"/>
        <v>-0.19627997563770788</v>
      </c>
      <c r="W587" s="32">
        <f t="shared" si="1323"/>
        <v>0.12849889803345776</v>
      </c>
      <c r="X587" s="32">
        <f t="shared" si="1323"/>
        <v>-0.23662309299017381</v>
      </c>
      <c r="Y587" s="32">
        <f t="shared" si="1323"/>
        <v>-0.60174508401380544</v>
      </c>
      <c r="Z587" s="32">
        <f t="shared" si="1323"/>
        <v>1.2207603895959172</v>
      </c>
      <c r="AA587" s="32">
        <f t="shared" si="1323"/>
        <v>0.85563839857228563</v>
      </c>
      <c r="AB587" s="32">
        <f t="shared" si="1323"/>
        <v>0.49051640754865405</v>
      </c>
      <c r="AC587" s="32">
        <f t="shared" si="1323"/>
        <v>0.81529528121981976</v>
      </c>
      <c r="AD587" s="32">
        <f t="shared" si="1323"/>
        <v>0.45017329019618813</v>
      </c>
      <c r="AE587" s="32">
        <f t="shared" si="1323"/>
        <v>8.5051299172556549E-2</v>
      </c>
      <c r="AF587" s="32">
        <f t="shared" si="1323"/>
        <v>0.4098301728437222</v>
      </c>
      <c r="AG587" s="32">
        <f t="shared" si="1323"/>
        <v>4.470818182009062E-2</v>
      </c>
      <c r="AH587" s="32">
        <f t="shared" si="1323"/>
        <v>-0.32041380920354096</v>
      </c>
      <c r="AI587" s="32">
        <f t="shared" si="1323"/>
        <v>1.595868756009603</v>
      </c>
      <c r="AJ587" s="32">
        <f t="shared" si="1323"/>
        <v>1.2307467649859714</v>
      </c>
      <c r="AK587" s="32">
        <f t="shared" si="1323"/>
        <v>0.86562477396233972</v>
      </c>
      <c r="AL587" s="32">
        <f t="shared" si="1323"/>
        <v>1.1904036476335056</v>
      </c>
      <c r="AM587" s="32">
        <f t="shared" si="1323"/>
        <v>0.82528165660987396</v>
      </c>
      <c r="AN587" s="32">
        <f t="shared" si="1323"/>
        <v>0.46015966558624238</v>
      </c>
      <c r="AO587" s="32">
        <f t="shared" si="1323"/>
        <v>0.78493853925740797</v>
      </c>
      <c r="AP587" s="32">
        <f t="shared" si="1323"/>
        <v>0.41981654823377645</v>
      </c>
      <c r="AQ587" s="32">
        <f t="shared" si="1323"/>
        <v>5.4694557210144878E-2</v>
      </c>
      <c r="AR587" s="32">
        <f t="shared" si="1323"/>
        <v>0.44236727878775395</v>
      </c>
      <c r="AS587" s="32">
        <f t="shared" si="1323"/>
        <v>7.7245287764122372E-2</v>
      </c>
      <c r="AT587" s="32">
        <f t="shared" si="1323"/>
        <v>-0.2878767032595092</v>
      </c>
      <c r="AU587" s="32">
        <f t="shared" si="1323"/>
        <v>3.6902170411656443E-2</v>
      </c>
      <c r="AV587" s="32">
        <f t="shared" si="1323"/>
        <v>-0.32821982061197513</v>
      </c>
      <c r="AW587" s="32">
        <f t="shared" ref="AW587:CB587" si="1324">SUMPRODUCT(AH$3:AH$6,$K587:$K590)</f>
        <v>-0.69334181163560671</v>
      </c>
      <c r="AX587" s="32">
        <f t="shared" si="1324"/>
        <v>-0.36856293796444112</v>
      </c>
      <c r="AY587" s="32">
        <f t="shared" si="1324"/>
        <v>-0.73368492898807269</v>
      </c>
      <c r="AZ587" s="32">
        <f t="shared" si="1324"/>
        <v>-1.0988069200117043</v>
      </c>
      <c r="BA587" s="32">
        <f t="shared" si="1324"/>
        <v>0.72369855359801827</v>
      </c>
      <c r="BB587" s="32">
        <f t="shared" si="1324"/>
        <v>0.35857656257438675</v>
      </c>
      <c r="BC587" s="32">
        <f t="shared" si="1324"/>
        <v>-6.5454284492448278E-3</v>
      </c>
      <c r="BD587" s="32">
        <f t="shared" si="1324"/>
        <v>0.31823344522192087</v>
      </c>
      <c r="BE587" s="32">
        <f t="shared" si="1324"/>
        <v>-4.6888545801710729E-2</v>
      </c>
      <c r="BF587" s="32">
        <f t="shared" si="1324"/>
        <v>-0.41201053682534228</v>
      </c>
      <c r="BG587" s="32">
        <f t="shared" si="1324"/>
        <v>-8.7231663154176686E-2</v>
      </c>
      <c r="BH587" s="32">
        <f t="shared" si="1324"/>
        <v>-0.45235365417780826</v>
      </c>
      <c r="BI587" s="32">
        <f t="shared" si="1324"/>
        <v>-0.81747564520143978</v>
      </c>
      <c r="BJ587" s="32">
        <f t="shared" si="1324"/>
        <v>1.0988069200117043</v>
      </c>
      <c r="BK587" s="32">
        <f t="shared" si="1324"/>
        <v>0.73368492898807269</v>
      </c>
      <c r="BL587" s="32">
        <f t="shared" si="1324"/>
        <v>0.36856293796444112</v>
      </c>
      <c r="BM587" s="32">
        <f t="shared" si="1324"/>
        <v>0.69334181163560671</v>
      </c>
      <c r="BN587" s="32">
        <f t="shared" si="1324"/>
        <v>0.32821982061197513</v>
      </c>
      <c r="BO587" s="32">
        <f t="shared" si="1324"/>
        <v>-3.6902170411656443E-2</v>
      </c>
      <c r="BP587" s="32">
        <f t="shared" si="1324"/>
        <v>0.2878767032595092</v>
      </c>
      <c r="BQ587" s="32">
        <f t="shared" si="1324"/>
        <v>-7.7245287764122372E-2</v>
      </c>
      <c r="BR587" s="32">
        <f t="shared" si="1324"/>
        <v>-0.44236727878775395</v>
      </c>
      <c r="BS587" s="32">
        <f t="shared" si="1324"/>
        <v>-5.4694557210144878E-2</v>
      </c>
      <c r="BT587" s="32">
        <f t="shared" si="1324"/>
        <v>-0.41981654823377645</v>
      </c>
      <c r="BU587" s="32">
        <f t="shared" si="1324"/>
        <v>-0.78493853925740797</v>
      </c>
      <c r="BV587" s="32">
        <f t="shared" si="1324"/>
        <v>-0.46015966558624238</v>
      </c>
      <c r="BW587" s="32">
        <f t="shared" si="1324"/>
        <v>-0.82528165660987396</v>
      </c>
      <c r="BX587" s="32">
        <f t="shared" si="1324"/>
        <v>-1.1904036476335056</v>
      </c>
      <c r="BY587" s="32">
        <f t="shared" si="1324"/>
        <v>-0.86562477396233972</v>
      </c>
      <c r="BZ587" s="32">
        <f t="shared" si="1324"/>
        <v>-1.2307467649859714</v>
      </c>
      <c r="CA587" s="32">
        <f t="shared" si="1324"/>
        <v>-1.595868756009603</v>
      </c>
      <c r="CB587" s="32">
        <f t="shared" si="1324"/>
        <v>0.22663671760011955</v>
      </c>
      <c r="CC587" s="32">
        <f t="shared" ref="CC587:CS587" si="1325">SUMPRODUCT(BN$3:BN$6,$K587:$K590)</f>
        <v>-0.13848527342351202</v>
      </c>
      <c r="CD587" s="32">
        <f t="shared" si="1325"/>
        <v>-0.50360726444714365</v>
      </c>
      <c r="CE587" s="32">
        <f t="shared" si="1325"/>
        <v>-0.17882839077597795</v>
      </c>
      <c r="CF587" s="32">
        <f t="shared" si="1325"/>
        <v>-0.54395038179960953</v>
      </c>
      <c r="CG587" s="32">
        <f t="shared" si="1325"/>
        <v>-0.90907237282324105</v>
      </c>
      <c r="CH587" s="32">
        <f t="shared" si="1325"/>
        <v>-0.5842934991520754</v>
      </c>
      <c r="CI587" s="32">
        <f t="shared" si="1325"/>
        <v>-0.94941549017570703</v>
      </c>
      <c r="CJ587" s="32">
        <f t="shared" si="1325"/>
        <v>-1.3145374811993387</v>
      </c>
      <c r="CK587" s="32">
        <f t="shared" si="1325"/>
        <v>0.60174508401380544</v>
      </c>
      <c r="CL587" s="32">
        <f t="shared" si="1325"/>
        <v>0.23662309299017381</v>
      </c>
      <c r="CM587" s="32">
        <f t="shared" si="1325"/>
        <v>-0.12849889803345776</v>
      </c>
      <c r="CN587" s="32">
        <f t="shared" si="1325"/>
        <v>0.19627997563770788</v>
      </c>
      <c r="CO587" s="32">
        <f t="shared" si="1325"/>
        <v>-0.16884201538592369</v>
      </c>
      <c r="CP587" s="32">
        <f t="shared" si="1325"/>
        <v>-0.53396400640955521</v>
      </c>
      <c r="CQ587" s="32">
        <f t="shared" si="1325"/>
        <v>-0.20918513273838962</v>
      </c>
      <c r="CR587" s="32">
        <f t="shared" si="1325"/>
        <v>-0.5743071237620212</v>
      </c>
      <c r="CS587" s="32">
        <f t="shared" si="1325"/>
        <v>-0.93942911478565283</v>
      </c>
    </row>
    <row r="588" spans="2:97" ht="13.9" thickTop="1" thickBot="1" x14ac:dyDescent="0.4">
      <c r="H588" s="33">
        <f>H587</f>
        <v>5.8919658794867925E-10</v>
      </c>
      <c r="I588" s="33">
        <f t="shared" ref="I588:J588" si="1326">I583</f>
        <v>0.32821982072790756</v>
      </c>
      <c r="J588" s="33">
        <f t="shared" si="1326"/>
        <v>-0.1967636030339574</v>
      </c>
      <c r="K588" s="33">
        <f t="shared" ref="K588:K590" si="1327">I588+J588*H588</f>
        <v>0.32821982061197513</v>
      </c>
      <c r="L588" s="33">
        <f>$CE$4-$CE$7*SUMPRODUCT($B$4:$CD$4,Q589:CS589)</f>
        <v>5.481490461534122E-8</v>
      </c>
      <c r="M588" s="39" t="s">
        <v>375</v>
      </c>
      <c r="O588" s="47">
        <f t="shared" ref="O588:O589" si="1328">SUM(Q588:CS588)</f>
        <v>98.882941393467718</v>
      </c>
      <c r="P588" s="39" t="s">
        <v>365</v>
      </c>
      <c r="Q588" s="33">
        <f>EXP(Q587)</f>
        <v>2.5585203798708513</v>
      </c>
      <c r="R588" s="33">
        <f>EXP(R587)</f>
        <v>1.775899621881821</v>
      </c>
      <c r="S588" s="33">
        <f t="shared" ref="S588:CD588" si="1329">EXP(S587)</f>
        <v>1.2326731855695414</v>
      </c>
      <c r="T588" s="33">
        <f t="shared" si="1329"/>
        <v>1.7056802527902257</v>
      </c>
      <c r="U588" s="33">
        <f t="shared" si="1329"/>
        <v>1.1839330809373325</v>
      </c>
      <c r="V588" s="33">
        <f t="shared" si="1329"/>
        <v>0.82178212349284496</v>
      </c>
      <c r="W588" s="33">
        <f t="shared" si="1329"/>
        <v>1.137120168222145</v>
      </c>
      <c r="X588" s="33">
        <f t="shared" si="1329"/>
        <v>0.78928872041341169</v>
      </c>
      <c r="Y588" s="33">
        <f t="shared" si="1329"/>
        <v>0.54785474884844143</v>
      </c>
      <c r="Z588" s="33">
        <f t="shared" si="1329"/>
        <v>3.3897642954046394</v>
      </c>
      <c r="AA588" s="33">
        <f t="shared" si="1329"/>
        <v>2.3528759738788825</v>
      </c>
      <c r="AB588" s="33">
        <f t="shared" si="1329"/>
        <v>1.6331593780610221</v>
      </c>
      <c r="AC588" s="33">
        <f t="shared" si="1329"/>
        <v>2.2598428629976066</v>
      </c>
      <c r="AD588" s="33">
        <f t="shared" si="1329"/>
        <v>1.568583982165646</v>
      </c>
      <c r="AE588" s="33">
        <f t="shared" si="1329"/>
        <v>1.0887729184156296</v>
      </c>
      <c r="AF588" s="33">
        <f t="shared" si="1329"/>
        <v>1.506561908261413</v>
      </c>
      <c r="AG588" s="33">
        <f t="shared" si="1329"/>
        <v>1.0457226544969136</v>
      </c>
      <c r="AH588" s="33">
        <f t="shared" si="1329"/>
        <v>0.72584861208260754</v>
      </c>
      <c r="AI588" s="33">
        <f t="shared" si="1329"/>
        <v>4.9326124479526765</v>
      </c>
      <c r="AJ588" s="33">
        <f t="shared" si="1329"/>
        <v>3.423785344891761</v>
      </c>
      <c r="AK588" s="33">
        <f t="shared" si="1329"/>
        <v>2.3764903915694897</v>
      </c>
      <c r="AL588" s="33">
        <f t="shared" si="1329"/>
        <v>3.2884082977540441</v>
      </c>
      <c r="AM588" s="33">
        <f t="shared" si="1329"/>
        <v>2.2825235626496103</v>
      </c>
      <c r="AN588" s="33">
        <f t="shared" si="1329"/>
        <v>1.5843269272884997</v>
      </c>
      <c r="AO588" s="33">
        <f t="shared" si="1329"/>
        <v>2.1922721979153135</v>
      </c>
      <c r="AP588" s="33">
        <f t="shared" si="1329"/>
        <v>1.5216823746920312</v>
      </c>
      <c r="AQ588" s="33">
        <f t="shared" si="1329"/>
        <v>1.0562179512426706</v>
      </c>
      <c r="AR588" s="33">
        <f t="shared" si="1329"/>
        <v>1.5563872635009477</v>
      </c>
      <c r="AS588" s="33">
        <f t="shared" si="1329"/>
        <v>1.0803070299922863</v>
      </c>
      <c r="AT588" s="33">
        <f t="shared" si="1329"/>
        <v>0.74985404109871401</v>
      </c>
      <c r="AU588" s="33">
        <f t="shared" si="1329"/>
        <v>1.0375915087226266</v>
      </c>
      <c r="AV588" s="33">
        <f t="shared" si="1329"/>
        <v>0.72020468646855751</v>
      </c>
      <c r="AW588" s="33">
        <f t="shared" si="1329"/>
        <v>0.49990269393186881</v>
      </c>
      <c r="AX588" s="33">
        <f t="shared" si="1329"/>
        <v>0.6917276722964143</v>
      </c>
      <c r="AY588" s="33">
        <f t="shared" si="1329"/>
        <v>0.48013645751706052</v>
      </c>
      <c r="AZ588" s="33">
        <f t="shared" si="1329"/>
        <v>0.33326846253195219</v>
      </c>
      <c r="BA588" s="33">
        <f t="shared" si="1329"/>
        <v>2.0620457109293597</v>
      </c>
      <c r="BB588" s="33">
        <f t="shared" si="1329"/>
        <v>1.4312906112271542</v>
      </c>
      <c r="BC588" s="33">
        <f t="shared" si="1329"/>
        <v>0.99347594620669399</v>
      </c>
      <c r="BD588" s="33">
        <f t="shared" si="1329"/>
        <v>1.3746971402512465</v>
      </c>
      <c r="BE588" s="33">
        <f t="shared" si="1329"/>
        <v>0.95419374056244277</v>
      </c>
      <c r="BF588" s="33">
        <f t="shared" si="1329"/>
        <v>0.66231729729367261</v>
      </c>
      <c r="BG588" s="33">
        <f t="shared" si="1329"/>
        <v>0.91646475992194631</v>
      </c>
      <c r="BH588" s="33">
        <f t="shared" si="1329"/>
        <v>0.6361291602045217</v>
      </c>
      <c r="BI588" s="33">
        <f t="shared" si="1329"/>
        <v>0.44154486474414389</v>
      </c>
      <c r="BJ588" s="33">
        <f t="shared" si="1329"/>
        <v>3.0005839508565102</v>
      </c>
      <c r="BK588" s="33">
        <f t="shared" si="1329"/>
        <v>2.0827412381290946</v>
      </c>
      <c r="BL588" s="33">
        <f t="shared" si="1329"/>
        <v>1.4456556243878109</v>
      </c>
      <c r="BM588" s="33">
        <f t="shared" si="1329"/>
        <v>2.0003893000350361</v>
      </c>
      <c r="BN588" s="33">
        <f t="shared" si="1329"/>
        <v>1.388494158380706</v>
      </c>
      <c r="BO588" s="33">
        <f t="shared" si="1329"/>
        <v>0.96377041600031466</v>
      </c>
      <c r="BP588" s="33">
        <f t="shared" si="1329"/>
        <v>1.3335928663327103</v>
      </c>
      <c r="BQ588" s="33">
        <f t="shared" si="1329"/>
        <v>0.92566277200578828</v>
      </c>
      <c r="BR588" s="33">
        <f t="shared" si="1329"/>
        <v>0.64251361049472577</v>
      </c>
      <c r="BS588" s="33">
        <f t="shared" si="1329"/>
        <v>0.94677428917343365</v>
      </c>
      <c r="BT588" s="33">
        <f t="shared" si="1329"/>
        <v>0.65716736727162728</v>
      </c>
      <c r="BU588" s="33">
        <f t="shared" si="1329"/>
        <v>0.45614773610271797</v>
      </c>
      <c r="BV588" s="33">
        <f t="shared" si="1329"/>
        <v>0.63118285927984097</v>
      </c>
      <c r="BW588" s="33">
        <f t="shared" si="1329"/>
        <v>0.43811157806370021</v>
      </c>
      <c r="BX588" s="33">
        <f t="shared" si="1329"/>
        <v>0.30409849065366723</v>
      </c>
      <c r="BY588" s="33">
        <f t="shared" si="1329"/>
        <v>0.4207885727404842</v>
      </c>
      <c r="BZ588" s="33">
        <f t="shared" si="1329"/>
        <v>0.29207438529754376</v>
      </c>
      <c r="CA588" s="33">
        <f t="shared" si="1329"/>
        <v>0.20273232704812613</v>
      </c>
      <c r="CB588" s="33">
        <f t="shared" si="1329"/>
        <v>1.2543740931269087</v>
      </c>
      <c r="CC588" s="33">
        <f t="shared" si="1329"/>
        <v>0.87067607325249308</v>
      </c>
      <c r="CD588" s="33">
        <f t="shared" si="1329"/>
        <v>0.60434668468370845</v>
      </c>
      <c r="CE588" s="33">
        <f t="shared" ref="CE588:CS588" si="1330">EXP(CE587)</f>
        <v>0.83624939519388031</v>
      </c>
      <c r="CF588" s="33">
        <f t="shared" si="1330"/>
        <v>0.58045071534614012</v>
      </c>
      <c r="CG588" s="33">
        <f t="shared" si="1330"/>
        <v>0.40289778968118933</v>
      </c>
      <c r="CH588" s="33">
        <f t="shared" si="1330"/>
        <v>0.55749959664654758</v>
      </c>
      <c r="CI588" s="33">
        <f t="shared" si="1330"/>
        <v>0.38696714346041211</v>
      </c>
      <c r="CJ588" s="33">
        <f t="shared" si="1330"/>
        <v>0.26859852638215975</v>
      </c>
      <c r="CK588" s="33">
        <f t="shared" si="1330"/>
        <v>1.8253013268607077</v>
      </c>
      <c r="CL588" s="33">
        <f t="shared" si="1330"/>
        <v>1.2669635003477846</v>
      </c>
      <c r="CM588" s="33">
        <f t="shared" si="1330"/>
        <v>0.87941453150327242</v>
      </c>
      <c r="CN588" s="33">
        <f t="shared" si="1330"/>
        <v>1.2168675509144327</v>
      </c>
      <c r="CO588" s="33">
        <f t="shared" si="1330"/>
        <v>0.84464233333888206</v>
      </c>
      <c r="CP588" s="33">
        <f t="shared" si="1330"/>
        <v>0.58627635417843216</v>
      </c>
      <c r="CQ588" s="33">
        <f t="shared" si="1330"/>
        <v>0.81124503372559564</v>
      </c>
      <c r="CR588" s="33">
        <f t="shared" si="1330"/>
        <v>0.56309488874171632</v>
      </c>
      <c r="CS588" s="33">
        <f t="shared" si="1330"/>
        <v>0.39085090268089945</v>
      </c>
    </row>
    <row r="589" spans="2:97" ht="13.9" thickTop="1" thickBot="1" x14ac:dyDescent="0.4">
      <c r="H589" s="32">
        <f t="shared" ref="H589:H590" si="1331">H588</f>
        <v>5.8919658794867925E-10</v>
      </c>
      <c r="I589" s="32">
        <f t="shared" ref="I589:J589" si="1332">I584</f>
        <v>-0.40546510808984815</v>
      </c>
      <c r="J589" s="32">
        <f t="shared" si="1332"/>
        <v>-0.48582994633879711</v>
      </c>
      <c r="K589" s="32">
        <f t="shared" si="1327"/>
        <v>-0.4054651083760975</v>
      </c>
      <c r="L589" s="32">
        <f>$CE$5-$CE$7*SUMPRODUCT($B$5:$CD$5,Q589:CS589)</f>
        <v>1.2522335168796417E-7</v>
      </c>
      <c r="M589" s="32">
        <f>SUMPRODUCT($B$7:$CD$7, LN(Q589:CS589))</f>
        <v>-3180.5978399977976</v>
      </c>
      <c r="O589" s="48">
        <f t="shared" si="1328"/>
        <v>0.99999999999999989</v>
      </c>
      <c r="P589" s="39" t="s">
        <v>366</v>
      </c>
      <c r="Q589" s="32">
        <f t="shared" ref="Q589:AV589" si="1333">Q588/$O588</f>
        <v>2.5874234158247533E-2</v>
      </c>
      <c r="R589" s="32">
        <f t="shared" si="1333"/>
        <v>1.7959615651149494E-2</v>
      </c>
      <c r="S589" s="32">
        <f t="shared" si="1333"/>
        <v>1.2465984205147974E-2</v>
      </c>
      <c r="T589" s="32">
        <f t="shared" si="1333"/>
        <v>1.7249489434209977E-2</v>
      </c>
      <c r="U589" s="32">
        <f t="shared" si="1333"/>
        <v>1.1973077097558345E-2</v>
      </c>
      <c r="V589" s="32">
        <f t="shared" si="1333"/>
        <v>8.310656134538616E-3</v>
      </c>
      <c r="W589" s="32">
        <f t="shared" si="1333"/>
        <v>1.1499659619725511E-2</v>
      </c>
      <c r="X589" s="32">
        <f t="shared" si="1333"/>
        <v>7.9820513962335742E-3</v>
      </c>
      <c r="Y589" s="32">
        <f t="shared" si="1333"/>
        <v>5.5404374215412763E-3</v>
      </c>
      <c r="Z589" s="32">
        <f t="shared" si="1333"/>
        <v>3.4280577090808201E-2</v>
      </c>
      <c r="AA589" s="32">
        <f t="shared" si="1333"/>
        <v>2.3794558906945252E-2</v>
      </c>
      <c r="AB589" s="32">
        <f t="shared" si="1333"/>
        <v>1.6516088164918907E-2</v>
      </c>
      <c r="AC589" s="32">
        <f t="shared" si="1333"/>
        <v>2.2853718054415537E-2</v>
      </c>
      <c r="AD589" s="32">
        <f t="shared" si="1333"/>
        <v>1.5863039267046599E-2</v>
      </c>
      <c r="AE589" s="32">
        <f t="shared" si="1333"/>
        <v>1.1010725440329132E-2</v>
      </c>
      <c r="AF589" s="32">
        <f t="shared" si="1333"/>
        <v>1.5235812032194844E-2</v>
      </c>
      <c r="AG589" s="32">
        <f t="shared" si="1333"/>
        <v>1.0575359508530911E-2</v>
      </c>
      <c r="AH589" s="32">
        <f t="shared" si="1333"/>
        <v>7.3404836249193299E-3</v>
      </c>
      <c r="AI589" s="32">
        <f t="shared" si="1333"/>
        <v>4.9883350742219411E-2</v>
      </c>
      <c r="AJ589" s="32">
        <f t="shared" si="1333"/>
        <v>3.4624630868008738E-2</v>
      </c>
      <c r="AK589" s="32">
        <f t="shared" si="1333"/>
        <v>2.403337075212128E-2</v>
      </c>
      <c r="AL589" s="32">
        <f t="shared" si="1333"/>
        <v>3.3255567152569339E-2</v>
      </c>
      <c r="AM589" s="32">
        <f t="shared" si="1333"/>
        <v>2.3083087239154431E-2</v>
      </c>
      <c r="AN589" s="32">
        <f t="shared" si="1333"/>
        <v>1.6022247163787966E-2</v>
      </c>
      <c r="AO589" s="32">
        <f t="shared" si="1333"/>
        <v>2.217037809577271E-2</v>
      </c>
      <c r="AP589" s="32">
        <f t="shared" si="1333"/>
        <v>1.5388724821979807E-2</v>
      </c>
      <c r="AQ589" s="32">
        <f t="shared" si="1333"/>
        <v>1.0681498106330048E-2</v>
      </c>
      <c r="AR589" s="32">
        <f t="shared" si="1333"/>
        <v>1.5739694244206247E-2</v>
      </c>
      <c r="AS589" s="32">
        <f t="shared" si="1333"/>
        <v>1.0925110183500794E-2</v>
      </c>
      <c r="AT589" s="32">
        <f t="shared" si="1333"/>
        <v>7.583249755030547E-3</v>
      </c>
      <c r="AU589" s="32">
        <f t="shared" si="1333"/>
        <v>1.0493129493326042E-2</v>
      </c>
      <c r="AV589" s="32">
        <f t="shared" si="1333"/>
        <v>7.2834067870490632E-3</v>
      </c>
      <c r="AW589" s="32">
        <f t="shared" ref="AW589:CB589" si="1334">AW588/$O588</f>
        <v>5.0554998353324948E-3</v>
      </c>
      <c r="AX589" s="32">
        <f t="shared" si="1334"/>
        <v>6.9954196603430564E-3</v>
      </c>
      <c r="AY589" s="32">
        <f t="shared" si="1334"/>
        <v>4.8556045233983979E-3</v>
      </c>
      <c r="AZ589" s="32">
        <f t="shared" si="1334"/>
        <v>3.3703332226519725E-3</v>
      </c>
      <c r="BA589" s="32">
        <f t="shared" si="1334"/>
        <v>2.0853401829181228E-2</v>
      </c>
      <c r="BB589" s="32">
        <f t="shared" si="1334"/>
        <v>1.4474595830759806E-2</v>
      </c>
      <c r="BC589" s="32">
        <f t="shared" si="1334"/>
        <v>1.0046990231141362E-2</v>
      </c>
      <c r="BD589" s="32">
        <f t="shared" si="1334"/>
        <v>1.3902267882395942E-2</v>
      </c>
      <c r="BE589" s="32">
        <f t="shared" si="1334"/>
        <v>9.6497305512543898E-3</v>
      </c>
      <c r="BF589" s="32">
        <f t="shared" si="1334"/>
        <v>6.6979934856329611E-3</v>
      </c>
      <c r="BG589" s="32">
        <f t="shared" si="1334"/>
        <v>9.2681785857807088E-3</v>
      </c>
      <c r="BH589" s="32">
        <f t="shared" si="1334"/>
        <v>6.4331536991126042E-3</v>
      </c>
      <c r="BI589" s="32">
        <f t="shared" si="1334"/>
        <v>4.4653289892255645E-3</v>
      </c>
      <c r="BJ589" s="32">
        <f t="shared" si="1334"/>
        <v>3.0344808806979231E-2</v>
      </c>
      <c r="BK589" s="32">
        <f t="shared" si="1334"/>
        <v>2.1062695028878684E-2</v>
      </c>
      <c r="BL589" s="32">
        <f t="shared" si="1334"/>
        <v>1.4619868745968675E-2</v>
      </c>
      <c r="BM589" s="32">
        <f t="shared" si="1334"/>
        <v>2.0229872532565897E-2</v>
      </c>
      <c r="BN589" s="32">
        <f t="shared" si="1334"/>
        <v>1.4041796682156858E-2</v>
      </c>
      <c r="BO589" s="32">
        <f t="shared" si="1334"/>
        <v>9.7465791613676866E-3</v>
      </c>
      <c r="BP589" s="32">
        <f t="shared" si="1334"/>
        <v>1.3486581684763764E-2</v>
      </c>
      <c r="BQ589" s="32">
        <f t="shared" si="1334"/>
        <v>9.3611977855963969E-3</v>
      </c>
      <c r="BR589" s="32">
        <f t="shared" si="1334"/>
        <v>6.4977194391708367E-3</v>
      </c>
      <c r="BS589" s="32">
        <f t="shared" si="1334"/>
        <v>9.5746978784348562E-3</v>
      </c>
      <c r="BT589" s="32">
        <f t="shared" si="1334"/>
        <v>6.6459124092665819E-3</v>
      </c>
      <c r="BU589" s="32">
        <f t="shared" si="1334"/>
        <v>4.6130073567254484E-3</v>
      </c>
      <c r="BV589" s="32">
        <f t="shared" si="1334"/>
        <v>6.3831319172463191E-3</v>
      </c>
      <c r="BW589" s="32">
        <f t="shared" si="1334"/>
        <v>4.4306082716572808E-3</v>
      </c>
      <c r="BX589" s="32">
        <f t="shared" si="1334"/>
        <v>3.0753382369929807E-3</v>
      </c>
      <c r="BY589" s="32">
        <f t="shared" si="1334"/>
        <v>4.2554212770240449E-3</v>
      </c>
      <c r="BZ589" s="32">
        <f t="shared" si="1334"/>
        <v>2.9537388469801163E-3</v>
      </c>
      <c r="CA589" s="32">
        <f t="shared" si="1334"/>
        <v>2.0502254907793305E-3</v>
      </c>
      <c r="CB589" s="32">
        <f t="shared" si="1334"/>
        <v>1.2685444784005724E-2</v>
      </c>
      <c r="CC589" s="32">
        <f t="shared" ref="CC589:CS589" si="1335">CC588/$O588</f>
        <v>8.8051190729446747E-3</v>
      </c>
      <c r="CD589" s="32">
        <f t="shared" si="1335"/>
        <v>6.1117385482996169E-3</v>
      </c>
      <c r="CE589" s="32">
        <f t="shared" si="1335"/>
        <v>8.4569631870712487E-3</v>
      </c>
      <c r="CF589" s="32">
        <f t="shared" si="1335"/>
        <v>5.870079380390328E-3</v>
      </c>
      <c r="CG589" s="32">
        <f t="shared" si="1335"/>
        <v>4.0744923644413867E-3</v>
      </c>
      <c r="CH589" s="32">
        <f t="shared" si="1335"/>
        <v>5.6379754565368994E-3</v>
      </c>
      <c r="CI589" s="32">
        <f t="shared" si="1335"/>
        <v>3.9133862525450262E-3</v>
      </c>
      <c r="CJ589" s="32">
        <f t="shared" si="1335"/>
        <v>2.7163282422331299E-3</v>
      </c>
      <c r="CK589" s="32">
        <f t="shared" si="1335"/>
        <v>1.8459213501726281E-2</v>
      </c>
      <c r="CL589" s="32">
        <f t="shared" si="1335"/>
        <v>1.2812761053561066E-2</v>
      </c>
      <c r="CM589" s="32">
        <f t="shared" si="1335"/>
        <v>8.8934908196548375E-3</v>
      </c>
      <c r="CN589" s="32">
        <f t="shared" si="1335"/>
        <v>1.2306142331186962E-2</v>
      </c>
      <c r="CO589" s="32">
        <f t="shared" si="1335"/>
        <v>8.5418407000854013E-3</v>
      </c>
      <c r="CP589" s="32">
        <f t="shared" si="1335"/>
        <v>5.9289938781813181E-3</v>
      </c>
      <c r="CQ589" s="32">
        <f t="shared" si="1335"/>
        <v>8.2040948852598258E-3</v>
      </c>
      <c r="CR589" s="32">
        <f t="shared" si="1335"/>
        <v>5.6945604651978407E-3</v>
      </c>
      <c r="CS589" s="32">
        <f t="shared" si="1335"/>
        <v>3.9526625843951616E-3</v>
      </c>
    </row>
    <row r="590" spans="2:97" ht="13.15" thickTop="1" x14ac:dyDescent="0.35">
      <c r="H590" s="34">
        <f t="shared" si="1331"/>
        <v>5.8919658794867925E-10</v>
      </c>
      <c r="I590" s="34">
        <f t="shared" ref="I590:J590" si="1336">I585</f>
        <v>-0.36512199071474144</v>
      </c>
      <c r="J590" s="34">
        <f t="shared" si="1336"/>
        <v>-0.52425646171355955</v>
      </c>
      <c r="K590" s="34">
        <f t="shared" si="1327"/>
        <v>-0.36512199102363158</v>
      </c>
      <c r="L590" s="34">
        <f>$CE$6-$CE$7*SUMPRODUCT($B$6:$CD$6,Q589:CS589)</f>
        <v>1.3717647107114317E-7</v>
      </c>
    </row>
    <row r="591" spans="2:97" ht="13.5" thickBot="1" x14ac:dyDescent="0.4">
      <c r="B591" s="39" t="s">
        <v>367</v>
      </c>
      <c r="D591" s="39" t="s">
        <v>368</v>
      </c>
      <c r="E591" s="39" t="s">
        <v>369</v>
      </c>
      <c r="F591" s="39" t="s">
        <v>370</v>
      </c>
      <c r="H591" s="39" t="s">
        <v>347</v>
      </c>
      <c r="I591" s="39" t="s">
        <v>371</v>
      </c>
      <c r="J591" s="39" t="s">
        <v>372</v>
      </c>
      <c r="K591" s="39" t="s">
        <v>349</v>
      </c>
      <c r="L591" s="39" t="s">
        <v>373</v>
      </c>
      <c r="M591" s="39" t="s">
        <v>374</v>
      </c>
      <c r="O591" s="45" t="s">
        <v>336</v>
      </c>
    </row>
    <row r="592" spans="2:97" ht="13.9" thickTop="1" thickBot="1" x14ac:dyDescent="0.4">
      <c r="B592" s="32">
        <f>1+B587</f>
        <v>7</v>
      </c>
      <c r="D592" s="32">
        <f>IF(F587,IF(M592&lt;0,D587,H592),E587)</f>
        <v>0</v>
      </c>
      <c r="E592" s="32">
        <f>IF(F587,IF(M592&lt;0,H592,E587),H592)</f>
        <v>2.9459829397433962E-10</v>
      </c>
      <c r="F592" s="32" t="b">
        <f>OR(F587,M592*M587&lt;=0)</f>
        <v>1</v>
      </c>
      <c r="H592" s="32">
        <f>IF(F587,(D587+E587)/2,2*H587)</f>
        <v>2.9459829397433962E-10</v>
      </c>
      <c r="I592" s="32">
        <f>I587</f>
        <v>-0.49706183540870225</v>
      </c>
      <c r="J592" s="32">
        <f>J587</f>
        <v>-1</v>
      </c>
      <c r="K592" s="32">
        <f>I592+J592*H592</f>
        <v>-0.49706183570330054</v>
      </c>
      <c r="L592" s="32">
        <f>$CE$3-$CE$7*SUMPRODUCT($B$3:$CD$3,Q594:CS594)</f>
        <v>1.15412262857717E-7</v>
      </c>
      <c r="M592" s="32">
        <f>SUMPRODUCT(L592:L595,J592:J595)</f>
        <v>-1.822754610884036E-7</v>
      </c>
      <c r="O592" s="46">
        <f>SUM(Q592:CS592)</f>
        <v>-1.2659907368697749</v>
      </c>
      <c r="P592" s="39" t="s">
        <v>363</v>
      </c>
      <c r="Q592" s="32">
        <f t="shared" ref="Q592:AV592" si="1337">SUMPRODUCT(B$3:B$6,$K592:$K595)</f>
        <v>0.93942911413551855</v>
      </c>
      <c r="R592" s="32">
        <f t="shared" si="1337"/>
        <v>0.57430712326633204</v>
      </c>
      <c r="S592" s="32">
        <f t="shared" si="1337"/>
        <v>0.20918513239714553</v>
      </c>
      <c r="T592" s="32">
        <f t="shared" si="1337"/>
        <v>0.53396400590254567</v>
      </c>
      <c r="U592" s="32">
        <f t="shared" si="1337"/>
        <v>0.16884201503335922</v>
      </c>
      <c r="V592" s="32">
        <f t="shared" si="1337"/>
        <v>-0.19627997583582729</v>
      </c>
      <c r="W592" s="32">
        <f t="shared" si="1337"/>
        <v>0.1284988976695729</v>
      </c>
      <c r="X592" s="32">
        <f t="shared" si="1337"/>
        <v>-0.23662309319961361</v>
      </c>
      <c r="Y592" s="32">
        <f t="shared" si="1337"/>
        <v>-0.60174508406880012</v>
      </c>
      <c r="Z592" s="32">
        <f t="shared" si="1337"/>
        <v>1.2207603889954681</v>
      </c>
      <c r="AA592" s="32">
        <f t="shared" si="1337"/>
        <v>0.85563839812628173</v>
      </c>
      <c r="AB592" s="32">
        <f t="shared" si="1337"/>
        <v>0.49051640725709522</v>
      </c>
      <c r="AC592" s="32">
        <f t="shared" si="1337"/>
        <v>0.81529528076249536</v>
      </c>
      <c r="AD592" s="32">
        <f t="shared" si="1337"/>
        <v>0.4501732898933089</v>
      </c>
      <c r="AE592" s="32">
        <f t="shared" si="1337"/>
        <v>8.5051299024122395E-2</v>
      </c>
      <c r="AF592" s="32">
        <f t="shared" si="1337"/>
        <v>0.40983017252952259</v>
      </c>
      <c r="AG592" s="32">
        <f t="shared" si="1337"/>
        <v>4.4708181660336077E-2</v>
      </c>
      <c r="AH592" s="32">
        <f t="shared" si="1337"/>
        <v>-0.32041380920885043</v>
      </c>
      <c r="AI592" s="32">
        <f t="shared" si="1337"/>
        <v>1.5958687554754012</v>
      </c>
      <c r="AJ592" s="32">
        <f t="shared" si="1337"/>
        <v>1.2307467646062147</v>
      </c>
      <c r="AK592" s="32">
        <f t="shared" si="1337"/>
        <v>0.86562477373702817</v>
      </c>
      <c r="AL592" s="32">
        <f t="shared" si="1337"/>
        <v>1.1904036472424284</v>
      </c>
      <c r="AM592" s="32">
        <f t="shared" si="1337"/>
        <v>0.82528165637324191</v>
      </c>
      <c r="AN592" s="32">
        <f t="shared" si="1337"/>
        <v>0.4601596655040554</v>
      </c>
      <c r="AO592" s="32">
        <f t="shared" si="1337"/>
        <v>0.78493853900945565</v>
      </c>
      <c r="AP592" s="32">
        <f t="shared" si="1337"/>
        <v>0.41981654814026909</v>
      </c>
      <c r="AQ592" s="32">
        <f t="shared" si="1337"/>
        <v>5.4694557271082578E-2</v>
      </c>
      <c r="AR592" s="32">
        <f t="shared" si="1337"/>
        <v>0.44236727843221801</v>
      </c>
      <c r="AS592" s="32">
        <f t="shared" si="1337"/>
        <v>7.7245287563031506E-2</v>
      </c>
      <c r="AT592" s="32">
        <f t="shared" si="1337"/>
        <v>-0.287876703306155</v>
      </c>
      <c r="AU592" s="32">
        <f t="shared" si="1337"/>
        <v>3.6902170199245188E-2</v>
      </c>
      <c r="AV592" s="32">
        <f t="shared" si="1337"/>
        <v>-0.32821982066994132</v>
      </c>
      <c r="AW592" s="32">
        <f t="shared" ref="AW592:CB592" si="1338">SUMPRODUCT(AH$3:AH$6,$K592:$K595)</f>
        <v>-0.69334181153912788</v>
      </c>
      <c r="AX592" s="32">
        <f t="shared" si="1338"/>
        <v>-0.36856293803372764</v>
      </c>
      <c r="AY592" s="32">
        <f t="shared" si="1338"/>
        <v>-0.73368492890291415</v>
      </c>
      <c r="AZ592" s="32">
        <f t="shared" si="1338"/>
        <v>-1.0988069197721007</v>
      </c>
      <c r="BA592" s="32">
        <f t="shared" si="1338"/>
        <v>0.7236985532921677</v>
      </c>
      <c r="BB592" s="32">
        <f t="shared" si="1338"/>
        <v>0.35857656242298119</v>
      </c>
      <c r="BC592" s="32">
        <f t="shared" si="1338"/>
        <v>-6.5454284462053147E-3</v>
      </c>
      <c r="BD592" s="32">
        <f t="shared" si="1338"/>
        <v>0.31823344505919487</v>
      </c>
      <c r="BE592" s="32">
        <f t="shared" si="1338"/>
        <v>-4.6888545809991612E-2</v>
      </c>
      <c r="BF592" s="32">
        <f t="shared" si="1338"/>
        <v>-0.41201053667917814</v>
      </c>
      <c r="BG592" s="32">
        <f t="shared" si="1338"/>
        <v>-8.7231663173777951E-2</v>
      </c>
      <c r="BH592" s="32">
        <f t="shared" si="1338"/>
        <v>-0.45235365404296446</v>
      </c>
      <c r="BI592" s="32">
        <f t="shared" si="1338"/>
        <v>-0.81747564491215097</v>
      </c>
      <c r="BJ592" s="32">
        <f t="shared" si="1338"/>
        <v>1.0988069197721007</v>
      </c>
      <c r="BK592" s="32">
        <f t="shared" si="1338"/>
        <v>0.73368492890291415</v>
      </c>
      <c r="BL592" s="32">
        <f t="shared" si="1338"/>
        <v>0.36856293803372764</v>
      </c>
      <c r="BM592" s="32">
        <f t="shared" si="1338"/>
        <v>0.69334181153912788</v>
      </c>
      <c r="BN592" s="32">
        <f t="shared" si="1338"/>
        <v>0.32821982066994132</v>
      </c>
      <c r="BO592" s="32">
        <f t="shared" si="1338"/>
        <v>-3.6902170199245188E-2</v>
      </c>
      <c r="BP592" s="32">
        <f t="shared" si="1338"/>
        <v>0.287876703306155</v>
      </c>
      <c r="BQ592" s="32">
        <f t="shared" si="1338"/>
        <v>-7.7245287563031506E-2</v>
      </c>
      <c r="BR592" s="32">
        <f t="shared" si="1338"/>
        <v>-0.44236727843221801</v>
      </c>
      <c r="BS592" s="32">
        <f t="shared" si="1338"/>
        <v>-5.4694557271082578E-2</v>
      </c>
      <c r="BT592" s="32">
        <f t="shared" si="1338"/>
        <v>-0.41981654814026909</v>
      </c>
      <c r="BU592" s="32">
        <f t="shared" si="1338"/>
        <v>-0.78493853900945565</v>
      </c>
      <c r="BV592" s="32">
        <f t="shared" si="1338"/>
        <v>-0.4601596655040554</v>
      </c>
      <c r="BW592" s="32">
        <f t="shared" si="1338"/>
        <v>-0.82528165637324191</v>
      </c>
      <c r="BX592" s="32">
        <f t="shared" si="1338"/>
        <v>-1.1904036472424284</v>
      </c>
      <c r="BY592" s="32">
        <f t="shared" si="1338"/>
        <v>-0.86562477373702817</v>
      </c>
      <c r="BZ592" s="32">
        <f t="shared" si="1338"/>
        <v>-1.2307467646062147</v>
      </c>
      <c r="CA592" s="32">
        <f t="shared" si="1338"/>
        <v>-1.5958687554754012</v>
      </c>
      <c r="CB592" s="32">
        <f t="shared" si="1338"/>
        <v>0.22663671758886722</v>
      </c>
      <c r="CC592" s="32">
        <f t="shared" ref="CC592:CS592" si="1339">SUMPRODUCT(BN$3:BN$6,$K592:$K595)</f>
        <v>-0.13848527328031929</v>
      </c>
      <c r="CD592" s="32">
        <f t="shared" si="1339"/>
        <v>-0.50360726414950574</v>
      </c>
      <c r="CE592" s="32">
        <f t="shared" si="1339"/>
        <v>-0.17882839064410561</v>
      </c>
      <c r="CF592" s="32">
        <f t="shared" si="1339"/>
        <v>-0.54395038151329211</v>
      </c>
      <c r="CG592" s="32">
        <f t="shared" si="1339"/>
        <v>-0.90907237238247862</v>
      </c>
      <c r="CH592" s="32">
        <f t="shared" si="1339"/>
        <v>-0.58429349887707849</v>
      </c>
      <c r="CI592" s="32">
        <f t="shared" si="1339"/>
        <v>-0.949415489746265</v>
      </c>
      <c r="CJ592" s="32">
        <f t="shared" si="1339"/>
        <v>-1.3145374806154515</v>
      </c>
      <c r="CK592" s="32">
        <f t="shared" si="1339"/>
        <v>0.60174508406880012</v>
      </c>
      <c r="CL592" s="32">
        <f t="shared" si="1339"/>
        <v>0.23662309319961361</v>
      </c>
      <c r="CM592" s="32">
        <f t="shared" si="1339"/>
        <v>-0.1284988976695729</v>
      </c>
      <c r="CN592" s="32">
        <f t="shared" si="1339"/>
        <v>0.19627997583582729</v>
      </c>
      <c r="CO592" s="32">
        <f t="shared" si="1339"/>
        <v>-0.16884201503335922</v>
      </c>
      <c r="CP592" s="32">
        <f t="shared" si="1339"/>
        <v>-0.53396400590254567</v>
      </c>
      <c r="CQ592" s="32">
        <f t="shared" si="1339"/>
        <v>-0.20918513239714553</v>
      </c>
      <c r="CR592" s="32">
        <f t="shared" si="1339"/>
        <v>-0.57430712326633204</v>
      </c>
      <c r="CS592" s="32">
        <f t="shared" si="1339"/>
        <v>-0.93942911413551855</v>
      </c>
    </row>
    <row r="593" spans="2:97" ht="13.9" thickTop="1" thickBot="1" x14ac:dyDescent="0.4">
      <c r="H593" s="33">
        <f>H592</f>
        <v>2.9459829397433962E-10</v>
      </c>
      <c r="I593" s="33">
        <f t="shared" ref="I593:J593" si="1340">I588</f>
        <v>0.32821982072790756</v>
      </c>
      <c r="J593" s="33">
        <f t="shared" si="1340"/>
        <v>-0.1967636030339574</v>
      </c>
      <c r="K593" s="33">
        <f t="shared" ref="K593:K595" si="1341">I593+J593*H593</f>
        <v>0.32821982066994132</v>
      </c>
      <c r="L593" s="33">
        <f>$CE$4-$CE$7*SUMPRODUCT($B$4:$CD$4,Q594:CS594)</f>
        <v>2.5533807956890087E-8</v>
      </c>
      <c r="M593" s="39" t="s">
        <v>375</v>
      </c>
      <c r="O593" s="47">
        <f t="shared" ref="O593:O594" si="1342">SUM(Q593:CS593)</f>
        <v>98.88294137782583</v>
      </c>
      <c r="P593" s="39" t="s">
        <v>365</v>
      </c>
      <c r="Q593" s="33">
        <f>EXP(Q592)</f>
        <v>2.5585203782074695</v>
      </c>
      <c r="R593" s="33">
        <f>EXP(R592)</f>
        <v>1.7758996210015268</v>
      </c>
      <c r="S593" s="33">
        <f t="shared" ref="S593:CD593" si="1343">EXP(S592)</f>
        <v>1.232673185148899</v>
      </c>
      <c r="T593" s="33">
        <f t="shared" si="1343"/>
        <v>1.7056802519254295</v>
      </c>
      <c r="U593" s="33">
        <f t="shared" si="1343"/>
        <v>1.1839330805199197</v>
      </c>
      <c r="V593" s="33">
        <f t="shared" si="1343"/>
        <v>0.82178212333003398</v>
      </c>
      <c r="W593" s="33">
        <f t="shared" si="1343"/>
        <v>1.1371201678083642</v>
      </c>
      <c r="X593" s="33">
        <f t="shared" si="1343"/>
        <v>0.78928872024810326</v>
      </c>
      <c r="Y593" s="33">
        <f t="shared" si="1343"/>
        <v>0.54785474881831242</v>
      </c>
      <c r="Z593" s="33">
        <f t="shared" si="1343"/>
        <v>3.3897642933692587</v>
      </c>
      <c r="AA593" s="33">
        <f t="shared" si="1343"/>
        <v>2.3528759728294908</v>
      </c>
      <c r="AB593" s="33">
        <f t="shared" si="1343"/>
        <v>1.6331593775848601</v>
      </c>
      <c r="AC593" s="33">
        <f t="shared" si="1343"/>
        <v>2.2598428619641253</v>
      </c>
      <c r="AD593" s="33">
        <f t="shared" si="1343"/>
        <v>1.5685839816905547</v>
      </c>
      <c r="AE593" s="33">
        <f t="shared" si="1343"/>
        <v>1.0887729182540187</v>
      </c>
      <c r="AF593" s="33">
        <f t="shared" si="1343"/>
        <v>1.5065619077880519</v>
      </c>
      <c r="AG593" s="33">
        <f t="shared" si="1343"/>
        <v>1.0457226543298548</v>
      </c>
      <c r="AH593" s="33">
        <f t="shared" si="1343"/>
        <v>0.72584861207875373</v>
      </c>
      <c r="AI593" s="33">
        <f t="shared" si="1343"/>
        <v>4.9326124453176661</v>
      </c>
      <c r="AJ593" s="33">
        <f t="shared" si="1343"/>
        <v>3.4237853435915557</v>
      </c>
      <c r="AK593" s="33">
        <f t="shared" si="1343"/>
        <v>2.3764903910340389</v>
      </c>
      <c r="AL593" s="33">
        <f t="shared" si="1343"/>
        <v>3.288408296468023</v>
      </c>
      <c r="AM593" s="33">
        <f t="shared" si="1343"/>
        <v>2.2825235621094921</v>
      </c>
      <c r="AN593" s="33">
        <f t="shared" si="1343"/>
        <v>1.5843269271582887</v>
      </c>
      <c r="AO593" s="33">
        <f t="shared" si="1343"/>
        <v>2.1922721973717345</v>
      </c>
      <c r="AP593" s="33">
        <f t="shared" si="1343"/>
        <v>1.5216823745497428</v>
      </c>
      <c r="AQ593" s="33">
        <f t="shared" si="1343"/>
        <v>1.0562179513070342</v>
      </c>
      <c r="AR593" s="33">
        <f t="shared" si="1343"/>
        <v>1.5563872629475961</v>
      </c>
      <c r="AS593" s="33">
        <f t="shared" si="1343"/>
        <v>1.0803070297750466</v>
      </c>
      <c r="AT593" s="33">
        <f t="shared" si="1343"/>
        <v>0.74985404106373643</v>
      </c>
      <c r="AU593" s="33">
        <f t="shared" si="1343"/>
        <v>1.0375915085022305</v>
      </c>
      <c r="AV593" s="33">
        <f t="shared" si="1343"/>
        <v>0.72020468642681001</v>
      </c>
      <c r="AW593" s="33">
        <f t="shared" si="1343"/>
        <v>0.49990269398009884</v>
      </c>
      <c r="AX593" s="33">
        <f t="shared" si="1343"/>
        <v>0.69172767224848697</v>
      </c>
      <c r="AY593" s="33">
        <f t="shared" si="1343"/>
        <v>0.48013645755794826</v>
      </c>
      <c r="AZ593" s="33">
        <f t="shared" si="1343"/>
        <v>0.33326846261180454</v>
      </c>
      <c r="BA593" s="33">
        <f t="shared" si="1343"/>
        <v>2.062045710298682</v>
      </c>
      <c r="BB593" s="33">
        <f t="shared" si="1343"/>
        <v>1.4312906110104489</v>
      </c>
      <c r="BC593" s="33">
        <f t="shared" si="1343"/>
        <v>0.99347594620971358</v>
      </c>
      <c r="BD593" s="33">
        <f t="shared" si="1343"/>
        <v>1.3746971400275474</v>
      </c>
      <c r="BE593" s="33">
        <f t="shared" si="1343"/>
        <v>0.9541937405545412</v>
      </c>
      <c r="BF593" s="33">
        <f t="shared" si="1343"/>
        <v>0.66231729739047962</v>
      </c>
      <c r="BG593" s="33">
        <f t="shared" si="1343"/>
        <v>0.91646475990398246</v>
      </c>
      <c r="BH593" s="33">
        <f t="shared" si="1343"/>
        <v>0.63612916029029976</v>
      </c>
      <c r="BI593" s="33">
        <f t="shared" si="1343"/>
        <v>0.44154486487187788</v>
      </c>
      <c r="BJ593" s="33">
        <f t="shared" si="1343"/>
        <v>3.0005839501375595</v>
      </c>
      <c r="BK593" s="33">
        <f t="shared" si="1343"/>
        <v>2.0827412379517312</v>
      </c>
      <c r="BL593" s="33">
        <f t="shared" si="1343"/>
        <v>1.4456556244879755</v>
      </c>
      <c r="BM593" s="33">
        <f t="shared" si="1343"/>
        <v>2.0003892998420407</v>
      </c>
      <c r="BN593" s="33">
        <f t="shared" si="1343"/>
        <v>1.3884941584611916</v>
      </c>
      <c r="BO593" s="33">
        <f t="shared" si="1343"/>
        <v>0.96377041620503034</v>
      </c>
      <c r="BP593" s="33">
        <f t="shared" si="1343"/>
        <v>1.3335928663949168</v>
      </c>
      <c r="BQ593" s="33">
        <f t="shared" si="1343"/>
        <v>0.92566277219193061</v>
      </c>
      <c r="BR593" s="33">
        <f t="shared" si="1343"/>
        <v>0.64251361072316238</v>
      </c>
      <c r="BS593" s="33">
        <f t="shared" si="1343"/>
        <v>0.94677428911573946</v>
      </c>
      <c r="BT593" s="33">
        <f t="shared" si="1343"/>
        <v>0.65716736733307723</v>
      </c>
      <c r="BU593" s="33">
        <f t="shared" si="1343"/>
        <v>0.45614773621582089</v>
      </c>
      <c r="BV593" s="33">
        <f t="shared" si="1343"/>
        <v>0.63118285933171603</v>
      </c>
      <c r="BW593" s="33">
        <f t="shared" si="1343"/>
        <v>0.43811157816737145</v>
      </c>
      <c r="BX593" s="33">
        <f t="shared" si="1343"/>
        <v>0.30409849077259321</v>
      </c>
      <c r="BY593" s="33">
        <f t="shared" si="1343"/>
        <v>0.42078857283529275</v>
      </c>
      <c r="BZ593" s="33">
        <f t="shared" si="1343"/>
        <v>0.29207438540846098</v>
      </c>
      <c r="CA593" s="33">
        <f t="shared" si="1343"/>
        <v>0.20273232715642611</v>
      </c>
      <c r="CB593" s="33">
        <f t="shared" si="1343"/>
        <v>1.2543740931127942</v>
      </c>
      <c r="CC593" s="33">
        <f t="shared" si="1343"/>
        <v>0.87067607337716757</v>
      </c>
      <c r="CD593" s="33">
        <f t="shared" si="1343"/>
        <v>0.60434668486358489</v>
      </c>
      <c r="CE593" s="33">
        <f t="shared" ref="CE593:CS593" si="1344">EXP(CE592)</f>
        <v>0.83624939530415843</v>
      </c>
      <c r="CF593" s="33">
        <f t="shared" si="1344"/>
        <v>0.58045071551233329</v>
      </c>
      <c r="CG593" s="33">
        <f t="shared" si="1344"/>
        <v>0.40289778985877156</v>
      </c>
      <c r="CH593" s="33">
        <f t="shared" si="1344"/>
        <v>0.55749959679985828</v>
      </c>
      <c r="CI593" s="33">
        <f t="shared" si="1344"/>
        <v>0.38696714362659207</v>
      </c>
      <c r="CJ593" s="33">
        <f t="shared" si="1344"/>
        <v>0.26859852653899097</v>
      </c>
      <c r="CK593" s="33">
        <f t="shared" si="1344"/>
        <v>1.8253013269610896</v>
      </c>
      <c r="CL593" s="33">
        <f t="shared" si="1344"/>
        <v>1.2669635006131372</v>
      </c>
      <c r="CM593" s="33">
        <f t="shared" si="1344"/>
        <v>0.87941453182327811</v>
      </c>
      <c r="CN593" s="33">
        <f t="shared" si="1344"/>
        <v>1.2168675511555176</v>
      </c>
      <c r="CO593" s="33">
        <f t="shared" si="1344"/>
        <v>0.84464233363667296</v>
      </c>
      <c r="CP593" s="33">
        <f t="shared" si="1344"/>
        <v>0.58627635447567983</v>
      </c>
      <c r="CQ593" s="33">
        <f t="shared" si="1344"/>
        <v>0.8112450340024282</v>
      </c>
      <c r="CR593" s="33">
        <f t="shared" si="1344"/>
        <v>0.56309488902083626</v>
      </c>
      <c r="CS593" s="33">
        <f t="shared" si="1344"/>
        <v>0.39085090293500507</v>
      </c>
    </row>
    <row r="594" spans="2:97" ht="13.9" thickTop="1" thickBot="1" x14ac:dyDescent="0.4">
      <c r="H594" s="32">
        <f t="shared" ref="H594:H595" si="1345">H593</f>
        <v>2.9459829397433962E-10</v>
      </c>
      <c r="I594" s="32">
        <f t="shared" ref="I594:J594" si="1346">I589</f>
        <v>-0.40546510808984815</v>
      </c>
      <c r="J594" s="32">
        <f t="shared" si="1346"/>
        <v>-0.48582994633879711</v>
      </c>
      <c r="K594" s="32">
        <f t="shared" si="1341"/>
        <v>-0.40546510823297283</v>
      </c>
      <c r="L594" s="32">
        <f>$CE$5-$CE$7*SUMPRODUCT($B$5:$CD$5,Q594:CS594)</f>
        <v>5.833163641000283E-8</v>
      </c>
      <c r="M594" s="32">
        <f>SUMPRODUCT($B$7:$CD$7, LN(Q594:CS594))</f>
        <v>-3180.5978399977967</v>
      </c>
      <c r="O594" s="48">
        <f t="shared" si="1342"/>
        <v>1.0000000000000004</v>
      </c>
      <c r="P594" s="39" t="s">
        <v>366</v>
      </c>
      <c r="Q594" s="32">
        <f t="shared" ref="Q594:AV594" si="1347">Q593/$O593</f>
        <v>2.5874234145518746E-2</v>
      </c>
      <c r="R594" s="32">
        <f t="shared" si="1347"/>
        <v>1.7959615645088065E-2</v>
      </c>
      <c r="S594" s="32">
        <f t="shared" si="1347"/>
        <v>1.2465984202865975E-2</v>
      </c>
      <c r="T594" s="32">
        <f t="shared" si="1347"/>
        <v>1.7249489428192946E-2</v>
      </c>
      <c r="U594" s="32">
        <f t="shared" si="1347"/>
        <v>1.1973077095231037E-2</v>
      </c>
      <c r="V594" s="32">
        <f t="shared" si="1347"/>
        <v>8.3106561342067425E-3</v>
      </c>
      <c r="W594" s="32">
        <f t="shared" si="1347"/>
        <v>1.1499659617360044E-2</v>
      </c>
      <c r="X594" s="32">
        <f t="shared" si="1347"/>
        <v>7.9820513958244639E-3</v>
      </c>
      <c r="Y594" s="32">
        <f t="shared" si="1347"/>
        <v>5.5404374221130022E-3</v>
      </c>
      <c r="Z594" s="32">
        <f t="shared" si="1347"/>
        <v>3.4280577075647169E-2</v>
      </c>
      <c r="AA594" s="32">
        <f t="shared" si="1347"/>
        <v>2.3794558900096751E-2</v>
      </c>
      <c r="AB594" s="32">
        <f t="shared" si="1347"/>
        <v>1.651608816271611E-2</v>
      </c>
      <c r="AC594" s="32">
        <f t="shared" si="1347"/>
        <v>2.2853718047579109E-2</v>
      </c>
      <c r="AD594" s="32">
        <f t="shared" si="1347"/>
        <v>1.5863039264751324E-2</v>
      </c>
      <c r="AE594" s="32">
        <f t="shared" si="1347"/>
        <v>1.1010725440436507E-2</v>
      </c>
      <c r="AF594" s="32">
        <f t="shared" si="1347"/>
        <v>1.5235812029817849E-2</v>
      </c>
      <c r="AG594" s="32">
        <f t="shared" si="1347"/>
        <v>1.0575359508514324E-2</v>
      </c>
      <c r="AH594" s="32">
        <f t="shared" si="1347"/>
        <v>7.3404836260415173E-3</v>
      </c>
      <c r="AI594" s="32">
        <f t="shared" si="1347"/>
        <v>4.9883350723462477E-2</v>
      </c>
      <c r="AJ594" s="32">
        <f t="shared" si="1347"/>
        <v>3.462463086033693E-2</v>
      </c>
      <c r="AK594" s="32">
        <f t="shared" si="1347"/>
        <v>2.4033370750508026E-2</v>
      </c>
      <c r="AL594" s="32">
        <f t="shared" si="1347"/>
        <v>3.3255567144824409E-2</v>
      </c>
      <c r="AM594" s="32">
        <f t="shared" si="1347"/>
        <v>2.3083087237343654E-2</v>
      </c>
      <c r="AN594" s="32">
        <f t="shared" si="1347"/>
        <v>1.6022247165005638E-2</v>
      </c>
      <c r="AO594" s="32">
        <f t="shared" si="1347"/>
        <v>2.2170378093782556E-2</v>
      </c>
      <c r="AP594" s="32">
        <f t="shared" si="1347"/>
        <v>1.5388724822975128E-2</v>
      </c>
      <c r="AQ594" s="32">
        <f t="shared" si="1347"/>
        <v>1.0681498108670619E-2</v>
      </c>
      <c r="AR594" s="32">
        <f t="shared" si="1347"/>
        <v>1.573969424110002E-2</v>
      </c>
      <c r="AS594" s="32">
        <f t="shared" si="1347"/>
        <v>1.0925110183032053E-2</v>
      </c>
      <c r="AT594" s="32">
        <f t="shared" si="1347"/>
        <v>7.5832497558763834E-3</v>
      </c>
      <c r="AU594" s="32">
        <f t="shared" si="1347"/>
        <v>1.0493129492757047E-2</v>
      </c>
      <c r="AV594" s="32">
        <f t="shared" si="1347"/>
        <v>7.2834067877790044E-3</v>
      </c>
      <c r="AW594" s="32">
        <f t="shared" ref="AW594:CB594" si="1348">AW593/$O593</f>
        <v>5.0554998366199528E-3</v>
      </c>
      <c r="AX594" s="32">
        <f t="shared" si="1348"/>
        <v>6.9954196609649461E-3</v>
      </c>
      <c r="AY594" s="32">
        <f t="shared" si="1348"/>
        <v>4.8556045245799822E-3</v>
      </c>
      <c r="AZ594" s="32">
        <f t="shared" si="1348"/>
        <v>3.3703332239926561E-3</v>
      </c>
      <c r="BA594" s="32">
        <f t="shared" si="1348"/>
        <v>2.0853401826101917E-2</v>
      </c>
      <c r="BB594" s="32">
        <f t="shared" si="1348"/>
        <v>1.447459583085795E-2</v>
      </c>
      <c r="BC594" s="32">
        <f t="shared" si="1348"/>
        <v>1.0046990232761191E-2</v>
      </c>
      <c r="BD594" s="32">
        <f t="shared" si="1348"/>
        <v>1.3902267882332823E-2</v>
      </c>
      <c r="BE594" s="32">
        <f t="shared" si="1348"/>
        <v>9.6497305527009324E-3</v>
      </c>
      <c r="BF594" s="32">
        <f t="shared" si="1348"/>
        <v>6.6979934876714954E-3</v>
      </c>
      <c r="BG594" s="32">
        <f t="shared" si="1348"/>
        <v>9.2681785870651363E-3</v>
      </c>
      <c r="BH594" s="32">
        <f t="shared" si="1348"/>
        <v>6.4331537009977091E-3</v>
      </c>
      <c r="BI594" s="32">
        <f t="shared" si="1348"/>
        <v>4.4653289912236858E-3</v>
      </c>
      <c r="BJ594" s="32">
        <f t="shared" si="1348"/>
        <v>3.0344808804508624E-2</v>
      </c>
      <c r="BK594" s="32">
        <f t="shared" si="1348"/>
        <v>2.1062695030416832E-2</v>
      </c>
      <c r="BL594" s="32">
        <f t="shared" si="1348"/>
        <v>1.4619868749294294E-2</v>
      </c>
      <c r="BM594" s="32">
        <f t="shared" si="1348"/>
        <v>2.0229872533814225E-2</v>
      </c>
      <c r="BN594" s="32">
        <f t="shared" si="1348"/>
        <v>1.404179668519202E-2</v>
      </c>
      <c r="BO594" s="32">
        <f t="shared" si="1348"/>
        <v>9.7465791649797417E-3</v>
      </c>
      <c r="BP594" s="32">
        <f t="shared" si="1348"/>
        <v>1.3486581687526243E-2</v>
      </c>
      <c r="BQ594" s="32">
        <f t="shared" si="1348"/>
        <v>9.3611977889596579E-3</v>
      </c>
      <c r="BR594" s="32">
        <f t="shared" si="1348"/>
        <v>6.4977194425088567E-3</v>
      </c>
      <c r="BS594" s="32">
        <f t="shared" si="1348"/>
        <v>9.5746978793659794E-3</v>
      </c>
      <c r="BT594" s="32">
        <f t="shared" si="1348"/>
        <v>6.6459124109393133E-3</v>
      </c>
      <c r="BU594" s="32">
        <f t="shared" si="1348"/>
        <v>4.6130073585989679E-3</v>
      </c>
      <c r="BV594" s="32">
        <f t="shared" si="1348"/>
        <v>6.3831319187806507E-3</v>
      </c>
      <c r="BW594" s="32">
        <f t="shared" si="1348"/>
        <v>4.4306082734065647E-3</v>
      </c>
      <c r="BX594" s="32">
        <f t="shared" si="1348"/>
        <v>3.0753382386821504E-3</v>
      </c>
      <c r="BY594" s="32">
        <f t="shared" si="1348"/>
        <v>4.2554212786559886E-3</v>
      </c>
      <c r="BZ594" s="32">
        <f t="shared" si="1348"/>
        <v>2.9537388485690584E-3</v>
      </c>
      <c r="CA594" s="32">
        <f t="shared" si="1348"/>
        <v>2.0502254921988816E-3</v>
      </c>
      <c r="CB594" s="32">
        <f t="shared" si="1348"/>
        <v>1.2685444785869643E-2</v>
      </c>
      <c r="CC594" s="32">
        <f t="shared" ref="CC594:CS594" si="1349">CC593/$O593</f>
        <v>8.8051190755983489E-3</v>
      </c>
      <c r="CD594" s="32">
        <f t="shared" si="1349"/>
        <v>6.1117385510854917E-3</v>
      </c>
      <c r="CE594" s="32">
        <f t="shared" si="1349"/>
        <v>8.4569631895242605E-3</v>
      </c>
      <c r="CF594" s="32">
        <f t="shared" si="1349"/>
        <v>5.8700793829995985E-3</v>
      </c>
      <c r="CG594" s="32">
        <f t="shared" si="1349"/>
        <v>4.0744923668817974E-3</v>
      </c>
      <c r="CH594" s="32">
        <f t="shared" si="1349"/>
        <v>5.6379754589791732E-3</v>
      </c>
      <c r="CI594" s="32">
        <f t="shared" si="1349"/>
        <v>3.9133862548446415E-3</v>
      </c>
      <c r="CJ594" s="32">
        <f t="shared" si="1349"/>
        <v>2.7163282442488434E-3</v>
      </c>
      <c r="CK594" s="32">
        <f t="shared" si="1349"/>
        <v>1.8459213505661425E-2</v>
      </c>
      <c r="CL594" s="32">
        <f t="shared" si="1349"/>
        <v>1.2812761058271368E-2</v>
      </c>
      <c r="CM594" s="32">
        <f t="shared" si="1349"/>
        <v>8.89349082429787E-3</v>
      </c>
      <c r="CN594" s="32">
        <f t="shared" si="1349"/>
        <v>1.2306142335571705E-2</v>
      </c>
      <c r="CO594" s="32">
        <f t="shared" si="1349"/>
        <v>8.5418407044481511E-3</v>
      </c>
      <c r="CP594" s="32">
        <f t="shared" si="1349"/>
        <v>5.9289938821252578E-3</v>
      </c>
      <c r="CQ594" s="32">
        <f t="shared" si="1349"/>
        <v>8.2040948893571976E-3</v>
      </c>
      <c r="CR594" s="32">
        <f t="shared" si="1349"/>
        <v>5.6945604689213709E-3</v>
      </c>
      <c r="CS594" s="32">
        <f t="shared" si="1349"/>
        <v>3.9526625875901797E-3</v>
      </c>
    </row>
    <row r="595" spans="2:97" ht="13.15" thickTop="1" x14ac:dyDescent="0.35">
      <c r="H595" s="34">
        <f t="shared" si="1345"/>
        <v>2.9459829397433962E-10</v>
      </c>
      <c r="I595" s="34">
        <f t="shared" ref="I595:J595" si="1350">I590</f>
        <v>-0.36512199071474144</v>
      </c>
      <c r="J595" s="34">
        <f t="shared" si="1350"/>
        <v>-0.52425646171355955</v>
      </c>
      <c r="K595" s="34">
        <f t="shared" si="1341"/>
        <v>-0.36512199086918651</v>
      </c>
      <c r="L595" s="34">
        <f>$CE$6-$CE$7*SUMPRODUCT($B$6:$CD$6,Q594:CS594)</f>
        <v>6.3899676661094418E-8</v>
      </c>
    </row>
    <row r="596" spans="2:97" ht="13.5" thickBot="1" x14ac:dyDescent="0.4">
      <c r="B596" s="39" t="s">
        <v>367</v>
      </c>
      <c r="D596" s="39" t="s">
        <v>368</v>
      </c>
      <c r="E596" s="39" t="s">
        <v>369</v>
      </c>
      <c r="F596" s="39" t="s">
        <v>370</v>
      </c>
      <c r="H596" s="39" t="s">
        <v>347</v>
      </c>
      <c r="I596" s="39" t="s">
        <v>371</v>
      </c>
      <c r="J596" s="39" t="s">
        <v>372</v>
      </c>
      <c r="K596" s="39" t="s">
        <v>349</v>
      </c>
      <c r="L596" s="39" t="s">
        <v>373</v>
      </c>
      <c r="M596" s="39" t="s">
        <v>374</v>
      </c>
      <c r="O596" s="45" t="s">
        <v>336</v>
      </c>
    </row>
    <row r="597" spans="2:97" ht="13.9" thickTop="1" thickBot="1" x14ac:dyDescent="0.4">
      <c r="B597" s="32">
        <f>1+B592</f>
        <v>8</v>
      </c>
      <c r="D597" s="32">
        <f>IF(F592,IF(M597&lt;0,D592,H597),E592)</f>
        <v>0</v>
      </c>
      <c r="E597" s="32">
        <f>IF(F592,IF(M597&lt;0,H597,E592),H597)</f>
        <v>1.4729914698716981E-10</v>
      </c>
      <c r="F597" s="32" t="b">
        <f>OR(F592,M597*M592&lt;=0)</f>
        <v>1</v>
      </c>
      <c r="H597" s="32">
        <f>IF(F592,(D592+E592)/2,2*H592)</f>
        <v>1.4729914698716981E-10</v>
      </c>
      <c r="I597" s="32">
        <f>I592</f>
        <v>-0.49706183540870225</v>
      </c>
      <c r="J597" s="32">
        <f>J592</f>
        <v>-1</v>
      </c>
      <c r="K597" s="32">
        <f>I597+J597*H597</f>
        <v>-0.49706183555600142</v>
      </c>
      <c r="L597" s="32">
        <f>$CE$3-$CE$7*SUMPRODUCT($B$3:$CD$3,Q599:CS599)</f>
        <v>4.9237314669881016E-8</v>
      </c>
      <c r="M597" s="32">
        <f>SUMPRODUCT(L597:L600,J597:J600)</f>
        <v>-7.7762497340713161E-8</v>
      </c>
      <c r="O597" s="46">
        <f>SUM(Q597:CS597)</f>
        <v>-1.2659907369815657</v>
      </c>
      <c r="P597" s="39" t="s">
        <v>363</v>
      </c>
      <c r="Q597" s="32">
        <f t="shared" ref="Q597:AV597" si="1351">SUMPRODUCT(B$3:B$6,$K597:$K600)</f>
        <v>0.93942911381045135</v>
      </c>
      <c r="R597" s="32">
        <f t="shared" si="1351"/>
        <v>0.57430712301848741</v>
      </c>
      <c r="S597" s="32">
        <f t="shared" si="1351"/>
        <v>0.20918513222652346</v>
      </c>
      <c r="T597" s="32">
        <f t="shared" si="1351"/>
        <v>0.5339640056490409</v>
      </c>
      <c r="U597" s="32">
        <f t="shared" si="1351"/>
        <v>0.16884201485707695</v>
      </c>
      <c r="V597" s="32">
        <f t="shared" si="1351"/>
        <v>-0.196279975934887</v>
      </c>
      <c r="W597" s="32">
        <f t="shared" si="1351"/>
        <v>0.12849889748763044</v>
      </c>
      <c r="X597" s="32">
        <f t="shared" si="1351"/>
        <v>-0.23662309330433351</v>
      </c>
      <c r="Y597" s="32">
        <f t="shared" si="1351"/>
        <v>-0.60174508409629746</v>
      </c>
      <c r="Z597" s="32">
        <f t="shared" si="1351"/>
        <v>1.2207603886952438</v>
      </c>
      <c r="AA597" s="32">
        <f t="shared" si="1351"/>
        <v>0.85563839790327978</v>
      </c>
      <c r="AB597" s="32">
        <f t="shared" si="1351"/>
        <v>0.49051640711131583</v>
      </c>
      <c r="AC597" s="32">
        <f t="shared" si="1351"/>
        <v>0.81529528053383338</v>
      </c>
      <c r="AD597" s="32">
        <f t="shared" si="1351"/>
        <v>0.45017328974186938</v>
      </c>
      <c r="AE597" s="32">
        <f t="shared" si="1351"/>
        <v>8.5051298949905429E-2</v>
      </c>
      <c r="AF597" s="32">
        <f t="shared" si="1351"/>
        <v>0.40983017237242286</v>
      </c>
      <c r="AG597" s="32">
        <f t="shared" si="1351"/>
        <v>4.4708181580458917E-2</v>
      </c>
      <c r="AH597" s="32">
        <f t="shared" si="1351"/>
        <v>-0.32041380921150503</v>
      </c>
      <c r="AI597" s="32">
        <f t="shared" si="1351"/>
        <v>1.5958687552083002</v>
      </c>
      <c r="AJ597" s="32">
        <f t="shared" si="1351"/>
        <v>1.2307467644163363</v>
      </c>
      <c r="AK597" s="32">
        <f t="shared" si="1351"/>
        <v>0.8656247736243724</v>
      </c>
      <c r="AL597" s="32">
        <f t="shared" si="1351"/>
        <v>1.1904036470468897</v>
      </c>
      <c r="AM597" s="32">
        <f t="shared" si="1351"/>
        <v>0.82528165625492589</v>
      </c>
      <c r="AN597" s="32">
        <f t="shared" si="1351"/>
        <v>0.46015966546296194</v>
      </c>
      <c r="AO597" s="32">
        <f t="shared" si="1351"/>
        <v>0.78493853888547938</v>
      </c>
      <c r="AP597" s="32">
        <f t="shared" si="1351"/>
        <v>0.41981654809351543</v>
      </c>
      <c r="AQ597" s="32">
        <f t="shared" si="1351"/>
        <v>5.4694557301551483E-2</v>
      </c>
      <c r="AR597" s="32">
        <f t="shared" si="1351"/>
        <v>0.44236727825444994</v>
      </c>
      <c r="AS597" s="32">
        <f t="shared" si="1351"/>
        <v>7.724528746248599E-2</v>
      </c>
      <c r="AT597" s="32">
        <f t="shared" si="1351"/>
        <v>-0.28787670332947796</v>
      </c>
      <c r="AU597" s="32">
        <f t="shared" si="1351"/>
        <v>3.6902170093039477E-2</v>
      </c>
      <c r="AV597" s="32">
        <f t="shared" si="1351"/>
        <v>-0.32821982069892447</v>
      </c>
      <c r="AW597" s="32">
        <f t="shared" ref="AW597:CB597" si="1352">SUMPRODUCT(AH$3:AH$6,$K597:$K600)</f>
        <v>-0.69334181149088847</v>
      </c>
      <c r="AX597" s="32">
        <f t="shared" si="1352"/>
        <v>-0.36856293806837093</v>
      </c>
      <c r="AY597" s="32">
        <f t="shared" si="1352"/>
        <v>-0.73368492886033487</v>
      </c>
      <c r="AZ597" s="32">
        <f t="shared" si="1352"/>
        <v>-1.0988069196522989</v>
      </c>
      <c r="BA597" s="32">
        <f t="shared" si="1352"/>
        <v>0.72369855313924236</v>
      </c>
      <c r="BB597" s="32">
        <f t="shared" si="1352"/>
        <v>0.35857656234727842</v>
      </c>
      <c r="BC597" s="32">
        <f t="shared" si="1352"/>
        <v>-6.5454284446855304E-3</v>
      </c>
      <c r="BD597" s="32">
        <f t="shared" si="1352"/>
        <v>0.3182334449778319</v>
      </c>
      <c r="BE597" s="32">
        <f t="shared" si="1352"/>
        <v>-4.6888545814132064E-2</v>
      </c>
      <c r="BF597" s="32">
        <f t="shared" si="1352"/>
        <v>-0.41201053660609599</v>
      </c>
      <c r="BG597" s="32">
        <f t="shared" si="1352"/>
        <v>-8.7231663183578556E-2</v>
      </c>
      <c r="BH597" s="32">
        <f t="shared" si="1352"/>
        <v>-0.4523536539755425</v>
      </c>
      <c r="BI597" s="32">
        <f t="shared" si="1352"/>
        <v>-0.81747564476750645</v>
      </c>
      <c r="BJ597" s="32">
        <f t="shared" si="1352"/>
        <v>1.0988069196522989</v>
      </c>
      <c r="BK597" s="32">
        <f t="shared" si="1352"/>
        <v>0.73368492886033487</v>
      </c>
      <c r="BL597" s="32">
        <f t="shared" si="1352"/>
        <v>0.36856293806837093</v>
      </c>
      <c r="BM597" s="32">
        <f t="shared" si="1352"/>
        <v>0.69334181149088847</v>
      </c>
      <c r="BN597" s="32">
        <f t="shared" si="1352"/>
        <v>0.32821982069892447</v>
      </c>
      <c r="BO597" s="32">
        <f t="shared" si="1352"/>
        <v>-3.6902170093039477E-2</v>
      </c>
      <c r="BP597" s="32">
        <f t="shared" si="1352"/>
        <v>0.28787670332947796</v>
      </c>
      <c r="BQ597" s="32">
        <f t="shared" si="1352"/>
        <v>-7.724528746248599E-2</v>
      </c>
      <c r="BR597" s="32">
        <f t="shared" si="1352"/>
        <v>-0.44236727825444994</v>
      </c>
      <c r="BS597" s="32">
        <f t="shared" si="1352"/>
        <v>-5.4694557301551483E-2</v>
      </c>
      <c r="BT597" s="32">
        <f t="shared" si="1352"/>
        <v>-0.41981654809351543</v>
      </c>
      <c r="BU597" s="32">
        <f t="shared" si="1352"/>
        <v>-0.78493853888547938</v>
      </c>
      <c r="BV597" s="32">
        <f t="shared" si="1352"/>
        <v>-0.46015966546296194</v>
      </c>
      <c r="BW597" s="32">
        <f t="shared" si="1352"/>
        <v>-0.82528165625492589</v>
      </c>
      <c r="BX597" s="32">
        <f t="shared" si="1352"/>
        <v>-1.1904036470468897</v>
      </c>
      <c r="BY597" s="32">
        <f t="shared" si="1352"/>
        <v>-0.8656247736243724</v>
      </c>
      <c r="BZ597" s="32">
        <f t="shared" si="1352"/>
        <v>-1.2307467644163363</v>
      </c>
      <c r="CA597" s="32">
        <f t="shared" si="1352"/>
        <v>-1.5958687552083002</v>
      </c>
      <c r="CB597" s="32">
        <f t="shared" si="1352"/>
        <v>0.22663671758324089</v>
      </c>
      <c r="CC597" s="32">
        <f t="shared" ref="CC597:CS597" si="1353">SUMPRODUCT(BN$3:BN$6,$K597:$K600)</f>
        <v>-0.13848527320872306</v>
      </c>
      <c r="CD597" s="32">
        <f t="shared" si="1353"/>
        <v>-0.503607264000687</v>
      </c>
      <c r="CE597" s="32">
        <f t="shared" si="1353"/>
        <v>-0.17882839057816957</v>
      </c>
      <c r="CF597" s="32">
        <f t="shared" si="1353"/>
        <v>-0.54395038137013352</v>
      </c>
      <c r="CG597" s="32">
        <f t="shared" si="1353"/>
        <v>-0.90907237216209746</v>
      </c>
      <c r="CH597" s="32">
        <f t="shared" si="1353"/>
        <v>-0.58429349873958003</v>
      </c>
      <c r="CI597" s="32">
        <f t="shared" si="1353"/>
        <v>-0.94941548953154398</v>
      </c>
      <c r="CJ597" s="32">
        <f t="shared" si="1353"/>
        <v>-1.3145374803235079</v>
      </c>
      <c r="CK597" s="32">
        <f t="shared" si="1353"/>
        <v>0.60174508409629746</v>
      </c>
      <c r="CL597" s="32">
        <f t="shared" si="1353"/>
        <v>0.23662309330433351</v>
      </c>
      <c r="CM597" s="32">
        <f t="shared" si="1353"/>
        <v>-0.12849889748763044</v>
      </c>
      <c r="CN597" s="32">
        <f t="shared" si="1353"/>
        <v>0.196279975934887</v>
      </c>
      <c r="CO597" s="32">
        <f t="shared" si="1353"/>
        <v>-0.16884201485707695</v>
      </c>
      <c r="CP597" s="32">
        <f t="shared" si="1353"/>
        <v>-0.5339640056490409</v>
      </c>
      <c r="CQ597" s="32">
        <f t="shared" si="1353"/>
        <v>-0.20918513222652346</v>
      </c>
      <c r="CR597" s="32">
        <f t="shared" si="1353"/>
        <v>-0.57430712301848741</v>
      </c>
      <c r="CS597" s="32">
        <f t="shared" si="1353"/>
        <v>-0.93942911381045135</v>
      </c>
    </row>
    <row r="598" spans="2:97" ht="13.9" thickTop="1" thickBot="1" x14ac:dyDescent="0.4">
      <c r="H598" s="33">
        <f>H597</f>
        <v>1.4729914698716981E-10</v>
      </c>
      <c r="I598" s="33">
        <f t="shared" ref="I598:J598" si="1354">I593</f>
        <v>0.32821982072790756</v>
      </c>
      <c r="J598" s="33">
        <f t="shared" si="1354"/>
        <v>-0.1967636030339574</v>
      </c>
      <c r="K598" s="33">
        <f t="shared" ref="K598:K600" si="1355">I598+J598*H598</f>
        <v>0.32821982069892447</v>
      </c>
      <c r="L598" s="33">
        <f>$CE$4-$CE$7*SUMPRODUCT($B$4:$CD$4,Q599:CS599)</f>
        <v>1.0893302260228666E-8</v>
      </c>
      <c r="M598" s="39" t="s">
        <v>375</v>
      </c>
      <c r="O598" s="47">
        <f t="shared" ref="O598:O599" si="1356">SUM(Q598:CS598)</f>
        <v>98.882941370005</v>
      </c>
      <c r="P598" s="39" t="s">
        <v>365</v>
      </c>
      <c r="Q598" s="33">
        <f>EXP(Q597)</f>
        <v>2.5585203773757783</v>
      </c>
      <c r="R598" s="33">
        <f>EXP(R597)</f>
        <v>1.7758996205613797</v>
      </c>
      <c r="S598" s="33">
        <f t="shared" ref="S598:CD598" si="1357">EXP(S597)</f>
        <v>1.2326731849385777</v>
      </c>
      <c r="T598" s="33">
        <f t="shared" si="1357"/>
        <v>1.7056802514930314</v>
      </c>
      <c r="U598" s="33">
        <f t="shared" si="1357"/>
        <v>1.1839330803112134</v>
      </c>
      <c r="V598" s="33">
        <f t="shared" si="1357"/>
        <v>0.82178212324862843</v>
      </c>
      <c r="W598" s="33">
        <f t="shared" si="1357"/>
        <v>1.1371201676014737</v>
      </c>
      <c r="X598" s="33">
        <f t="shared" si="1357"/>
        <v>0.78928872016544904</v>
      </c>
      <c r="Y598" s="33">
        <f t="shared" si="1357"/>
        <v>0.5478547488032478</v>
      </c>
      <c r="Z598" s="33">
        <f t="shared" si="1357"/>
        <v>3.3897642923515692</v>
      </c>
      <c r="AA598" s="33">
        <f t="shared" si="1357"/>
        <v>2.3528759723047949</v>
      </c>
      <c r="AB598" s="33">
        <f t="shared" si="1357"/>
        <v>1.633159377346779</v>
      </c>
      <c r="AC598" s="33">
        <f t="shared" si="1357"/>
        <v>2.2598428614473849</v>
      </c>
      <c r="AD598" s="33">
        <f t="shared" si="1357"/>
        <v>1.5685839814530089</v>
      </c>
      <c r="AE598" s="33">
        <f t="shared" si="1357"/>
        <v>1.0887729181732131</v>
      </c>
      <c r="AF598" s="33">
        <f t="shared" si="1357"/>
        <v>1.5065619075513714</v>
      </c>
      <c r="AG598" s="33">
        <f t="shared" si="1357"/>
        <v>1.0457226542463254</v>
      </c>
      <c r="AH598" s="33">
        <f t="shared" si="1357"/>
        <v>0.72584861207682683</v>
      </c>
      <c r="AI598" s="33">
        <f t="shared" si="1357"/>
        <v>4.93261244400016</v>
      </c>
      <c r="AJ598" s="33">
        <f t="shared" si="1357"/>
        <v>3.4237853429414531</v>
      </c>
      <c r="AK598" s="33">
        <f t="shared" si="1357"/>
        <v>2.3764903907663135</v>
      </c>
      <c r="AL598" s="33">
        <f t="shared" si="1357"/>
        <v>3.2884082958250116</v>
      </c>
      <c r="AM598" s="33">
        <f t="shared" si="1357"/>
        <v>2.2825235618394331</v>
      </c>
      <c r="AN598" s="33">
        <f t="shared" si="1357"/>
        <v>1.5843269270931832</v>
      </c>
      <c r="AO598" s="33">
        <f t="shared" si="1357"/>
        <v>2.1922721970999448</v>
      </c>
      <c r="AP598" s="33">
        <f t="shared" si="1357"/>
        <v>1.5216823744785986</v>
      </c>
      <c r="AQ598" s="33">
        <f t="shared" si="1357"/>
        <v>1.056217951339216</v>
      </c>
      <c r="AR598" s="33">
        <f t="shared" si="1357"/>
        <v>1.5563872626709201</v>
      </c>
      <c r="AS598" s="33">
        <f t="shared" si="1357"/>
        <v>1.0803070296664263</v>
      </c>
      <c r="AT598" s="33">
        <f t="shared" si="1357"/>
        <v>0.74985404104624764</v>
      </c>
      <c r="AU598" s="33">
        <f t="shared" si="1357"/>
        <v>1.0375915083920324</v>
      </c>
      <c r="AV598" s="33">
        <f t="shared" si="1357"/>
        <v>0.72020468640593627</v>
      </c>
      <c r="AW598" s="33">
        <f t="shared" si="1357"/>
        <v>0.49990269400421389</v>
      </c>
      <c r="AX598" s="33">
        <f t="shared" si="1357"/>
        <v>0.69172767222452325</v>
      </c>
      <c r="AY598" s="33">
        <f t="shared" si="1357"/>
        <v>0.48013645757839213</v>
      </c>
      <c r="AZ598" s="33">
        <f t="shared" si="1357"/>
        <v>0.33326846265173066</v>
      </c>
      <c r="BA598" s="33">
        <f t="shared" si="1357"/>
        <v>2.0620457099833431</v>
      </c>
      <c r="BB598" s="33">
        <f t="shared" si="1357"/>
        <v>1.4312906109020962</v>
      </c>
      <c r="BC598" s="33">
        <f t="shared" si="1357"/>
        <v>0.99347594621122348</v>
      </c>
      <c r="BD598" s="33">
        <f t="shared" si="1357"/>
        <v>1.374697139915698</v>
      </c>
      <c r="BE598" s="33">
        <f t="shared" si="1357"/>
        <v>0.95419374055059036</v>
      </c>
      <c r="BF598" s="33">
        <f t="shared" si="1357"/>
        <v>0.66231729743888323</v>
      </c>
      <c r="BG598" s="33">
        <f t="shared" si="1357"/>
        <v>0.91646475989500054</v>
      </c>
      <c r="BH598" s="33">
        <f t="shared" si="1357"/>
        <v>0.63612916033318889</v>
      </c>
      <c r="BI598" s="33">
        <f t="shared" si="1357"/>
        <v>0.44154486493574491</v>
      </c>
      <c r="BJ598" s="33">
        <f t="shared" si="1357"/>
        <v>3.0005839497780844</v>
      </c>
      <c r="BK598" s="33">
        <f t="shared" si="1357"/>
        <v>2.0827412378630497</v>
      </c>
      <c r="BL598" s="33">
        <f t="shared" si="1357"/>
        <v>1.4456556245380578</v>
      </c>
      <c r="BM598" s="33">
        <f t="shared" si="1357"/>
        <v>2.0003892997455432</v>
      </c>
      <c r="BN598" s="33">
        <f t="shared" si="1357"/>
        <v>1.3884941585014345</v>
      </c>
      <c r="BO598" s="33">
        <f t="shared" si="1357"/>
        <v>0.96377041630738824</v>
      </c>
      <c r="BP598" s="33">
        <f t="shared" si="1357"/>
        <v>1.3335928664260202</v>
      </c>
      <c r="BQ598" s="33">
        <f t="shared" si="1357"/>
        <v>0.92566277228500182</v>
      </c>
      <c r="BR598" s="33">
        <f t="shared" si="1357"/>
        <v>0.64251361083738079</v>
      </c>
      <c r="BS598" s="33">
        <f t="shared" si="1357"/>
        <v>0.94677428908689232</v>
      </c>
      <c r="BT598" s="33">
        <f t="shared" si="1357"/>
        <v>0.65716736736380221</v>
      </c>
      <c r="BU598" s="33">
        <f t="shared" si="1357"/>
        <v>0.45614773627237237</v>
      </c>
      <c r="BV598" s="33">
        <f t="shared" si="1357"/>
        <v>0.6311828593576535</v>
      </c>
      <c r="BW598" s="33">
        <f t="shared" si="1357"/>
        <v>0.4381115782192071</v>
      </c>
      <c r="BX598" s="33">
        <f t="shared" si="1357"/>
        <v>0.30409849083205626</v>
      </c>
      <c r="BY598" s="33">
        <f t="shared" si="1357"/>
        <v>0.420788572882697</v>
      </c>
      <c r="BZ598" s="33">
        <f t="shared" si="1357"/>
        <v>0.29207438546391956</v>
      </c>
      <c r="CA598" s="33">
        <f t="shared" si="1357"/>
        <v>0.20273232721057613</v>
      </c>
      <c r="CB598" s="33">
        <f t="shared" si="1357"/>
        <v>1.2543740931057368</v>
      </c>
      <c r="CC598" s="33">
        <f t="shared" si="1357"/>
        <v>0.87067607343950471</v>
      </c>
      <c r="CD598" s="33">
        <f t="shared" si="1357"/>
        <v>0.60434668495352306</v>
      </c>
      <c r="CE598" s="33">
        <f t="shared" ref="CE598:CS598" si="1358">EXP(CE597)</f>
        <v>0.83624939535929743</v>
      </c>
      <c r="CF598" s="33">
        <f t="shared" si="1358"/>
        <v>0.58045071559542971</v>
      </c>
      <c r="CG598" s="33">
        <f t="shared" si="1358"/>
        <v>0.40289778994756265</v>
      </c>
      <c r="CH598" s="33">
        <f t="shared" si="1358"/>
        <v>0.55749959687651363</v>
      </c>
      <c r="CI598" s="33">
        <f t="shared" si="1358"/>
        <v>0.38696714370968205</v>
      </c>
      <c r="CJ598" s="33">
        <f t="shared" si="1358"/>
        <v>0.26859852661740663</v>
      </c>
      <c r="CK598" s="33">
        <f t="shared" si="1358"/>
        <v>1.8253013270112806</v>
      </c>
      <c r="CL598" s="33">
        <f t="shared" si="1358"/>
        <v>1.2669635007458135</v>
      </c>
      <c r="CM598" s="33">
        <f t="shared" si="1358"/>
        <v>0.8794145319832809</v>
      </c>
      <c r="CN598" s="33">
        <f t="shared" si="1358"/>
        <v>1.2168675512760603</v>
      </c>
      <c r="CO598" s="33">
        <f t="shared" si="1358"/>
        <v>0.84464233378556841</v>
      </c>
      <c r="CP598" s="33">
        <f t="shared" si="1358"/>
        <v>0.58627635462430372</v>
      </c>
      <c r="CQ598" s="33">
        <f t="shared" si="1358"/>
        <v>0.81124503414084448</v>
      </c>
      <c r="CR598" s="33">
        <f t="shared" si="1358"/>
        <v>0.56309488916039629</v>
      </c>
      <c r="CS598" s="33">
        <f t="shared" si="1358"/>
        <v>0.39085090306205783</v>
      </c>
    </row>
    <row r="599" spans="2:97" ht="13.9" thickTop="1" thickBot="1" x14ac:dyDescent="0.4">
      <c r="H599" s="32">
        <f t="shared" ref="H599:H600" si="1359">H598</f>
        <v>1.4729914698716981E-10</v>
      </c>
      <c r="I599" s="32">
        <f t="shared" ref="I599:J599" si="1360">I594</f>
        <v>-0.40546510808984815</v>
      </c>
      <c r="J599" s="32">
        <f t="shared" si="1360"/>
        <v>-0.48582994633879711</v>
      </c>
      <c r="K599" s="32">
        <f t="shared" si="1355"/>
        <v>-0.40546510816141046</v>
      </c>
      <c r="L599" s="32">
        <f>$CE$5-$CE$7*SUMPRODUCT($B$5:$CD$5,Q599:CS599)</f>
        <v>2.488542349965428E-8</v>
      </c>
      <c r="M599" s="32">
        <f>SUMPRODUCT($B$7:$CD$7, LN(Q599:CS599))</f>
        <v>-3180.5978399977967</v>
      </c>
      <c r="O599" s="48">
        <f t="shared" si="1356"/>
        <v>0.99999999999999944</v>
      </c>
      <c r="P599" s="39" t="s">
        <v>366</v>
      </c>
      <c r="Q599" s="32">
        <f t="shared" ref="Q599:AV599" si="1361">Q598/$O598</f>
        <v>2.5874234139154319E-2</v>
      </c>
      <c r="R599" s="32">
        <f t="shared" si="1361"/>
        <v>1.7959615642057329E-2</v>
      </c>
      <c r="S599" s="32">
        <f t="shared" si="1361"/>
        <v>1.2465984201724959E-2</v>
      </c>
      <c r="T599" s="32">
        <f t="shared" si="1361"/>
        <v>1.7249489425184412E-2</v>
      </c>
      <c r="U599" s="32">
        <f t="shared" si="1361"/>
        <v>1.1973077094067367E-2</v>
      </c>
      <c r="V599" s="32">
        <f t="shared" si="1361"/>
        <v>8.3106561340407954E-3</v>
      </c>
      <c r="W599" s="32">
        <f t="shared" si="1361"/>
        <v>1.1499659616177296E-2</v>
      </c>
      <c r="X599" s="32">
        <f t="shared" si="1361"/>
        <v>7.9820513956198984E-3</v>
      </c>
      <c r="Y599" s="32">
        <f t="shared" si="1361"/>
        <v>5.5404374223988568E-3</v>
      </c>
      <c r="Z599" s="32">
        <f t="shared" si="1361"/>
        <v>3.4280577068066614E-2</v>
      </c>
      <c r="AA599" s="32">
        <f t="shared" si="1361"/>
        <v>2.3794558896672473E-2</v>
      </c>
      <c r="AB599" s="32">
        <f t="shared" si="1361"/>
        <v>1.6516088161614689E-2</v>
      </c>
      <c r="AC599" s="32">
        <f t="shared" si="1361"/>
        <v>2.2853718044160871E-2</v>
      </c>
      <c r="AD599" s="32">
        <f t="shared" si="1361"/>
        <v>1.5863039263603669E-2</v>
      </c>
      <c r="AE599" s="32">
        <f t="shared" si="1361"/>
        <v>1.1010725440490182E-2</v>
      </c>
      <c r="AF599" s="32">
        <f t="shared" si="1361"/>
        <v>1.5235812028629335E-2</v>
      </c>
      <c r="AG599" s="32">
        <f t="shared" si="1361"/>
        <v>1.0575359508506016E-2</v>
      </c>
      <c r="AH599" s="32">
        <f t="shared" si="1361"/>
        <v>7.3404836266026023E-3</v>
      </c>
      <c r="AI599" s="32">
        <f t="shared" si="1361"/>
        <v>4.9883350714083945E-2</v>
      </c>
      <c r="AJ599" s="32">
        <f t="shared" si="1361"/>
        <v>3.4624630856500985E-2</v>
      </c>
      <c r="AK599" s="32">
        <f t="shared" si="1361"/>
        <v>2.4033370749701369E-2</v>
      </c>
      <c r="AL599" s="32">
        <f t="shared" si="1361"/>
        <v>3.3255567140951903E-2</v>
      </c>
      <c r="AM599" s="32">
        <f t="shared" si="1361"/>
        <v>2.3083087236438239E-2</v>
      </c>
      <c r="AN599" s="32">
        <f t="shared" si="1361"/>
        <v>1.602224716561446E-2</v>
      </c>
      <c r="AO599" s="32">
        <f t="shared" si="1361"/>
        <v>2.2170378092787452E-2</v>
      </c>
      <c r="AP599" s="32">
        <f t="shared" si="1361"/>
        <v>1.538872482347277E-2</v>
      </c>
      <c r="AQ599" s="32">
        <f t="shared" si="1361"/>
        <v>1.0681498109840891E-2</v>
      </c>
      <c r="AR599" s="32">
        <f t="shared" si="1361"/>
        <v>1.5739694239546884E-2</v>
      </c>
      <c r="AS599" s="32">
        <f t="shared" si="1361"/>
        <v>1.0925110182797668E-2</v>
      </c>
      <c r="AT599" s="32">
        <f t="shared" si="1361"/>
        <v>7.5832497562992925E-3</v>
      </c>
      <c r="AU599" s="32">
        <f t="shared" si="1361"/>
        <v>1.0493129492472539E-2</v>
      </c>
      <c r="AV599" s="32">
        <f t="shared" si="1361"/>
        <v>7.2834067881439668E-3</v>
      </c>
      <c r="AW599" s="32">
        <f t="shared" ref="AW599:CB599" si="1362">AW598/$O598</f>
        <v>5.0554998372636757E-3</v>
      </c>
      <c r="AX599" s="32">
        <f t="shared" si="1362"/>
        <v>6.9954196612758814E-3</v>
      </c>
      <c r="AY599" s="32">
        <f t="shared" si="1362"/>
        <v>4.8556045251707692E-3</v>
      </c>
      <c r="AZ599" s="32">
        <f t="shared" si="1362"/>
        <v>3.3703332246629932E-3</v>
      </c>
      <c r="BA599" s="32">
        <f t="shared" si="1362"/>
        <v>2.0853401824562239E-2</v>
      </c>
      <c r="BB599" s="32">
        <f t="shared" si="1362"/>
        <v>1.4474595830907004E-2</v>
      </c>
      <c r="BC599" s="32">
        <f t="shared" si="1362"/>
        <v>1.0046990233571095E-2</v>
      </c>
      <c r="BD599" s="32">
        <f t="shared" si="1362"/>
        <v>1.3902267882301249E-2</v>
      </c>
      <c r="BE599" s="32">
        <f t="shared" si="1362"/>
        <v>9.6497305534241924E-3</v>
      </c>
      <c r="BF599" s="32">
        <f t="shared" si="1362"/>
        <v>6.6979934886907556E-3</v>
      </c>
      <c r="BG599" s="32">
        <f t="shared" si="1362"/>
        <v>9.2681785877073396E-3</v>
      </c>
      <c r="BH599" s="32">
        <f t="shared" si="1362"/>
        <v>6.4331537019402555E-3</v>
      </c>
      <c r="BI599" s="32">
        <f t="shared" si="1362"/>
        <v>4.4653289922227416E-3</v>
      </c>
      <c r="BJ599" s="32">
        <f t="shared" si="1362"/>
        <v>3.0344808803273293E-2</v>
      </c>
      <c r="BK599" s="32">
        <f t="shared" si="1362"/>
        <v>2.1062695031185887E-2</v>
      </c>
      <c r="BL599" s="32">
        <f t="shared" si="1362"/>
        <v>1.4619868750957088E-2</v>
      </c>
      <c r="BM599" s="32">
        <f t="shared" si="1362"/>
        <v>2.0229872534438365E-2</v>
      </c>
      <c r="BN599" s="32">
        <f t="shared" si="1362"/>
        <v>1.4041796686709587E-2</v>
      </c>
      <c r="BO599" s="32">
        <f t="shared" si="1362"/>
        <v>9.7465791667857571E-3</v>
      </c>
      <c r="BP599" s="32">
        <f t="shared" si="1362"/>
        <v>1.3486581688907468E-2</v>
      </c>
      <c r="BQ599" s="32">
        <f t="shared" si="1362"/>
        <v>9.3611977906412781E-3</v>
      </c>
      <c r="BR599" s="32">
        <f t="shared" si="1362"/>
        <v>6.4977194441778602E-3</v>
      </c>
      <c r="BS599" s="32">
        <f t="shared" si="1362"/>
        <v>9.5746978798315289E-3</v>
      </c>
      <c r="BT599" s="32">
        <f t="shared" si="1362"/>
        <v>6.6459124117756712E-3</v>
      </c>
      <c r="BU599" s="32">
        <f t="shared" si="1362"/>
        <v>4.6130073595357221E-3</v>
      </c>
      <c r="BV599" s="32">
        <f t="shared" si="1362"/>
        <v>6.3831319195478096E-3</v>
      </c>
      <c r="BW599" s="32">
        <f t="shared" si="1362"/>
        <v>4.4306082742812019E-3</v>
      </c>
      <c r="BX599" s="32">
        <f t="shared" si="1362"/>
        <v>3.0753382395267322E-3</v>
      </c>
      <c r="BY599" s="32">
        <f t="shared" si="1362"/>
        <v>4.2554212794719548E-3</v>
      </c>
      <c r="BZ599" s="32">
        <f t="shared" si="1362"/>
        <v>2.9537388493635257E-3</v>
      </c>
      <c r="CA599" s="32">
        <f t="shared" si="1362"/>
        <v>2.050225492908655E-3</v>
      </c>
      <c r="CB599" s="32">
        <f t="shared" si="1362"/>
        <v>1.2685444786801586E-2</v>
      </c>
      <c r="CC599" s="32">
        <f t="shared" ref="CC599:CS599" si="1363">CC598/$O598</f>
        <v>8.8051190769251764E-3</v>
      </c>
      <c r="CD599" s="32">
        <f t="shared" si="1363"/>
        <v>6.1117385524784226E-3</v>
      </c>
      <c r="CE599" s="32">
        <f t="shared" si="1363"/>
        <v>8.4569631907507568E-3</v>
      </c>
      <c r="CF599" s="32">
        <f t="shared" si="1363"/>
        <v>5.870079384304225E-3</v>
      </c>
      <c r="CG599" s="32">
        <f t="shared" si="1363"/>
        <v>4.0744923681019975E-3</v>
      </c>
      <c r="CH599" s="32">
        <f t="shared" si="1363"/>
        <v>5.637975460200304E-3</v>
      </c>
      <c r="CI599" s="32">
        <f t="shared" si="1363"/>
        <v>3.9133862559944449E-3</v>
      </c>
      <c r="CJ599" s="32">
        <f t="shared" si="1363"/>
        <v>2.7163282452566978E-3</v>
      </c>
      <c r="CK599" s="32">
        <f t="shared" si="1363"/>
        <v>1.8459213507628979E-2</v>
      </c>
      <c r="CL599" s="32">
        <f t="shared" si="1363"/>
        <v>1.2812761060626503E-2</v>
      </c>
      <c r="CM599" s="32">
        <f t="shared" si="1363"/>
        <v>8.8934908266193741E-3</v>
      </c>
      <c r="CN599" s="32">
        <f t="shared" si="1363"/>
        <v>1.2306142337764064E-2</v>
      </c>
      <c r="CO599" s="32">
        <f t="shared" si="1363"/>
        <v>8.5418407066295155E-3</v>
      </c>
      <c r="CP599" s="32">
        <f t="shared" si="1363"/>
        <v>5.9289938840972212E-3</v>
      </c>
      <c r="CQ599" s="32">
        <f t="shared" si="1363"/>
        <v>8.204094891405873E-3</v>
      </c>
      <c r="CR599" s="32">
        <f t="shared" si="1363"/>
        <v>5.6945604707831299E-3</v>
      </c>
      <c r="CS599" s="32">
        <f t="shared" si="1363"/>
        <v>3.952662589187683E-3</v>
      </c>
    </row>
    <row r="600" spans="2:97" ht="13.15" thickTop="1" x14ac:dyDescent="0.35">
      <c r="H600" s="34">
        <f t="shared" si="1359"/>
        <v>1.4729914698716981E-10</v>
      </c>
      <c r="I600" s="34">
        <f t="shared" ref="I600:J600" si="1364">I595</f>
        <v>-0.36512199071474144</v>
      </c>
      <c r="J600" s="34">
        <f t="shared" si="1364"/>
        <v>-0.52425646171355955</v>
      </c>
      <c r="K600" s="34">
        <f t="shared" si="1355"/>
        <v>-0.36512199079196395</v>
      </c>
      <c r="L600" s="34">
        <f>$CE$6-$CE$7*SUMPRODUCT($B$6:$CD$6,Q599:CS599)</f>
        <v>2.7260881552138017E-8</v>
      </c>
    </row>
    <row r="601" spans="2:97" ht="13.5" thickBot="1" x14ac:dyDescent="0.4">
      <c r="B601" s="39" t="s">
        <v>367</v>
      </c>
      <c r="D601" s="39" t="s">
        <v>368</v>
      </c>
      <c r="E601" s="39" t="s">
        <v>369</v>
      </c>
      <c r="F601" s="39" t="s">
        <v>370</v>
      </c>
      <c r="H601" s="39" t="s">
        <v>347</v>
      </c>
      <c r="I601" s="39" t="s">
        <v>371</v>
      </c>
      <c r="J601" s="39" t="s">
        <v>372</v>
      </c>
      <c r="K601" s="39" t="s">
        <v>349</v>
      </c>
      <c r="L601" s="39" t="s">
        <v>373</v>
      </c>
      <c r="M601" s="39" t="s">
        <v>374</v>
      </c>
      <c r="O601" s="45" t="s">
        <v>336</v>
      </c>
    </row>
    <row r="602" spans="2:97" ht="13.9" thickTop="1" thickBot="1" x14ac:dyDescent="0.4">
      <c r="B602" s="32">
        <f>1+B597</f>
        <v>9</v>
      </c>
      <c r="D602" s="32">
        <f>IF(F597,IF(M602&lt;0,D597,H602),E597)</f>
        <v>0</v>
      </c>
      <c r="E602" s="32">
        <f>IF(F597,IF(M602&lt;0,H602,E597),H602)</f>
        <v>7.3649573493584906E-11</v>
      </c>
      <c r="F602" s="32" t="b">
        <f>OR(F597,M602*M597&lt;=0)</f>
        <v>1</v>
      </c>
      <c r="H602" s="32">
        <f>IF(F597,(D597+E597)/2,2*H597)</f>
        <v>7.3649573493584906E-11</v>
      </c>
      <c r="I602" s="32">
        <f>I597</f>
        <v>-0.49706183540870225</v>
      </c>
      <c r="J602" s="32">
        <f>J597</f>
        <v>-1</v>
      </c>
      <c r="K602" s="32">
        <f>I602+J602*H602</f>
        <v>-0.49706183548235183</v>
      </c>
      <c r="L602" s="32">
        <f>$CE$3-$CE$7*SUMPRODUCT($B$3:$CD$3,Q604:CS604)</f>
        <v>1.6150210058185621E-8</v>
      </c>
      <c r="M602" s="32">
        <f>SUMPRODUCT(L602:L605,J602:J605)</f>
        <v>-2.5506633078220661E-8</v>
      </c>
      <c r="O602" s="46">
        <f>SUM(Q602:CS602)</f>
        <v>-1.2659907370374579</v>
      </c>
      <c r="P602" s="39" t="s">
        <v>363</v>
      </c>
      <c r="Q602" s="32">
        <f t="shared" ref="Q602:AV602" si="1365">SUMPRODUCT(B$3:B$6,$K602:$K605)</f>
        <v>0.93942911364791781</v>
      </c>
      <c r="R602" s="32">
        <f t="shared" si="1365"/>
        <v>0.57430712289456509</v>
      </c>
      <c r="S602" s="32">
        <f t="shared" si="1365"/>
        <v>0.20918513214121237</v>
      </c>
      <c r="T602" s="32">
        <f t="shared" si="1365"/>
        <v>0.53396400552228851</v>
      </c>
      <c r="U602" s="32">
        <f t="shared" si="1365"/>
        <v>0.16884201476893584</v>
      </c>
      <c r="V602" s="32">
        <f t="shared" si="1365"/>
        <v>-0.19627997598441688</v>
      </c>
      <c r="W602" s="32">
        <f t="shared" si="1365"/>
        <v>0.12849889739665926</v>
      </c>
      <c r="X602" s="32">
        <f t="shared" si="1365"/>
        <v>-0.23662309335669346</v>
      </c>
      <c r="Y602" s="32">
        <f t="shared" si="1365"/>
        <v>-0.60174508411004624</v>
      </c>
      <c r="Z602" s="32">
        <f t="shared" si="1365"/>
        <v>1.2207603885451315</v>
      </c>
      <c r="AA602" s="32">
        <f t="shared" si="1365"/>
        <v>0.85563839779177886</v>
      </c>
      <c r="AB602" s="32">
        <f t="shared" si="1365"/>
        <v>0.49051640703842614</v>
      </c>
      <c r="AC602" s="32">
        <f t="shared" si="1365"/>
        <v>0.81529528041950228</v>
      </c>
      <c r="AD602" s="32">
        <f t="shared" si="1365"/>
        <v>0.45017328966614956</v>
      </c>
      <c r="AE602" s="32">
        <f t="shared" si="1365"/>
        <v>8.5051298912796836E-2</v>
      </c>
      <c r="AF602" s="32">
        <f t="shared" si="1365"/>
        <v>0.40983017229387297</v>
      </c>
      <c r="AG602" s="32">
        <f t="shared" si="1365"/>
        <v>4.4708181540520253E-2</v>
      </c>
      <c r="AH602" s="32">
        <f t="shared" si="1365"/>
        <v>-0.32041380921283247</v>
      </c>
      <c r="AI602" s="32">
        <f t="shared" si="1365"/>
        <v>1.5958687550747499</v>
      </c>
      <c r="AJ602" s="32">
        <f t="shared" si="1365"/>
        <v>1.2307467643213972</v>
      </c>
      <c r="AK602" s="32">
        <f t="shared" si="1365"/>
        <v>0.86562477356804446</v>
      </c>
      <c r="AL602" s="32">
        <f t="shared" si="1365"/>
        <v>1.1904036469491206</v>
      </c>
      <c r="AM602" s="32">
        <f t="shared" si="1365"/>
        <v>0.82528165619576788</v>
      </c>
      <c r="AN602" s="32">
        <f t="shared" si="1365"/>
        <v>0.46015966544241516</v>
      </c>
      <c r="AO602" s="32">
        <f t="shared" si="1365"/>
        <v>0.78493853882349129</v>
      </c>
      <c r="AP602" s="32">
        <f t="shared" si="1365"/>
        <v>0.41981654807013857</v>
      </c>
      <c r="AQ602" s="32">
        <f t="shared" si="1365"/>
        <v>5.4694557316785852E-2</v>
      </c>
      <c r="AR602" s="32">
        <f t="shared" si="1365"/>
        <v>0.44236727816556604</v>
      </c>
      <c r="AS602" s="32">
        <f t="shared" si="1365"/>
        <v>7.7245287412213315E-2</v>
      </c>
      <c r="AT602" s="32">
        <f t="shared" si="1365"/>
        <v>-0.28787670334113941</v>
      </c>
      <c r="AU602" s="32">
        <f t="shared" si="1365"/>
        <v>3.6902170039936733E-2</v>
      </c>
      <c r="AV602" s="32">
        <f t="shared" si="1365"/>
        <v>-0.32821982071341599</v>
      </c>
      <c r="AW602" s="32">
        <f t="shared" ref="AW602:CB602" si="1366">SUMPRODUCT(AH$3:AH$6,$K602:$K605)</f>
        <v>-0.69334181146676865</v>
      </c>
      <c r="AX602" s="32">
        <f t="shared" si="1366"/>
        <v>-0.36856293808569252</v>
      </c>
      <c r="AY602" s="32">
        <f t="shared" si="1366"/>
        <v>-0.73368492883904524</v>
      </c>
      <c r="AZ602" s="32">
        <f t="shared" si="1366"/>
        <v>-1.098806919592398</v>
      </c>
      <c r="BA602" s="32">
        <f t="shared" si="1366"/>
        <v>0.72369855306277975</v>
      </c>
      <c r="BB602" s="32">
        <f t="shared" si="1366"/>
        <v>0.35857656230942703</v>
      </c>
      <c r="BC602" s="32">
        <f t="shared" si="1366"/>
        <v>-6.5454284439256938E-3</v>
      </c>
      <c r="BD602" s="32">
        <f t="shared" si="1366"/>
        <v>0.31823344493715044</v>
      </c>
      <c r="BE602" s="32">
        <f t="shared" si="1366"/>
        <v>-4.6888545816202283E-2</v>
      </c>
      <c r="BF602" s="32">
        <f t="shared" si="1366"/>
        <v>-0.412010536569555</v>
      </c>
      <c r="BG602" s="32">
        <f t="shared" si="1366"/>
        <v>-8.7231663188478858E-2</v>
      </c>
      <c r="BH602" s="32">
        <f t="shared" si="1366"/>
        <v>-0.45235365394183158</v>
      </c>
      <c r="BI602" s="32">
        <f t="shared" si="1366"/>
        <v>-0.8174756446951843</v>
      </c>
      <c r="BJ602" s="32">
        <f t="shared" si="1366"/>
        <v>1.098806919592398</v>
      </c>
      <c r="BK602" s="32">
        <f t="shared" si="1366"/>
        <v>0.73368492883904524</v>
      </c>
      <c r="BL602" s="32">
        <f t="shared" si="1366"/>
        <v>0.36856293808569252</v>
      </c>
      <c r="BM602" s="32">
        <f t="shared" si="1366"/>
        <v>0.69334181146676865</v>
      </c>
      <c r="BN602" s="32">
        <f t="shared" si="1366"/>
        <v>0.32821982071341599</v>
      </c>
      <c r="BO602" s="32">
        <f t="shared" si="1366"/>
        <v>-3.6902170039936733E-2</v>
      </c>
      <c r="BP602" s="32">
        <f t="shared" si="1366"/>
        <v>0.28787670334113941</v>
      </c>
      <c r="BQ602" s="32">
        <f t="shared" si="1366"/>
        <v>-7.7245287412213315E-2</v>
      </c>
      <c r="BR602" s="32">
        <f t="shared" si="1366"/>
        <v>-0.44236727816556604</v>
      </c>
      <c r="BS602" s="32">
        <f t="shared" si="1366"/>
        <v>-5.4694557316785852E-2</v>
      </c>
      <c r="BT602" s="32">
        <f t="shared" si="1366"/>
        <v>-0.41981654807013857</v>
      </c>
      <c r="BU602" s="32">
        <f t="shared" si="1366"/>
        <v>-0.78493853882349129</v>
      </c>
      <c r="BV602" s="32">
        <f t="shared" si="1366"/>
        <v>-0.46015966544241516</v>
      </c>
      <c r="BW602" s="32">
        <f t="shared" si="1366"/>
        <v>-0.82528165619576788</v>
      </c>
      <c r="BX602" s="32">
        <f t="shared" si="1366"/>
        <v>-1.1904036469491206</v>
      </c>
      <c r="BY602" s="32">
        <f t="shared" si="1366"/>
        <v>-0.86562477356804446</v>
      </c>
      <c r="BZ602" s="32">
        <f t="shared" si="1366"/>
        <v>-1.2307467643213972</v>
      </c>
      <c r="CA602" s="32">
        <f t="shared" si="1366"/>
        <v>-1.5958687550747499</v>
      </c>
      <c r="CB602" s="32">
        <f t="shared" si="1366"/>
        <v>0.22663671758042792</v>
      </c>
      <c r="CC602" s="32">
        <f t="shared" ref="CC602:CS602" si="1367">SUMPRODUCT(BN$3:BN$6,$K602:$K605)</f>
        <v>-0.13848527317292481</v>
      </c>
      <c r="CD602" s="32">
        <f t="shared" si="1367"/>
        <v>-0.50360726392627753</v>
      </c>
      <c r="CE602" s="32">
        <f t="shared" si="1367"/>
        <v>-0.17882839054520139</v>
      </c>
      <c r="CF602" s="32">
        <f t="shared" si="1367"/>
        <v>-0.54395038129855411</v>
      </c>
      <c r="CG602" s="32">
        <f t="shared" si="1367"/>
        <v>-0.90907237205190683</v>
      </c>
      <c r="CH602" s="32">
        <f t="shared" si="1367"/>
        <v>-0.58429349867083069</v>
      </c>
      <c r="CI602" s="32">
        <f t="shared" si="1367"/>
        <v>-0.94941548942418341</v>
      </c>
      <c r="CJ602" s="32">
        <f t="shared" si="1367"/>
        <v>-1.314537480177536</v>
      </c>
      <c r="CK602" s="32">
        <f t="shared" si="1367"/>
        <v>0.60174508411004624</v>
      </c>
      <c r="CL602" s="32">
        <f t="shared" si="1367"/>
        <v>0.23662309335669346</v>
      </c>
      <c r="CM602" s="32">
        <f t="shared" si="1367"/>
        <v>-0.12849889739665926</v>
      </c>
      <c r="CN602" s="32">
        <f t="shared" si="1367"/>
        <v>0.19627997598441688</v>
      </c>
      <c r="CO602" s="32">
        <f t="shared" si="1367"/>
        <v>-0.16884201476893584</v>
      </c>
      <c r="CP602" s="32">
        <f t="shared" si="1367"/>
        <v>-0.53396400552228851</v>
      </c>
      <c r="CQ602" s="32">
        <f t="shared" si="1367"/>
        <v>-0.20918513214121237</v>
      </c>
      <c r="CR602" s="32">
        <f t="shared" si="1367"/>
        <v>-0.57430712289456509</v>
      </c>
      <c r="CS602" s="32">
        <f t="shared" si="1367"/>
        <v>-0.93942911364791781</v>
      </c>
    </row>
    <row r="603" spans="2:97" ht="13.9" thickTop="1" thickBot="1" x14ac:dyDescent="0.4">
      <c r="H603" s="33">
        <f>H602</f>
        <v>7.3649573493584906E-11</v>
      </c>
      <c r="I603" s="33">
        <f t="shared" ref="I603:J603" si="1368">I598</f>
        <v>0.32821982072790756</v>
      </c>
      <c r="J603" s="33">
        <f t="shared" si="1368"/>
        <v>-0.1967636030339574</v>
      </c>
      <c r="K603" s="33">
        <f t="shared" ref="K603:K605" si="1369">I603+J603*H603</f>
        <v>0.32821982071341599</v>
      </c>
      <c r="L603" s="33">
        <f>$CE$4-$CE$7*SUMPRODUCT($B$4:$CD$4,Q604:CS604)</f>
        <v>3.5730352010432398E-9</v>
      </c>
      <c r="M603" s="39" t="s">
        <v>375</v>
      </c>
      <c r="O603" s="47">
        <f t="shared" ref="O603:O604" si="1370">SUM(Q603:CS603)</f>
        <v>98.882941366094499</v>
      </c>
      <c r="P603" s="39" t="s">
        <v>365</v>
      </c>
      <c r="Q603" s="33">
        <f>EXP(Q602)</f>
        <v>2.5585203769599327</v>
      </c>
      <c r="R603" s="33">
        <f>EXP(R602)</f>
        <v>1.775899620341306</v>
      </c>
      <c r="S603" s="33">
        <f t="shared" ref="S603:CD603" si="1371">EXP(S602)</f>
        <v>1.2326731848334169</v>
      </c>
      <c r="T603" s="33">
        <f t="shared" si="1371"/>
        <v>1.7056802512768323</v>
      </c>
      <c r="U603" s="33">
        <f t="shared" si="1371"/>
        <v>1.1839330802068602</v>
      </c>
      <c r="V603" s="33">
        <f t="shared" si="1371"/>
        <v>0.82178212320792565</v>
      </c>
      <c r="W603" s="33">
        <f t="shared" si="1371"/>
        <v>1.1371201674980287</v>
      </c>
      <c r="X603" s="33">
        <f t="shared" si="1371"/>
        <v>0.78928872012412188</v>
      </c>
      <c r="Y603" s="33">
        <f t="shared" si="1371"/>
        <v>0.5478547487957155</v>
      </c>
      <c r="Z603" s="33">
        <f t="shared" si="1371"/>
        <v>3.3897642918427238</v>
      </c>
      <c r="AA603" s="33">
        <f t="shared" si="1371"/>
        <v>2.352875972042447</v>
      </c>
      <c r="AB603" s="33">
        <f t="shared" si="1371"/>
        <v>1.6331593772277386</v>
      </c>
      <c r="AC603" s="33">
        <f t="shared" si="1371"/>
        <v>2.2598428611890147</v>
      </c>
      <c r="AD603" s="33">
        <f t="shared" si="1371"/>
        <v>1.5685839813342362</v>
      </c>
      <c r="AE603" s="33">
        <f t="shared" si="1371"/>
        <v>1.0887729181328103</v>
      </c>
      <c r="AF603" s="33">
        <f t="shared" si="1371"/>
        <v>1.5065619074330312</v>
      </c>
      <c r="AG603" s="33">
        <f t="shared" si="1371"/>
        <v>1.0457226542045606</v>
      </c>
      <c r="AH603" s="33">
        <f t="shared" si="1371"/>
        <v>0.72584861207586338</v>
      </c>
      <c r="AI603" s="33">
        <f t="shared" si="1371"/>
        <v>4.9326124433414078</v>
      </c>
      <c r="AJ603" s="33">
        <f t="shared" si="1371"/>
        <v>3.4237853426164016</v>
      </c>
      <c r="AK603" s="33">
        <f t="shared" si="1371"/>
        <v>2.3764903906324508</v>
      </c>
      <c r="AL603" s="33">
        <f t="shared" si="1371"/>
        <v>3.288408295503507</v>
      </c>
      <c r="AM603" s="33">
        <f t="shared" si="1371"/>
        <v>2.2825235617044037</v>
      </c>
      <c r="AN603" s="33">
        <f t="shared" si="1371"/>
        <v>1.5843269270606304</v>
      </c>
      <c r="AO603" s="33">
        <f t="shared" si="1371"/>
        <v>2.19227219696405</v>
      </c>
      <c r="AP603" s="33">
        <f t="shared" si="1371"/>
        <v>1.5216823744430263</v>
      </c>
      <c r="AQ603" s="33">
        <f t="shared" si="1371"/>
        <v>1.0562179513553067</v>
      </c>
      <c r="AR603" s="33">
        <f t="shared" si="1371"/>
        <v>1.5563872625325823</v>
      </c>
      <c r="AS603" s="33">
        <f t="shared" si="1371"/>
        <v>1.0803070296121164</v>
      </c>
      <c r="AT603" s="33">
        <f t="shared" si="1371"/>
        <v>0.74985404103750319</v>
      </c>
      <c r="AU603" s="33">
        <f t="shared" si="1371"/>
        <v>1.0375915083369336</v>
      </c>
      <c r="AV603" s="33">
        <f t="shared" si="1371"/>
        <v>0.72020468639549939</v>
      </c>
      <c r="AW603" s="33">
        <f t="shared" si="1371"/>
        <v>0.49990269401627141</v>
      </c>
      <c r="AX603" s="33">
        <f t="shared" si="1371"/>
        <v>0.69172767221254139</v>
      </c>
      <c r="AY603" s="33">
        <f t="shared" si="1371"/>
        <v>0.48013645758861406</v>
      </c>
      <c r="AZ603" s="33">
        <f t="shared" si="1371"/>
        <v>0.3332684626716938</v>
      </c>
      <c r="BA603" s="33">
        <f t="shared" si="1371"/>
        <v>2.0620457098256737</v>
      </c>
      <c r="BB603" s="33">
        <f t="shared" si="1371"/>
        <v>1.43129061084792</v>
      </c>
      <c r="BC603" s="33">
        <f t="shared" si="1371"/>
        <v>0.99347594621197832</v>
      </c>
      <c r="BD603" s="33">
        <f t="shared" si="1371"/>
        <v>1.3746971398597734</v>
      </c>
      <c r="BE603" s="33">
        <f t="shared" si="1371"/>
        <v>0.95419374054861494</v>
      </c>
      <c r="BF603" s="33">
        <f t="shared" si="1371"/>
        <v>0.66231729746308488</v>
      </c>
      <c r="BG603" s="33">
        <f t="shared" si="1371"/>
        <v>0.91646475989050957</v>
      </c>
      <c r="BH603" s="33">
        <f t="shared" si="1371"/>
        <v>0.63612916035463341</v>
      </c>
      <c r="BI603" s="33">
        <f t="shared" si="1371"/>
        <v>0.44154486496767842</v>
      </c>
      <c r="BJ603" s="33">
        <f t="shared" si="1371"/>
        <v>3.0005839495983464</v>
      </c>
      <c r="BK603" s="33">
        <f t="shared" si="1371"/>
        <v>2.0827412378187087</v>
      </c>
      <c r="BL603" s="33">
        <f t="shared" si="1371"/>
        <v>1.4456556245630987</v>
      </c>
      <c r="BM603" s="33">
        <f t="shared" si="1371"/>
        <v>2.0003892996972943</v>
      </c>
      <c r="BN603" s="33">
        <f t="shared" si="1371"/>
        <v>1.388494158521556</v>
      </c>
      <c r="BO603" s="33">
        <f t="shared" si="1371"/>
        <v>0.96377041635856708</v>
      </c>
      <c r="BP603" s="33">
        <f t="shared" si="1371"/>
        <v>1.3335928664415719</v>
      </c>
      <c r="BQ603" s="33">
        <f t="shared" si="1371"/>
        <v>0.92566277233153738</v>
      </c>
      <c r="BR603" s="33">
        <f t="shared" si="1371"/>
        <v>0.64251361089448988</v>
      </c>
      <c r="BS603" s="33">
        <f t="shared" si="1371"/>
        <v>0.94677428907246874</v>
      </c>
      <c r="BT603" s="33">
        <f t="shared" si="1371"/>
        <v>0.6571673673791647</v>
      </c>
      <c r="BU603" s="33">
        <f t="shared" si="1371"/>
        <v>0.45614773630064809</v>
      </c>
      <c r="BV603" s="33">
        <f t="shared" si="1371"/>
        <v>0.63118285937062224</v>
      </c>
      <c r="BW603" s="33">
        <f t="shared" si="1371"/>
        <v>0.43811157824512492</v>
      </c>
      <c r="BX603" s="33">
        <f t="shared" si="1371"/>
        <v>0.3040984908617877</v>
      </c>
      <c r="BY603" s="33">
        <f t="shared" si="1371"/>
        <v>0.42078857290639915</v>
      </c>
      <c r="BZ603" s="33">
        <f t="shared" si="1371"/>
        <v>0.29207438549164888</v>
      </c>
      <c r="CA603" s="33">
        <f t="shared" si="1371"/>
        <v>0.20273232723765108</v>
      </c>
      <c r="CB603" s="33">
        <f t="shared" si="1371"/>
        <v>1.254374093102208</v>
      </c>
      <c r="CC603" s="33">
        <f t="shared" si="1371"/>
        <v>0.87067607347067344</v>
      </c>
      <c r="CD603" s="33">
        <f t="shared" si="1371"/>
        <v>0.6043466849984922</v>
      </c>
      <c r="CE603" s="33">
        <f t="shared" ref="CE603:CS603" si="1372">EXP(CE602)</f>
        <v>0.83624939538686704</v>
      </c>
      <c r="CF603" s="33">
        <f t="shared" si="1372"/>
        <v>0.58045071563697803</v>
      </c>
      <c r="CG603" s="33">
        <f t="shared" si="1372"/>
        <v>0.40289778999195819</v>
      </c>
      <c r="CH603" s="33">
        <f t="shared" si="1372"/>
        <v>0.55749959691484141</v>
      </c>
      <c r="CI603" s="33">
        <f t="shared" si="1372"/>
        <v>0.38696714375122704</v>
      </c>
      <c r="CJ603" s="33">
        <f t="shared" si="1372"/>
        <v>0.26859852665661443</v>
      </c>
      <c r="CK603" s="33">
        <f t="shared" si="1372"/>
        <v>1.825301327036376</v>
      </c>
      <c r="CL603" s="33">
        <f t="shared" si="1372"/>
        <v>1.2669635008121516</v>
      </c>
      <c r="CM603" s="33">
        <f t="shared" si="1372"/>
        <v>0.87941453206328224</v>
      </c>
      <c r="CN603" s="33">
        <f t="shared" si="1372"/>
        <v>1.2168675513363316</v>
      </c>
      <c r="CO603" s="33">
        <f t="shared" si="1372"/>
        <v>0.84464233386001608</v>
      </c>
      <c r="CP603" s="33">
        <f t="shared" si="1372"/>
        <v>0.58627635469861561</v>
      </c>
      <c r="CQ603" s="33">
        <f t="shared" si="1372"/>
        <v>0.81124503421005278</v>
      </c>
      <c r="CR603" s="33">
        <f t="shared" si="1372"/>
        <v>0.56309488923017637</v>
      </c>
      <c r="CS603" s="33">
        <f t="shared" si="1372"/>
        <v>0.39085090312558424</v>
      </c>
    </row>
    <row r="604" spans="2:97" ht="13.9" thickTop="1" thickBot="1" x14ac:dyDescent="0.4">
      <c r="H604" s="32">
        <f t="shared" ref="H604:H605" si="1373">H603</f>
        <v>7.3649573493584906E-11</v>
      </c>
      <c r="I604" s="32">
        <f t="shared" ref="I604:J604" si="1374">I599</f>
        <v>-0.40546510808984815</v>
      </c>
      <c r="J604" s="32">
        <f t="shared" si="1374"/>
        <v>-0.48582994633879711</v>
      </c>
      <c r="K604" s="32">
        <f t="shared" si="1369"/>
        <v>-0.4054651081256293</v>
      </c>
      <c r="L604" s="32">
        <f>$CE$5-$CE$7*SUMPRODUCT($B$5:$CD$5,Q604:CS604)</f>
        <v>8.1625728398648789E-9</v>
      </c>
      <c r="M604" s="32">
        <f>SUMPRODUCT($B$7:$CD$7, LN(Q604:CS604))</f>
        <v>-3180.597839997798</v>
      </c>
      <c r="O604" s="48">
        <f t="shared" si="1370"/>
        <v>0.99999999999999989</v>
      </c>
      <c r="P604" s="39" t="s">
        <v>366</v>
      </c>
      <c r="Q604" s="32">
        <f t="shared" ref="Q604:AV604" si="1375">Q603/$O603</f>
        <v>2.5874234135972129E-2</v>
      </c>
      <c r="R604" s="32">
        <f t="shared" si="1375"/>
        <v>1.7959615640541975E-2</v>
      </c>
      <c r="S604" s="32">
        <f t="shared" si="1375"/>
        <v>1.2465984201154461E-2</v>
      </c>
      <c r="T604" s="32">
        <f t="shared" si="1375"/>
        <v>1.724948942368016E-2</v>
      </c>
      <c r="U604" s="32">
        <f t="shared" si="1375"/>
        <v>1.1973077093485544E-2</v>
      </c>
      <c r="V604" s="32">
        <f t="shared" si="1375"/>
        <v>8.3106561339578288E-3</v>
      </c>
      <c r="W604" s="32">
        <f t="shared" si="1375"/>
        <v>1.1499659615585934E-2</v>
      </c>
      <c r="X604" s="32">
        <f t="shared" si="1375"/>
        <v>7.9820513955176225E-3</v>
      </c>
      <c r="Y604" s="32">
        <f t="shared" si="1375"/>
        <v>5.5404374225417894E-3</v>
      </c>
      <c r="Z604" s="32">
        <f t="shared" si="1375"/>
        <v>3.4280577064276369E-2</v>
      </c>
      <c r="AA604" s="32">
        <f t="shared" si="1375"/>
        <v>2.3794558894960353E-2</v>
      </c>
      <c r="AB604" s="32">
        <f t="shared" si="1375"/>
        <v>1.6516088161063997E-2</v>
      </c>
      <c r="AC604" s="32">
        <f t="shared" si="1375"/>
        <v>2.2853718042451773E-2</v>
      </c>
      <c r="AD604" s="32">
        <f t="shared" si="1375"/>
        <v>1.5863039263029857E-2</v>
      </c>
      <c r="AE604" s="32">
        <f t="shared" si="1375"/>
        <v>1.1010725440517028E-2</v>
      </c>
      <c r="AF604" s="32">
        <f t="shared" si="1375"/>
        <v>1.5235812028035091E-2</v>
      </c>
      <c r="AG604" s="32">
        <f t="shared" si="1375"/>
        <v>1.0575359508501872E-2</v>
      </c>
      <c r="AH604" s="32">
        <f t="shared" si="1375"/>
        <v>7.3404836268831514E-3</v>
      </c>
      <c r="AI604" s="32">
        <f t="shared" si="1375"/>
        <v>4.988335070939473E-2</v>
      </c>
      <c r="AJ604" s="32">
        <f t="shared" si="1375"/>
        <v>3.4624630854583047E-2</v>
      </c>
      <c r="AK604" s="32">
        <f t="shared" si="1375"/>
        <v>2.4033370749298063E-2</v>
      </c>
      <c r="AL604" s="32">
        <f t="shared" si="1375"/>
        <v>3.3255567139015688E-2</v>
      </c>
      <c r="AM604" s="32">
        <f t="shared" si="1375"/>
        <v>2.3083087235985553E-2</v>
      </c>
      <c r="AN604" s="32">
        <f t="shared" si="1375"/>
        <v>1.6022247165918879E-2</v>
      </c>
      <c r="AO604" s="32">
        <f t="shared" si="1375"/>
        <v>2.2170378092289916E-2</v>
      </c>
      <c r="AP604" s="32">
        <f t="shared" si="1375"/>
        <v>1.5388724823721604E-2</v>
      </c>
      <c r="AQ604" s="32">
        <f t="shared" si="1375"/>
        <v>1.0681498110426034E-2</v>
      </c>
      <c r="AR604" s="32">
        <f t="shared" si="1375"/>
        <v>1.5739694238770335E-2</v>
      </c>
      <c r="AS604" s="32">
        <f t="shared" si="1375"/>
        <v>1.0925110182680485E-2</v>
      </c>
      <c r="AT604" s="32">
        <f t="shared" si="1375"/>
        <v>7.5832497565107536E-3</v>
      </c>
      <c r="AU604" s="32">
        <f t="shared" si="1375"/>
        <v>1.0493129492330297E-2</v>
      </c>
      <c r="AV604" s="32">
        <f t="shared" si="1375"/>
        <v>7.2834067883264537E-3</v>
      </c>
      <c r="AW604" s="32">
        <f t="shared" ref="AW604:CB604" si="1376">AW603/$O603</f>
        <v>5.0554998375855423E-3</v>
      </c>
      <c r="AX604" s="32">
        <f t="shared" si="1376"/>
        <v>6.995419661431356E-3</v>
      </c>
      <c r="AY604" s="32">
        <f t="shared" si="1376"/>
        <v>4.8556045254661666E-3</v>
      </c>
      <c r="AZ604" s="32">
        <f t="shared" si="1376"/>
        <v>3.3703332249981656E-3</v>
      </c>
      <c r="BA604" s="32">
        <f t="shared" si="1376"/>
        <v>2.0853401823792417E-2</v>
      </c>
      <c r="BB604" s="32">
        <f t="shared" si="1376"/>
        <v>1.4474595830931546E-2</v>
      </c>
      <c r="BC604" s="32">
        <f t="shared" si="1376"/>
        <v>1.0046990233976056E-2</v>
      </c>
      <c r="BD604" s="32">
        <f t="shared" si="1376"/>
        <v>1.3902267882285475E-2</v>
      </c>
      <c r="BE604" s="32">
        <f t="shared" si="1376"/>
        <v>9.6497305537858319E-3</v>
      </c>
      <c r="BF604" s="32">
        <f t="shared" si="1376"/>
        <v>6.6979934892003896E-3</v>
      </c>
      <c r="BG604" s="32">
        <f t="shared" si="1376"/>
        <v>9.268178588028449E-3</v>
      </c>
      <c r="BH604" s="32">
        <f t="shared" si="1376"/>
        <v>6.4331537024115331E-3</v>
      </c>
      <c r="BI604" s="32">
        <f t="shared" si="1376"/>
        <v>4.4653289927222735E-3</v>
      </c>
      <c r="BJ604" s="32">
        <f t="shared" si="1376"/>
        <v>3.0344808802655644E-2</v>
      </c>
      <c r="BK604" s="32">
        <f t="shared" si="1376"/>
        <v>2.106269503157043E-2</v>
      </c>
      <c r="BL604" s="32">
        <f t="shared" si="1376"/>
        <v>1.4619868751788492E-2</v>
      </c>
      <c r="BM604" s="32">
        <f t="shared" si="1376"/>
        <v>2.0229872534750452E-2</v>
      </c>
      <c r="BN604" s="32">
        <f t="shared" si="1376"/>
        <v>1.4041796687468381E-2</v>
      </c>
      <c r="BO604" s="32">
        <f t="shared" si="1376"/>
        <v>9.7465791676887726E-3</v>
      </c>
      <c r="BP604" s="32">
        <f t="shared" si="1376"/>
        <v>1.3486581689598093E-2</v>
      </c>
      <c r="BQ604" s="32">
        <f t="shared" si="1376"/>
        <v>9.3611977914820951E-3</v>
      </c>
      <c r="BR604" s="32">
        <f t="shared" si="1376"/>
        <v>6.4977194450123663E-3</v>
      </c>
      <c r="BS604" s="32">
        <f t="shared" si="1376"/>
        <v>9.5746978800643132E-3</v>
      </c>
      <c r="BT604" s="32">
        <f t="shared" si="1376"/>
        <v>6.6459124121938558E-3</v>
      </c>
      <c r="BU604" s="32">
        <f t="shared" si="1376"/>
        <v>4.6130073600041026E-3</v>
      </c>
      <c r="BV604" s="32">
        <f t="shared" si="1376"/>
        <v>6.3831319199313943E-3</v>
      </c>
      <c r="BW604" s="32">
        <f t="shared" si="1376"/>
        <v>4.4306082747185239E-3</v>
      </c>
      <c r="BX604" s="32">
        <f t="shared" si="1376"/>
        <v>3.075338239949025E-3</v>
      </c>
      <c r="BY604" s="32">
        <f t="shared" si="1376"/>
        <v>4.2554212798799427E-3</v>
      </c>
      <c r="BZ604" s="32">
        <f t="shared" si="1376"/>
        <v>2.9537388497607622E-3</v>
      </c>
      <c r="CA604" s="32">
        <f t="shared" si="1376"/>
        <v>2.050225493263543E-3</v>
      </c>
      <c r="CB604" s="32">
        <f t="shared" si="1376"/>
        <v>1.2685444787267568E-2</v>
      </c>
      <c r="CC604" s="32">
        <f t="shared" ref="CC604:CS604" si="1377">CC603/$O603</f>
        <v>8.8051190775885989E-3</v>
      </c>
      <c r="CD604" s="32">
        <f t="shared" si="1377"/>
        <v>6.1117385531748933E-3</v>
      </c>
      <c r="CE604" s="32">
        <f t="shared" si="1377"/>
        <v>8.4569631913640128E-3</v>
      </c>
      <c r="CF604" s="32">
        <f t="shared" si="1377"/>
        <v>5.8700793849565443E-3</v>
      </c>
      <c r="CG604" s="32">
        <f t="shared" si="1377"/>
        <v>4.0744923687121015E-3</v>
      </c>
      <c r="CH604" s="32">
        <f t="shared" si="1377"/>
        <v>5.6379754608108755E-3</v>
      </c>
      <c r="CI604" s="32">
        <f t="shared" si="1377"/>
        <v>3.9133862565693496E-3</v>
      </c>
      <c r="CJ604" s="32">
        <f t="shared" si="1377"/>
        <v>2.7163282457606272E-3</v>
      </c>
      <c r="CK604" s="32">
        <f t="shared" si="1377"/>
        <v>1.8459213508612769E-2</v>
      </c>
      <c r="CL604" s="32">
        <f t="shared" si="1377"/>
        <v>1.281276106180408E-2</v>
      </c>
      <c r="CM604" s="32">
        <f t="shared" si="1377"/>
        <v>8.8934908277801348E-3</v>
      </c>
      <c r="CN604" s="32">
        <f t="shared" si="1377"/>
        <v>1.2306142338860255E-2</v>
      </c>
      <c r="CO604" s="32">
        <f t="shared" si="1377"/>
        <v>8.5418407077202038E-3</v>
      </c>
      <c r="CP604" s="32">
        <f t="shared" si="1377"/>
        <v>5.9289938850832068E-3</v>
      </c>
      <c r="CQ604" s="32">
        <f t="shared" si="1377"/>
        <v>8.2040948924302203E-3</v>
      </c>
      <c r="CR604" s="32">
        <f t="shared" si="1377"/>
        <v>5.6945604717140146E-3</v>
      </c>
      <c r="CS604" s="32">
        <f t="shared" si="1377"/>
        <v>3.9526625899864391E-3</v>
      </c>
    </row>
    <row r="605" spans="2:97" ht="13.15" thickTop="1" x14ac:dyDescent="0.35">
      <c r="H605" s="34">
        <f t="shared" si="1373"/>
        <v>7.3649573493584906E-11</v>
      </c>
      <c r="I605" s="34">
        <f t="shared" ref="I605:J605" si="1378">I600</f>
        <v>-0.36512199071474144</v>
      </c>
      <c r="J605" s="34">
        <f t="shared" si="1378"/>
        <v>-0.52425646171355955</v>
      </c>
      <c r="K605" s="34">
        <f t="shared" si="1369"/>
        <v>-0.36512199075335272</v>
      </c>
      <c r="L605" s="34">
        <f>$CE$6-$CE$7*SUMPRODUCT($B$6:$CD$6,Q604:CS604)</f>
        <v>8.9417255821899744E-9</v>
      </c>
    </row>
    <row r="606" spans="2:97" ht="13.5" thickBot="1" x14ac:dyDescent="0.4">
      <c r="B606" s="39" t="s">
        <v>367</v>
      </c>
      <c r="D606" s="39" t="s">
        <v>368</v>
      </c>
      <c r="E606" s="39" t="s">
        <v>369</v>
      </c>
      <c r="F606" s="39" t="s">
        <v>370</v>
      </c>
      <c r="H606" s="39" t="s">
        <v>347</v>
      </c>
      <c r="I606" s="39" t="s">
        <v>371</v>
      </c>
      <c r="J606" s="39" t="s">
        <v>372</v>
      </c>
      <c r="K606" s="39" t="s">
        <v>349</v>
      </c>
      <c r="L606" s="39" t="s">
        <v>373</v>
      </c>
      <c r="M606" s="39" t="s">
        <v>374</v>
      </c>
      <c r="O606" s="45" t="s">
        <v>336</v>
      </c>
    </row>
    <row r="607" spans="2:97" ht="13.9" thickTop="1" thickBot="1" x14ac:dyDescent="0.4">
      <c r="B607" s="32">
        <f>1+B602</f>
        <v>10</v>
      </c>
      <c r="D607" s="32">
        <f>IF(F602,IF(M607&lt;0,D602,H607),E602)</f>
        <v>3.6824786746792453E-11</v>
      </c>
      <c r="E607" s="32">
        <f>IF(F602,IF(M607&lt;0,H607,E602),H607)</f>
        <v>7.3649573493584906E-11</v>
      </c>
      <c r="F607" s="32" t="b">
        <f>OR(F602,M607*M602&lt;=0)</f>
        <v>1</v>
      </c>
      <c r="H607" s="32">
        <f>IF(F602,(D602+E602)/2,2*H602)</f>
        <v>3.6824786746792453E-11</v>
      </c>
      <c r="I607" s="32">
        <f>I602</f>
        <v>-0.49706183540870225</v>
      </c>
      <c r="J607" s="32">
        <f>J602</f>
        <v>-1</v>
      </c>
      <c r="K607" s="32">
        <f>I607+J607*H607</f>
        <v>-0.49706183544552701</v>
      </c>
      <c r="L607" s="32">
        <f>$CE$3-$CE$7*SUMPRODUCT($B$3:$CD$3,Q609:CS609)</f>
        <v>-3.9358383219223469E-10</v>
      </c>
      <c r="M607" s="32">
        <f>SUMPRODUCT(L607:L610,J607:J610)</f>
        <v>6.216409631513753E-10</v>
      </c>
      <c r="O607" s="46">
        <f>SUM(Q607:CS607)</f>
        <v>-1.2659907370654093</v>
      </c>
      <c r="P607" s="39" t="s">
        <v>363</v>
      </c>
      <c r="Q607" s="32">
        <f t="shared" ref="Q607:AV607" si="1379">SUMPRODUCT(B$3:B$6,$K607:$K610)</f>
        <v>0.93942911356665104</v>
      </c>
      <c r="R607" s="32">
        <f t="shared" si="1379"/>
        <v>0.57430712283260399</v>
      </c>
      <c r="S607" s="32">
        <f t="shared" si="1379"/>
        <v>0.20918513209855694</v>
      </c>
      <c r="T607" s="32">
        <f t="shared" si="1379"/>
        <v>0.53396400545891232</v>
      </c>
      <c r="U607" s="32">
        <f t="shared" si="1379"/>
        <v>0.16884201472486521</v>
      </c>
      <c r="V607" s="32">
        <f t="shared" si="1379"/>
        <v>-0.19627997600918184</v>
      </c>
      <c r="W607" s="32">
        <f t="shared" si="1379"/>
        <v>0.12849889735117354</v>
      </c>
      <c r="X607" s="32">
        <f t="shared" si="1379"/>
        <v>-0.23662309338287352</v>
      </c>
      <c r="Y607" s="32">
        <f t="shared" si="1379"/>
        <v>-0.60174508411692051</v>
      </c>
      <c r="Z607" s="32">
        <f t="shared" si="1379"/>
        <v>1.2207603884700755</v>
      </c>
      <c r="AA607" s="32">
        <f t="shared" si="1379"/>
        <v>0.85563839773602834</v>
      </c>
      <c r="AB607" s="32">
        <f t="shared" si="1379"/>
        <v>0.49051640700198129</v>
      </c>
      <c r="AC607" s="32">
        <f t="shared" si="1379"/>
        <v>0.81529528036233667</v>
      </c>
      <c r="AD607" s="32">
        <f t="shared" si="1379"/>
        <v>0.45017328962828962</v>
      </c>
      <c r="AE607" s="32">
        <f t="shared" si="1379"/>
        <v>8.5051298894242566E-2</v>
      </c>
      <c r="AF607" s="32">
        <f t="shared" si="1379"/>
        <v>0.40983017225459795</v>
      </c>
      <c r="AG607" s="32">
        <f t="shared" si="1379"/>
        <v>4.4708181520550894E-2</v>
      </c>
      <c r="AH607" s="32">
        <f t="shared" si="1379"/>
        <v>-0.32041380921349616</v>
      </c>
      <c r="AI607" s="32">
        <f t="shared" si="1379"/>
        <v>1.5958687550079746</v>
      </c>
      <c r="AJ607" s="32">
        <f t="shared" si="1379"/>
        <v>1.2307467642739276</v>
      </c>
      <c r="AK607" s="32">
        <f t="shared" si="1379"/>
        <v>0.86562477353988054</v>
      </c>
      <c r="AL607" s="32">
        <f t="shared" si="1379"/>
        <v>1.1904036469002359</v>
      </c>
      <c r="AM607" s="32">
        <f t="shared" si="1379"/>
        <v>0.82528165616618887</v>
      </c>
      <c r="AN607" s="32">
        <f t="shared" si="1379"/>
        <v>0.46015966543214182</v>
      </c>
      <c r="AO607" s="32">
        <f t="shared" si="1379"/>
        <v>0.7849385387924972</v>
      </c>
      <c r="AP607" s="32">
        <f t="shared" si="1379"/>
        <v>0.41981654805845015</v>
      </c>
      <c r="AQ607" s="32">
        <f t="shared" si="1379"/>
        <v>5.4694557324403092E-2</v>
      </c>
      <c r="AR607" s="32">
        <f t="shared" si="1379"/>
        <v>0.44236727812112397</v>
      </c>
      <c r="AS607" s="32">
        <f t="shared" si="1379"/>
        <v>7.7245287387076922E-2</v>
      </c>
      <c r="AT607" s="32">
        <f t="shared" si="1379"/>
        <v>-0.28787670334697013</v>
      </c>
      <c r="AU607" s="32">
        <f t="shared" si="1379"/>
        <v>3.6902170013385249E-2</v>
      </c>
      <c r="AV607" s="32">
        <f t="shared" si="1379"/>
        <v>-0.3282198207206618</v>
      </c>
      <c r="AW607" s="32">
        <f t="shared" ref="AW607:CB607" si="1380">SUMPRODUCT(AH$3:AH$6,$K607:$K610)</f>
        <v>-0.69334181145470886</v>
      </c>
      <c r="AX607" s="32">
        <f t="shared" si="1380"/>
        <v>-0.36856293809435348</v>
      </c>
      <c r="AY607" s="32">
        <f t="shared" si="1380"/>
        <v>-0.73368492882840053</v>
      </c>
      <c r="AZ607" s="32">
        <f t="shared" si="1380"/>
        <v>-1.0988069195624477</v>
      </c>
      <c r="BA607" s="32">
        <f t="shared" si="1380"/>
        <v>0.72369855302454833</v>
      </c>
      <c r="BB607" s="32">
        <f t="shared" si="1380"/>
        <v>0.35857656229050133</v>
      </c>
      <c r="BC607" s="32">
        <f t="shared" si="1380"/>
        <v>-6.54542844354572E-3</v>
      </c>
      <c r="BD607" s="32">
        <f t="shared" si="1380"/>
        <v>0.31823344491680966</v>
      </c>
      <c r="BE607" s="32">
        <f t="shared" si="1380"/>
        <v>-4.68885458172374E-2</v>
      </c>
      <c r="BF607" s="32">
        <f t="shared" si="1380"/>
        <v>-0.41201053655128445</v>
      </c>
      <c r="BG607" s="32">
        <f t="shared" si="1380"/>
        <v>-8.7231663190929065E-2</v>
      </c>
      <c r="BH607" s="32">
        <f t="shared" si="1380"/>
        <v>-0.45235365392497612</v>
      </c>
      <c r="BI607" s="32">
        <f t="shared" si="1380"/>
        <v>-0.81747564465902323</v>
      </c>
      <c r="BJ607" s="32">
        <f t="shared" si="1380"/>
        <v>1.0988069195624477</v>
      </c>
      <c r="BK607" s="32">
        <f t="shared" si="1380"/>
        <v>0.73368492882840053</v>
      </c>
      <c r="BL607" s="32">
        <f t="shared" si="1380"/>
        <v>0.36856293809435348</v>
      </c>
      <c r="BM607" s="32">
        <f t="shared" si="1380"/>
        <v>0.69334181145470886</v>
      </c>
      <c r="BN607" s="32">
        <f t="shared" si="1380"/>
        <v>0.3282198207206618</v>
      </c>
      <c r="BO607" s="32">
        <f t="shared" si="1380"/>
        <v>-3.6902170013385249E-2</v>
      </c>
      <c r="BP607" s="32">
        <f t="shared" si="1380"/>
        <v>0.28787670334697013</v>
      </c>
      <c r="BQ607" s="32">
        <f t="shared" si="1380"/>
        <v>-7.7245287387076922E-2</v>
      </c>
      <c r="BR607" s="32">
        <f t="shared" si="1380"/>
        <v>-0.44236727812112397</v>
      </c>
      <c r="BS607" s="32">
        <f t="shared" si="1380"/>
        <v>-5.4694557324403092E-2</v>
      </c>
      <c r="BT607" s="32">
        <f t="shared" si="1380"/>
        <v>-0.41981654805845015</v>
      </c>
      <c r="BU607" s="32">
        <f t="shared" si="1380"/>
        <v>-0.7849385387924972</v>
      </c>
      <c r="BV607" s="32">
        <f t="shared" si="1380"/>
        <v>-0.46015966543214182</v>
      </c>
      <c r="BW607" s="32">
        <f t="shared" si="1380"/>
        <v>-0.82528165616618887</v>
      </c>
      <c r="BX607" s="32">
        <f t="shared" si="1380"/>
        <v>-1.1904036469002359</v>
      </c>
      <c r="BY607" s="32">
        <f t="shared" si="1380"/>
        <v>-0.86562477353988054</v>
      </c>
      <c r="BZ607" s="32">
        <f t="shared" si="1380"/>
        <v>-1.2307467642739276</v>
      </c>
      <c r="CA607" s="32">
        <f t="shared" si="1380"/>
        <v>-1.5958687550079746</v>
      </c>
      <c r="CB607" s="32">
        <f t="shared" si="1380"/>
        <v>0.22663671757902137</v>
      </c>
      <c r="CC607" s="32">
        <f t="shared" ref="CC607:CS607" si="1381">SUMPRODUCT(BN$3:BN$6,$K607:$K610)</f>
        <v>-0.13848527315502568</v>
      </c>
      <c r="CD607" s="32">
        <f t="shared" si="1381"/>
        <v>-0.50360726388907273</v>
      </c>
      <c r="CE607" s="32">
        <f t="shared" si="1381"/>
        <v>-0.17882839052871735</v>
      </c>
      <c r="CF607" s="32">
        <f t="shared" si="1381"/>
        <v>-0.5439503812627644</v>
      </c>
      <c r="CG607" s="32">
        <f t="shared" si="1381"/>
        <v>-0.90907237199681146</v>
      </c>
      <c r="CH607" s="32">
        <f t="shared" si="1381"/>
        <v>-0.58429349863645608</v>
      </c>
      <c r="CI607" s="32">
        <f t="shared" si="1381"/>
        <v>-0.94941548937050313</v>
      </c>
      <c r="CJ607" s="32">
        <f t="shared" si="1381"/>
        <v>-1.3145374801045502</v>
      </c>
      <c r="CK607" s="32">
        <f t="shared" si="1381"/>
        <v>0.60174508411692051</v>
      </c>
      <c r="CL607" s="32">
        <f t="shared" si="1381"/>
        <v>0.23662309338287352</v>
      </c>
      <c r="CM607" s="32">
        <f t="shared" si="1381"/>
        <v>-0.12849889735117354</v>
      </c>
      <c r="CN607" s="32">
        <f t="shared" si="1381"/>
        <v>0.19627997600918184</v>
      </c>
      <c r="CO607" s="32">
        <f t="shared" si="1381"/>
        <v>-0.16884201472486521</v>
      </c>
      <c r="CP607" s="32">
        <f t="shared" si="1381"/>
        <v>-0.53396400545891232</v>
      </c>
      <c r="CQ607" s="32">
        <f t="shared" si="1381"/>
        <v>-0.20918513209855694</v>
      </c>
      <c r="CR607" s="32">
        <f t="shared" si="1381"/>
        <v>-0.57430712283260399</v>
      </c>
      <c r="CS607" s="32">
        <f t="shared" si="1381"/>
        <v>-0.93942911356665104</v>
      </c>
    </row>
    <row r="608" spans="2:97" ht="13.9" thickTop="1" thickBot="1" x14ac:dyDescent="0.4">
      <c r="H608" s="33">
        <f>H607</f>
        <v>3.6824786746792453E-11</v>
      </c>
      <c r="I608" s="33">
        <f t="shared" ref="I608:J608" si="1382">I603</f>
        <v>0.32821982072790756</v>
      </c>
      <c r="J608" s="33">
        <f t="shared" si="1382"/>
        <v>-0.1967636030339574</v>
      </c>
      <c r="K608" s="33">
        <f t="shared" ref="K608:K610" si="1383">I608+J608*H608</f>
        <v>0.3282198207206618</v>
      </c>
      <c r="L608" s="33">
        <f>$CE$4-$CE$7*SUMPRODUCT($B$4:$CD$4,Q609:CS609)</f>
        <v>-8.7140961113618687E-11</v>
      </c>
      <c r="M608" s="39" t="s">
        <v>375</v>
      </c>
      <c r="O608" s="47">
        <f t="shared" ref="O608:O609" si="1384">SUM(Q608:CS608)</f>
        <v>98.88294136413927</v>
      </c>
      <c r="P608" s="39" t="s">
        <v>365</v>
      </c>
      <c r="Q608" s="33">
        <f>EXP(Q607)</f>
        <v>2.5585203767520102</v>
      </c>
      <c r="R608" s="33">
        <f>EXP(R607)</f>
        <v>1.7758996202312693</v>
      </c>
      <c r="S608" s="33">
        <f t="shared" ref="S608:CD608" si="1385">EXP(S607)</f>
        <v>1.2326731847808368</v>
      </c>
      <c r="T608" s="33">
        <f t="shared" si="1385"/>
        <v>1.7056802511687328</v>
      </c>
      <c r="U608" s="33">
        <f t="shared" si="1385"/>
        <v>1.1839330801546835</v>
      </c>
      <c r="V608" s="33">
        <f t="shared" si="1385"/>
        <v>0.82178212318757426</v>
      </c>
      <c r="W608" s="33">
        <f t="shared" si="1385"/>
        <v>1.1371201674463058</v>
      </c>
      <c r="X608" s="33">
        <f t="shared" si="1385"/>
        <v>0.7892887201034583</v>
      </c>
      <c r="Y608" s="33">
        <f t="shared" si="1385"/>
        <v>0.5478547487919494</v>
      </c>
      <c r="Z608" s="33">
        <f t="shared" si="1385"/>
        <v>3.3897642915883015</v>
      </c>
      <c r="AA608" s="33">
        <f t="shared" si="1385"/>
        <v>2.3528759719112728</v>
      </c>
      <c r="AB608" s="33">
        <f t="shared" si="1385"/>
        <v>1.6331593771682182</v>
      </c>
      <c r="AC608" s="33">
        <f t="shared" si="1385"/>
        <v>2.2598428610598296</v>
      </c>
      <c r="AD608" s="33">
        <f t="shared" si="1385"/>
        <v>1.5685839812748497</v>
      </c>
      <c r="AE608" s="33">
        <f t="shared" si="1385"/>
        <v>1.0887729181126089</v>
      </c>
      <c r="AF608" s="33">
        <f t="shared" si="1385"/>
        <v>1.506561907373861</v>
      </c>
      <c r="AG608" s="33">
        <f t="shared" si="1385"/>
        <v>1.0457226541836782</v>
      </c>
      <c r="AH608" s="33">
        <f t="shared" si="1385"/>
        <v>0.72584861207538165</v>
      </c>
      <c r="AI608" s="33">
        <f t="shared" si="1385"/>
        <v>4.9326124430120322</v>
      </c>
      <c r="AJ608" s="33">
        <f t="shared" si="1385"/>
        <v>3.423785342453876</v>
      </c>
      <c r="AK608" s="33">
        <f t="shared" si="1385"/>
        <v>2.3764903905655195</v>
      </c>
      <c r="AL608" s="33">
        <f t="shared" si="1385"/>
        <v>3.2884082953427543</v>
      </c>
      <c r="AM608" s="33">
        <f t="shared" si="1385"/>
        <v>2.2825235616368889</v>
      </c>
      <c r="AN608" s="33">
        <f t="shared" si="1385"/>
        <v>1.5843269270443541</v>
      </c>
      <c r="AO608" s="33">
        <f t="shared" si="1385"/>
        <v>2.1922721968961025</v>
      </c>
      <c r="AP608" s="33">
        <f t="shared" si="1385"/>
        <v>1.5216823744252403</v>
      </c>
      <c r="AQ608" s="33">
        <f t="shared" si="1385"/>
        <v>1.0562179513633523</v>
      </c>
      <c r="AR608" s="33">
        <f t="shared" si="1385"/>
        <v>1.5563872624634134</v>
      </c>
      <c r="AS608" s="33">
        <f t="shared" si="1385"/>
        <v>1.0803070295849615</v>
      </c>
      <c r="AT608" s="33">
        <f t="shared" si="1385"/>
        <v>0.74985404103313102</v>
      </c>
      <c r="AU608" s="33">
        <f t="shared" si="1385"/>
        <v>1.0375915083093838</v>
      </c>
      <c r="AV608" s="33">
        <f t="shared" si="1385"/>
        <v>0.7202046863902809</v>
      </c>
      <c r="AW608" s="33">
        <f t="shared" si="1385"/>
        <v>0.49990269402230014</v>
      </c>
      <c r="AX608" s="33">
        <f t="shared" si="1385"/>
        <v>0.6917276722065504</v>
      </c>
      <c r="AY608" s="33">
        <f t="shared" si="1385"/>
        <v>0.48013645759372497</v>
      </c>
      <c r="AZ608" s="33">
        <f t="shared" si="1385"/>
        <v>0.33326846268167526</v>
      </c>
      <c r="BA608" s="33">
        <f t="shared" si="1385"/>
        <v>2.0620457097468385</v>
      </c>
      <c r="BB608" s="33">
        <f t="shared" si="1385"/>
        <v>1.4312906108208316</v>
      </c>
      <c r="BC608" s="33">
        <f t="shared" si="1385"/>
        <v>0.99347594621235591</v>
      </c>
      <c r="BD608" s="33">
        <f t="shared" si="1385"/>
        <v>1.3746971398318109</v>
      </c>
      <c r="BE608" s="33">
        <f t="shared" si="1385"/>
        <v>0.95419374054762729</v>
      </c>
      <c r="BF608" s="33">
        <f t="shared" si="1385"/>
        <v>0.66231729747518586</v>
      </c>
      <c r="BG608" s="33">
        <f t="shared" si="1385"/>
        <v>0.91646475988826404</v>
      </c>
      <c r="BH608" s="33">
        <f t="shared" si="1385"/>
        <v>0.63612916036535561</v>
      </c>
      <c r="BI608" s="33">
        <f t="shared" si="1385"/>
        <v>0.44154486498364515</v>
      </c>
      <c r="BJ608" s="33">
        <f t="shared" si="1385"/>
        <v>3.0005839495084783</v>
      </c>
      <c r="BK608" s="33">
        <f t="shared" si="1385"/>
        <v>2.0827412377965384</v>
      </c>
      <c r="BL608" s="33">
        <f t="shared" si="1385"/>
        <v>1.4456556245756196</v>
      </c>
      <c r="BM608" s="33">
        <f t="shared" si="1385"/>
        <v>2.00038929967317</v>
      </c>
      <c r="BN608" s="33">
        <f t="shared" si="1385"/>
        <v>1.3884941585316168</v>
      </c>
      <c r="BO608" s="33">
        <f t="shared" si="1385"/>
        <v>0.96377041638415661</v>
      </c>
      <c r="BP608" s="33">
        <f t="shared" si="1385"/>
        <v>1.3335928664493477</v>
      </c>
      <c r="BQ608" s="33">
        <f t="shared" si="1385"/>
        <v>0.92566277235480521</v>
      </c>
      <c r="BR608" s="33">
        <f t="shared" si="1385"/>
        <v>0.6425136109230446</v>
      </c>
      <c r="BS608" s="33">
        <f t="shared" si="1385"/>
        <v>0.94677428906525696</v>
      </c>
      <c r="BT608" s="33">
        <f t="shared" si="1385"/>
        <v>0.657167367386846</v>
      </c>
      <c r="BU608" s="33">
        <f t="shared" si="1385"/>
        <v>0.456147736314786</v>
      </c>
      <c r="BV608" s="33">
        <f t="shared" si="1385"/>
        <v>0.63118285937710661</v>
      </c>
      <c r="BW608" s="33">
        <f t="shared" si="1385"/>
        <v>0.43811157825808378</v>
      </c>
      <c r="BX608" s="33">
        <f t="shared" si="1385"/>
        <v>0.30409849087665342</v>
      </c>
      <c r="BY608" s="33">
        <f t="shared" si="1385"/>
        <v>0.42078857291825023</v>
      </c>
      <c r="BZ608" s="33">
        <f t="shared" si="1385"/>
        <v>0.29207438550551351</v>
      </c>
      <c r="CA608" s="33">
        <f t="shared" si="1385"/>
        <v>0.20273232725118859</v>
      </c>
      <c r="CB608" s="33">
        <f t="shared" si="1385"/>
        <v>1.2543740931004439</v>
      </c>
      <c r="CC608" s="33">
        <f t="shared" si="1385"/>
        <v>0.87067607348625775</v>
      </c>
      <c r="CD608" s="33">
        <f t="shared" si="1385"/>
        <v>0.60434668502097677</v>
      </c>
      <c r="CE608" s="33">
        <f t="shared" ref="CE608:CS608" si="1386">EXP(CE607)</f>
        <v>0.8362493954006518</v>
      </c>
      <c r="CF608" s="33">
        <f t="shared" si="1386"/>
        <v>0.58045071565775219</v>
      </c>
      <c r="CG608" s="33">
        <f t="shared" si="1386"/>
        <v>0.40289779001415599</v>
      </c>
      <c r="CH608" s="33">
        <f t="shared" si="1386"/>
        <v>0.55749959693400519</v>
      </c>
      <c r="CI608" s="33">
        <f t="shared" si="1386"/>
        <v>0.38696714377199953</v>
      </c>
      <c r="CJ608" s="33">
        <f t="shared" si="1386"/>
        <v>0.26859852667621831</v>
      </c>
      <c r="CK608" s="33">
        <f t="shared" si="1386"/>
        <v>1.8253013270489238</v>
      </c>
      <c r="CL608" s="33">
        <f t="shared" si="1386"/>
        <v>1.2669635008453208</v>
      </c>
      <c r="CM608" s="33">
        <f t="shared" si="1386"/>
        <v>0.87941453210328313</v>
      </c>
      <c r="CN608" s="33">
        <f t="shared" si="1386"/>
        <v>1.2168675513664673</v>
      </c>
      <c r="CO608" s="33">
        <f t="shared" si="1386"/>
        <v>0.84464233389724008</v>
      </c>
      <c r="CP608" s="33">
        <f t="shared" si="1386"/>
        <v>0.58627635473577155</v>
      </c>
      <c r="CQ608" s="33">
        <f t="shared" si="1386"/>
        <v>0.81124503424465677</v>
      </c>
      <c r="CR608" s="33">
        <f t="shared" si="1386"/>
        <v>0.56309488926506635</v>
      </c>
      <c r="CS608" s="33">
        <f t="shared" si="1386"/>
        <v>0.39085090315734744</v>
      </c>
    </row>
    <row r="609" spans="1:111" ht="13.9" thickTop="1" thickBot="1" x14ac:dyDescent="0.4">
      <c r="H609" s="32">
        <f t="shared" ref="H609:H610" si="1387">H608</f>
        <v>3.6824786746792453E-11</v>
      </c>
      <c r="I609" s="32">
        <f t="shared" ref="I609:J609" si="1388">I604</f>
        <v>-0.40546510808984815</v>
      </c>
      <c r="J609" s="32">
        <f t="shared" si="1388"/>
        <v>-0.48582994633879711</v>
      </c>
      <c r="K609" s="32">
        <f t="shared" si="1383"/>
        <v>-0.40546510810773873</v>
      </c>
      <c r="L609" s="32">
        <f>$CE$5-$CE$7*SUMPRODUCT($B$5:$CD$5,Q609:CS609)</f>
        <v>-1.9898038772225846E-10</v>
      </c>
      <c r="M609" s="32">
        <f>SUMPRODUCT($B$7:$CD$7, LN(Q609:CS609))</f>
        <v>-3180.597839997798</v>
      </c>
      <c r="O609" s="48">
        <f t="shared" si="1384"/>
        <v>0.99999999999999978</v>
      </c>
      <c r="P609" s="39" t="s">
        <v>366</v>
      </c>
      <c r="Q609" s="32">
        <f t="shared" ref="Q609:AV609" si="1389">Q608/$O608</f>
        <v>2.587423413438103E-2</v>
      </c>
      <c r="R609" s="32">
        <f t="shared" si="1389"/>
        <v>1.7959615639784297E-2</v>
      </c>
      <c r="S609" s="32">
        <f t="shared" si="1389"/>
        <v>1.2465984200869211E-2</v>
      </c>
      <c r="T609" s="32">
        <f t="shared" si="1389"/>
        <v>1.7249489422928029E-2</v>
      </c>
      <c r="U609" s="32">
        <f t="shared" si="1389"/>
        <v>1.1973077093194628E-2</v>
      </c>
      <c r="V609" s="32">
        <f t="shared" si="1389"/>
        <v>8.3106561339163446E-3</v>
      </c>
      <c r="W609" s="32">
        <f t="shared" si="1389"/>
        <v>1.1499659615290246E-2</v>
      </c>
      <c r="X609" s="32">
        <f t="shared" si="1389"/>
        <v>7.9820513954664829E-3</v>
      </c>
      <c r="Y609" s="32">
        <f t="shared" si="1389"/>
        <v>5.5404374226132548E-3</v>
      </c>
      <c r="Z609" s="32">
        <f t="shared" si="1389"/>
        <v>3.4280577062381239E-2</v>
      </c>
      <c r="AA609" s="32">
        <f t="shared" si="1389"/>
        <v>2.3794558894104288E-2</v>
      </c>
      <c r="AB609" s="32">
        <f t="shared" si="1389"/>
        <v>1.6516088160788645E-2</v>
      </c>
      <c r="AC609" s="32">
        <f t="shared" si="1389"/>
        <v>2.2853718041597217E-2</v>
      </c>
      <c r="AD609" s="32">
        <f t="shared" si="1389"/>
        <v>1.5863039262742944E-2</v>
      </c>
      <c r="AE609" s="32">
        <f t="shared" si="1389"/>
        <v>1.1010725440530448E-2</v>
      </c>
      <c r="AF609" s="32">
        <f t="shared" si="1389"/>
        <v>1.5235812027737964E-2</v>
      </c>
      <c r="AG609" s="32">
        <f t="shared" si="1389"/>
        <v>1.0575359508499797E-2</v>
      </c>
      <c r="AH609" s="32">
        <f t="shared" si="1389"/>
        <v>7.3404836270234246E-3</v>
      </c>
      <c r="AI609" s="32">
        <f t="shared" si="1389"/>
        <v>4.988335070705012E-2</v>
      </c>
      <c r="AJ609" s="32">
        <f t="shared" si="1389"/>
        <v>3.4624630853624064E-2</v>
      </c>
      <c r="AK609" s="32">
        <f t="shared" si="1389"/>
        <v>2.4033370749096401E-2</v>
      </c>
      <c r="AL609" s="32">
        <f t="shared" si="1389"/>
        <v>3.3255567138047566E-2</v>
      </c>
      <c r="AM609" s="32">
        <f t="shared" si="1389"/>
        <v>2.3083087235759202E-2</v>
      </c>
      <c r="AN609" s="32">
        <f t="shared" si="1389"/>
        <v>1.6022247166071087E-2</v>
      </c>
      <c r="AO609" s="32">
        <f t="shared" si="1389"/>
        <v>2.2170378092041147E-2</v>
      </c>
      <c r="AP609" s="32">
        <f t="shared" si="1389"/>
        <v>1.5388724823846019E-2</v>
      </c>
      <c r="AQ609" s="32">
        <f t="shared" si="1389"/>
        <v>1.0681498110718605E-2</v>
      </c>
      <c r="AR609" s="32">
        <f t="shared" si="1389"/>
        <v>1.5739694238382056E-2</v>
      </c>
      <c r="AS609" s="32">
        <f t="shared" si="1389"/>
        <v>1.0925110182621893E-2</v>
      </c>
      <c r="AT609" s="32">
        <f t="shared" si="1389"/>
        <v>7.5832497566164824E-3</v>
      </c>
      <c r="AU609" s="32">
        <f t="shared" si="1389"/>
        <v>1.0493129492259168E-2</v>
      </c>
      <c r="AV609" s="32">
        <f t="shared" si="1389"/>
        <v>7.2834067884176958E-3</v>
      </c>
      <c r="AW609" s="32">
        <f t="shared" ref="AW609:CB609" si="1390">AW608/$O608</f>
        <v>5.0554998377464735E-3</v>
      </c>
      <c r="AX609" s="32">
        <f t="shared" si="1390"/>
        <v>6.9954196615090907E-3</v>
      </c>
      <c r="AY609" s="32">
        <f t="shared" si="1390"/>
        <v>4.8556045256138635E-3</v>
      </c>
      <c r="AZ609" s="32">
        <f t="shared" si="1390"/>
        <v>3.3703332251657499E-3</v>
      </c>
      <c r="BA609" s="32">
        <f t="shared" si="1390"/>
        <v>2.0853401823407499E-2</v>
      </c>
      <c r="BB609" s="32">
        <f t="shared" si="1390"/>
        <v>1.4474595830943812E-2</v>
      </c>
      <c r="BC609" s="32">
        <f t="shared" si="1390"/>
        <v>1.0046990234178535E-2</v>
      </c>
      <c r="BD609" s="32">
        <f t="shared" si="1390"/>
        <v>1.3902267882277582E-2</v>
      </c>
      <c r="BE609" s="32">
        <f t="shared" si="1390"/>
        <v>9.6497305539666491E-3</v>
      </c>
      <c r="BF609" s="32">
        <f t="shared" si="1390"/>
        <v>6.6979934894552074E-3</v>
      </c>
      <c r="BG609" s="32">
        <f t="shared" si="1390"/>
        <v>9.2681785881890012E-3</v>
      </c>
      <c r="BH609" s="32">
        <f t="shared" si="1390"/>
        <v>6.433153702647171E-3</v>
      </c>
      <c r="BI609" s="32">
        <f t="shared" si="1390"/>
        <v>4.465328992972039E-3</v>
      </c>
      <c r="BJ609" s="32">
        <f t="shared" si="1390"/>
        <v>3.0344808802346825E-2</v>
      </c>
      <c r="BK609" s="32">
        <f t="shared" si="1390"/>
        <v>2.1062695031762699E-2</v>
      </c>
      <c r="BL609" s="32">
        <f t="shared" si="1390"/>
        <v>1.4619868752204198E-2</v>
      </c>
      <c r="BM609" s="32">
        <f t="shared" si="1390"/>
        <v>2.022987253490649E-2</v>
      </c>
      <c r="BN609" s="32">
        <f t="shared" si="1390"/>
        <v>1.4041796687847777E-2</v>
      </c>
      <c r="BO609" s="32">
        <f t="shared" si="1390"/>
        <v>9.7465791681402795E-3</v>
      </c>
      <c r="BP609" s="32">
        <f t="shared" si="1390"/>
        <v>1.3486581689943402E-2</v>
      </c>
      <c r="BQ609" s="32">
        <f t="shared" si="1390"/>
        <v>9.3611977919025036E-3</v>
      </c>
      <c r="BR609" s="32">
        <f t="shared" si="1390"/>
        <v>6.4977194454296193E-3</v>
      </c>
      <c r="BS609" s="32">
        <f t="shared" si="1390"/>
        <v>9.5746978801807027E-3</v>
      </c>
      <c r="BT609" s="32">
        <f t="shared" si="1390"/>
        <v>6.6459124124029472E-3</v>
      </c>
      <c r="BU609" s="32">
        <f t="shared" si="1390"/>
        <v>4.6130073602382929E-3</v>
      </c>
      <c r="BV609" s="32">
        <f t="shared" si="1390"/>
        <v>6.3831319201231853E-3</v>
      </c>
      <c r="BW609" s="32">
        <f t="shared" si="1390"/>
        <v>4.4306082749371841E-3</v>
      </c>
      <c r="BX609" s="32">
        <f t="shared" si="1390"/>
        <v>3.0753382401601708E-3</v>
      </c>
      <c r="BY609" s="32">
        <f t="shared" si="1390"/>
        <v>4.2554212800839349E-3</v>
      </c>
      <c r="BZ609" s="32">
        <f t="shared" si="1390"/>
        <v>2.9537388499593798E-3</v>
      </c>
      <c r="CA609" s="32">
        <f t="shared" si="1390"/>
        <v>2.0502254934409866E-3</v>
      </c>
      <c r="CB609" s="32">
        <f t="shared" si="1390"/>
        <v>1.2685444787500558E-2</v>
      </c>
      <c r="CC609" s="32">
        <f t="shared" ref="CC609:CS609" si="1391">CC608/$O608</f>
        <v>8.8051190779203075E-3</v>
      </c>
      <c r="CD609" s="32">
        <f t="shared" si="1391"/>
        <v>6.1117385535231277E-3</v>
      </c>
      <c r="CE609" s="32">
        <f t="shared" si="1391"/>
        <v>8.4569631916706373E-3</v>
      </c>
      <c r="CF609" s="32">
        <f t="shared" si="1391"/>
        <v>5.8700793852827027E-3</v>
      </c>
      <c r="CG609" s="32">
        <f t="shared" si="1391"/>
        <v>4.0744923690171526E-3</v>
      </c>
      <c r="CH609" s="32">
        <f t="shared" si="1391"/>
        <v>5.6379754611161591E-3</v>
      </c>
      <c r="CI609" s="32">
        <f t="shared" si="1391"/>
        <v>3.9133862568568011E-3</v>
      </c>
      <c r="CJ609" s="32">
        <f t="shared" si="1391"/>
        <v>2.716328246012591E-3</v>
      </c>
      <c r="CK609" s="32">
        <f t="shared" si="1391"/>
        <v>1.8459213509104663E-2</v>
      </c>
      <c r="CL609" s="32">
        <f t="shared" si="1391"/>
        <v>1.2812761062392869E-2</v>
      </c>
      <c r="CM609" s="32">
        <f t="shared" si="1391"/>
        <v>8.8934908283605143E-3</v>
      </c>
      <c r="CN609" s="32">
        <f t="shared" si="1391"/>
        <v>1.2306142339408348E-2</v>
      </c>
      <c r="CO609" s="32">
        <f t="shared" si="1391"/>
        <v>8.5418407082655488E-3</v>
      </c>
      <c r="CP609" s="32">
        <f t="shared" si="1391"/>
        <v>5.9289938855761988E-3</v>
      </c>
      <c r="CQ609" s="32">
        <f t="shared" si="1391"/>
        <v>8.2040948929423905E-3</v>
      </c>
      <c r="CR609" s="32">
        <f t="shared" si="1391"/>
        <v>5.6945604721794557E-3</v>
      </c>
      <c r="CS609" s="32">
        <f t="shared" si="1391"/>
        <v>3.9526625903858158E-3</v>
      </c>
    </row>
    <row r="610" spans="1:111" ht="13.15" thickTop="1" x14ac:dyDescent="0.35">
      <c r="H610" s="34">
        <f t="shared" si="1387"/>
        <v>3.6824786746792453E-11</v>
      </c>
      <c r="I610" s="34">
        <f t="shared" ref="I610:J610" si="1392">I605</f>
        <v>-0.36512199071474144</v>
      </c>
      <c r="J610" s="34">
        <f t="shared" si="1392"/>
        <v>-0.52425646171355955</v>
      </c>
      <c r="K610" s="34">
        <f t="shared" si="1383"/>
        <v>-0.36512199073404705</v>
      </c>
      <c r="L610" s="34">
        <f>$CE$6-$CE$7*SUMPRODUCT($B$6:$CD$6,Q609:CS609)</f>
        <v>-2.1790924620290753E-10</v>
      </c>
    </row>
    <row r="612" spans="1:111" ht="27.75" customHeight="1" x14ac:dyDescent="0.35">
      <c r="A612" s="40" t="s">
        <v>354</v>
      </c>
      <c r="B612" s="40"/>
      <c r="C612" s="40">
        <f>1+C554</f>
        <v>11</v>
      </c>
      <c r="D612" s="40"/>
    </row>
    <row r="613" spans="1:111" ht="13.15" x14ac:dyDescent="0.35">
      <c r="B613" s="37" t="s">
        <v>349</v>
      </c>
      <c r="D613" s="37" t="s">
        <v>350</v>
      </c>
      <c r="F613" s="37" t="s">
        <v>348</v>
      </c>
      <c r="H613" s="37" t="s">
        <v>355</v>
      </c>
      <c r="I613" s="37"/>
      <c r="J613" s="37"/>
      <c r="K613" s="37"/>
      <c r="M613" s="37" t="s">
        <v>356</v>
      </c>
      <c r="N613" s="37" t="s">
        <v>357</v>
      </c>
      <c r="P613" s="37" t="s">
        <v>358</v>
      </c>
      <c r="R613" s="37" t="s">
        <v>359</v>
      </c>
      <c r="T613" s="37" t="s">
        <v>360</v>
      </c>
      <c r="V613" s="37" t="s">
        <v>361</v>
      </c>
      <c r="X613" s="37" t="s">
        <v>362</v>
      </c>
      <c r="Y613" s="37"/>
      <c r="Z613" s="37"/>
      <c r="AA613" s="37"/>
      <c r="AC613" s="37" t="s">
        <v>336</v>
      </c>
    </row>
    <row r="614" spans="1:111" ht="13.15" x14ac:dyDescent="0.35">
      <c r="B614" s="36">
        <f>K607</f>
        <v>-0.49706183544552701</v>
      </c>
      <c r="D614" s="36">
        <f>$CE$3-$CE$7*SUMPRODUCT($B$3:$CD$3,AE616:DG616)</f>
        <v>-3.9358383219223469E-10</v>
      </c>
      <c r="F614" s="36">
        <f>SUMPRODUCT(D614:D617,D614:D617)</f>
        <v>2.4957941434575004E-19</v>
      </c>
      <c r="H614" s="36">
        <f t="shared" ref="H614:K617" si="1393">X556</f>
        <v>-2.2258126025316203E-3</v>
      </c>
      <c r="I614" s="36">
        <f t="shared" si="1393"/>
        <v>-4.7876491452098283E-8</v>
      </c>
      <c r="J614" s="36">
        <f t="shared" si="1393"/>
        <v>2.005699531178011E-8</v>
      </c>
      <c r="K614" s="36">
        <f t="shared" si="1393"/>
        <v>-1.5221976208223791E-7</v>
      </c>
      <c r="M614" s="36">
        <f t="array" ref="M614:M617">MMULT(H614:K617,D614:D617)</f>
        <v>8.7607720499455515E-13</v>
      </c>
      <c r="N614" s="36">
        <f>IFERROR(M614/(MAX(ABS(M614),ABS(M615),ABS(M616),ABS(M617))),0)</f>
        <v>1</v>
      </c>
      <c r="P614" s="36">
        <f>L665</f>
        <v>5.8747673392645083E-11</v>
      </c>
      <c r="R614" s="36">
        <f>H665*J665</f>
        <v>-1.0069277626076061E-12</v>
      </c>
      <c r="T614" s="36">
        <f>P614-D614</f>
        <v>4.5233150558487978E-10</v>
      </c>
      <c r="V614" s="36">
        <f t="array" ref="V614:V617">MMULT(H614:K617,T614:T617)</f>
        <v>-1.0068434848915988E-12</v>
      </c>
      <c r="X614" s="36">
        <f t="array" ref="X614:AA617">H614:K617+MMULT(R614:R617,TRANSPOSE(R614:R617))*((SUMPRODUCT(R614:R617,T614:T617)+SUMPRODUCT(V614:V617,T614:T617))/SUMPRODUCT(R614:R617,T614:T617)^2)-(MMULT(V614:V617,TRANSPOSE(R614:R617))+MMULT(R614:R617,TRANSPOSE(V614:V617)))/SUMPRODUCT(R614:R617,T614:T617)</f>
        <v>-2.2259531820647909E-3</v>
      </c>
      <c r="Y614" s="36">
        <v>-2.0456538638046785E-7</v>
      </c>
      <c r="Z614" s="36">
        <v>2.071795067498574E-7</v>
      </c>
      <c r="AA614" s="36">
        <v>-3.4316483075742116E-7</v>
      </c>
      <c r="AC614" s="43">
        <f>SUM(AE614:DG614)</f>
        <v>-1.2659907370654093</v>
      </c>
      <c r="AD614" s="37" t="s">
        <v>363</v>
      </c>
      <c r="AE614" s="36">
        <f t="shared" ref="AE614:BJ614" si="1394">SUMPRODUCT(B$3:B$6,$B614:$B617)</f>
        <v>0.93942911356665104</v>
      </c>
      <c r="AF614" s="36">
        <f t="shared" si="1394"/>
        <v>0.57430712283260399</v>
      </c>
      <c r="AG614" s="36">
        <f t="shared" si="1394"/>
        <v>0.20918513209855694</v>
      </c>
      <c r="AH614" s="36">
        <f t="shared" si="1394"/>
        <v>0.53396400545891232</v>
      </c>
      <c r="AI614" s="36">
        <f t="shared" si="1394"/>
        <v>0.16884201472486521</v>
      </c>
      <c r="AJ614" s="36">
        <f t="shared" si="1394"/>
        <v>-0.19627997600918184</v>
      </c>
      <c r="AK614" s="36">
        <f t="shared" si="1394"/>
        <v>0.12849889735117354</v>
      </c>
      <c r="AL614" s="36">
        <f t="shared" si="1394"/>
        <v>-0.23662309338287352</v>
      </c>
      <c r="AM614" s="36">
        <f t="shared" si="1394"/>
        <v>-0.60174508411692051</v>
      </c>
      <c r="AN614" s="36">
        <f t="shared" si="1394"/>
        <v>1.2207603884700755</v>
      </c>
      <c r="AO614" s="36">
        <f t="shared" si="1394"/>
        <v>0.85563839773602834</v>
      </c>
      <c r="AP614" s="36">
        <f t="shared" si="1394"/>
        <v>0.49051640700198129</v>
      </c>
      <c r="AQ614" s="36">
        <f t="shared" si="1394"/>
        <v>0.81529528036233667</v>
      </c>
      <c r="AR614" s="36">
        <f t="shared" si="1394"/>
        <v>0.45017328962828962</v>
      </c>
      <c r="AS614" s="36">
        <f t="shared" si="1394"/>
        <v>8.5051298894242566E-2</v>
      </c>
      <c r="AT614" s="36">
        <f t="shared" si="1394"/>
        <v>0.40983017225459795</v>
      </c>
      <c r="AU614" s="36">
        <f t="shared" si="1394"/>
        <v>4.4708181520550894E-2</v>
      </c>
      <c r="AV614" s="36">
        <f t="shared" si="1394"/>
        <v>-0.32041380921349616</v>
      </c>
      <c r="AW614" s="36">
        <f t="shared" si="1394"/>
        <v>1.5958687550079746</v>
      </c>
      <c r="AX614" s="36">
        <f t="shared" si="1394"/>
        <v>1.2307467642739276</v>
      </c>
      <c r="AY614" s="36">
        <f t="shared" si="1394"/>
        <v>0.86562477353988054</v>
      </c>
      <c r="AZ614" s="36">
        <f t="shared" si="1394"/>
        <v>1.1904036469002359</v>
      </c>
      <c r="BA614" s="36">
        <f t="shared" si="1394"/>
        <v>0.82528165616618887</v>
      </c>
      <c r="BB614" s="36">
        <f t="shared" si="1394"/>
        <v>0.46015966543214182</v>
      </c>
      <c r="BC614" s="36">
        <f t="shared" si="1394"/>
        <v>0.7849385387924972</v>
      </c>
      <c r="BD614" s="36">
        <f t="shared" si="1394"/>
        <v>0.41981654805845015</v>
      </c>
      <c r="BE614" s="36">
        <f t="shared" si="1394"/>
        <v>5.4694557324403092E-2</v>
      </c>
      <c r="BF614" s="36">
        <f t="shared" si="1394"/>
        <v>0.44236727812112397</v>
      </c>
      <c r="BG614" s="36">
        <f t="shared" si="1394"/>
        <v>7.7245287387076922E-2</v>
      </c>
      <c r="BH614" s="36">
        <f t="shared" si="1394"/>
        <v>-0.28787670334697013</v>
      </c>
      <c r="BI614" s="36">
        <f t="shared" si="1394"/>
        <v>3.6902170013385249E-2</v>
      </c>
      <c r="BJ614" s="36">
        <f t="shared" si="1394"/>
        <v>-0.3282198207206618</v>
      </c>
      <c r="BK614" s="36">
        <f t="shared" ref="BK614:CP614" si="1395">SUMPRODUCT(AH$3:AH$6,$B614:$B617)</f>
        <v>-0.69334181145470886</v>
      </c>
      <c r="BL614" s="36">
        <f t="shared" si="1395"/>
        <v>-0.36856293809435348</v>
      </c>
      <c r="BM614" s="36">
        <f t="shared" si="1395"/>
        <v>-0.73368492882840053</v>
      </c>
      <c r="BN614" s="36">
        <f t="shared" si="1395"/>
        <v>-1.0988069195624477</v>
      </c>
      <c r="BO614" s="36">
        <f t="shared" si="1395"/>
        <v>0.72369855302454833</v>
      </c>
      <c r="BP614" s="36">
        <f t="shared" si="1395"/>
        <v>0.35857656229050133</v>
      </c>
      <c r="BQ614" s="36">
        <f t="shared" si="1395"/>
        <v>-6.54542844354572E-3</v>
      </c>
      <c r="BR614" s="36">
        <f t="shared" si="1395"/>
        <v>0.31823344491680966</v>
      </c>
      <c r="BS614" s="36">
        <f t="shared" si="1395"/>
        <v>-4.68885458172374E-2</v>
      </c>
      <c r="BT614" s="36">
        <f t="shared" si="1395"/>
        <v>-0.41201053655128445</v>
      </c>
      <c r="BU614" s="36">
        <f t="shared" si="1395"/>
        <v>-8.7231663190929065E-2</v>
      </c>
      <c r="BV614" s="36">
        <f t="shared" si="1395"/>
        <v>-0.45235365392497612</v>
      </c>
      <c r="BW614" s="36">
        <f t="shared" si="1395"/>
        <v>-0.81747564465902323</v>
      </c>
      <c r="BX614" s="36">
        <f t="shared" si="1395"/>
        <v>1.0988069195624477</v>
      </c>
      <c r="BY614" s="36">
        <f t="shared" si="1395"/>
        <v>0.73368492882840053</v>
      </c>
      <c r="BZ614" s="36">
        <f t="shared" si="1395"/>
        <v>0.36856293809435348</v>
      </c>
      <c r="CA614" s="36">
        <f t="shared" si="1395"/>
        <v>0.69334181145470886</v>
      </c>
      <c r="CB614" s="36">
        <f t="shared" si="1395"/>
        <v>0.3282198207206618</v>
      </c>
      <c r="CC614" s="36">
        <f t="shared" si="1395"/>
        <v>-3.6902170013385249E-2</v>
      </c>
      <c r="CD614" s="36">
        <f t="shared" si="1395"/>
        <v>0.28787670334697013</v>
      </c>
      <c r="CE614" s="36">
        <f t="shared" si="1395"/>
        <v>-7.7245287387076922E-2</v>
      </c>
      <c r="CF614" s="36">
        <f t="shared" si="1395"/>
        <v>-0.44236727812112397</v>
      </c>
      <c r="CG614" s="36">
        <f t="shared" si="1395"/>
        <v>-5.4694557324403092E-2</v>
      </c>
      <c r="CH614" s="36">
        <f t="shared" si="1395"/>
        <v>-0.41981654805845015</v>
      </c>
      <c r="CI614" s="36">
        <f t="shared" si="1395"/>
        <v>-0.7849385387924972</v>
      </c>
      <c r="CJ614" s="36">
        <f t="shared" si="1395"/>
        <v>-0.46015966543214182</v>
      </c>
      <c r="CK614" s="36">
        <f t="shared" si="1395"/>
        <v>-0.82528165616618887</v>
      </c>
      <c r="CL614" s="36">
        <f t="shared" si="1395"/>
        <v>-1.1904036469002359</v>
      </c>
      <c r="CM614" s="36">
        <f t="shared" si="1395"/>
        <v>-0.86562477353988054</v>
      </c>
      <c r="CN614" s="36">
        <f t="shared" si="1395"/>
        <v>-1.2307467642739276</v>
      </c>
      <c r="CO614" s="36">
        <f t="shared" si="1395"/>
        <v>-1.5958687550079746</v>
      </c>
      <c r="CP614" s="36">
        <f t="shared" si="1395"/>
        <v>0.22663671757902137</v>
      </c>
      <c r="CQ614" s="36">
        <f t="shared" ref="CQ614:DG614" si="1396">SUMPRODUCT(BN$3:BN$6,$B614:$B617)</f>
        <v>-0.13848527315502568</v>
      </c>
      <c r="CR614" s="36">
        <f t="shared" si="1396"/>
        <v>-0.50360726388907273</v>
      </c>
      <c r="CS614" s="36">
        <f t="shared" si="1396"/>
        <v>-0.17882839052871735</v>
      </c>
      <c r="CT614" s="36">
        <f t="shared" si="1396"/>
        <v>-0.5439503812627644</v>
      </c>
      <c r="CU614" s="36">
        <f t="shared" si="1396"/>
        <v>-0.90907237199681146</v>
      </c>
      <c r="CV614" s="36">
        <f t="shared" si="1396"/>
        <v>-0.58429349863645608</v>
      </c>
      <c r="CW614" s="36">
        <f t="shared" si="1396"/>
        <v>-0.94941548937050313</v>
      </c>
      <c r="CX614" s="36">
        <f t="shared" si="1396"/>
        <v>-1.3145374801045502</v>
      </c>
      <c r="CY614" s="36">
        <f t="shared" si="1396"/>
        <v>0.60174508411692051</v>
      </c>
      <c r="CZ614" s="36">
        <f t="shared" si="1396"/>
        <v>0.23662309338287352</v>
      </c>
      <c r="DA614" s="36">
        <f t="shared" si="1396"/>
        <v>-0.12849889735117354</v>
      </c>
      <c r="DB614" s="36">
        <f t="shared" si="1396"/>
        <v>0.19627997600918184</v>
      </c>
      <c r="DC614" s="36">
        <f t="shared" si="1396"/>
        <v>-0.16884201472486521</v>
      </c>
      <c r="DD614" s="36">
        <f t="shared" si="1396"/>
        <v>-0.53396400545891232</v>
      </c>
      <c r="DE614" s="36">
        <f t="shared" si="1396"/>
        <v>-0.20918513209855694</v>
      </c>
      <c r="DF614" s="36">
        <f t="shared" si="1396"/>
        <v>-0.57430712283260399</v>
      </c>
      <c r="DG614" s="36">
        <f t="shared" si="1396"/>
        <v>-0.93942911356665104</v>
      </c>
    </row>
    <row r="615" spans="1:111" ht="13.15" x14ac:dyDescent="0.35">
      <c r="B615" s="35">
        <f t="shared" ref="B615:B617" si="1397">K608</f>
        <v>0.3282198207206618</v>
      </c>
      <c r="D615" s="35">
        <f>$CE$4-$CE$7*SUMPRODUCT($B$4:$CD$4,AE616:DG616)</f>
        <v>-8.7140961113618687E-11</v>
      </c>
      <c r="F615" s="37" t="s">
        <v>364</v>
      </c>
      <c r="H615" s="35">
        <f t="shared" si="1393"/>
        <v>-4.7876491452098283E-8</v>
      </c>
      <c r="I615" s="35">
        <f t="shared" si="1393"/>
        <v>-1.9786944532454607E-3</v>
      </c>
      <c r="J615" s="35">
        <f t="shared" si="1393"/>
        <v>-1.3229544486987308E-6</v>
      </c>
      <c r="K615" s="35">
        <f t="shared" si="1393"/>
        <v>9.0371739696113286E-7</v>
      </c>
      <c r="M615" s="35">
        <v>1.7251049343136204E-13</v>
      </c>
      <c r="N615" s="35">
        <f>IFERROR(M615/(MAX(ABS(M614),ABS(M615),ABS(M616),ABS(M617))),0)</f>
        <v>0.19691243242932477</v>
      </c>
      <c r="P615" s="35">
        <f>L666</f>
        <v>1.2960299500264227E-11</v>
      </c>
      <c r="R615" s="35">
        <f>H666*J666</f>
        <v>-1.9827659501568142E-13</v>
      </c>
      <c r="T615" s="35">
        <f>P615-D615</f>
        <v>1.0010126061388291E-10</v>
      </c>
      <c r="V615" s="35">
        <v>-1.9816782607854066E-13</v>
      </c>
      <c r="X615" s="35">
        <v>-2.0456538638046785E-7</v>
      </c>
      <c r="Y615" s="35">
        <v>-1.978750710326372E-3</v>
      </c>
      <c r="Z615" s="35">
        <v>-1.3488010889622839E-6</v>
      </c>
      <c r="AA615" s="35">
        <v>7.9848630197453451E-7</v>
      </c>
      <c r="AC615" s="43">
        <f t="shared" ref="AC615:AC616" si="1398">SUM(AE615:DG615)</f>
        <v>98.88294136413927</v>
      </c>
      <c r="AD615" s="37" t="s">
        <v>365</v>
      </c>
      <c r="AE615" s="35">
        <f>EXP(AE614)</f>
        <v>2.5585203767520102</v>
      </c>
      <c r="AF615" s="35">
        <f t="shared" ref="AF615:CQ615" si="1399">EXP(AF614)</f>
        <v>1.7758996202312693</v>
      </c>
      <c r="AG615" s="35">
        <f t="shared" si="1399"/>
        <v>1.2326731847808368</v>
      </c>
      <c r="AH615" s="35">
        <f t="shared" si="1399"/>
        <v>1.7056802511687328</v>
      </c>
      <c r="AI615" s="35">
        <f t="shared" si="1399"/>
        <v>1.1839330801546835</v>
      </c>
      <c r="AJ615" s="35">
        <f t="shared" si="1399"/>
        <v>0.82178212318757426</v>
      </c>
      <c r="AK615" s="35">
        <f t="shared" si="1399"/>
        <v>1.1371201674463058</v>
      </c>
      <c r="AL615" s="35">
        <f t="shared" si="1399"/>
        <v>0.7892887201034583</v>
      </c>
      <c r="AM615" s="35">
        <f t="shared" si="1399"/>
        <v>0.5478547487919494</v>
      </c>
      <c r="AN615" s="35">
        <f t="shared" si="1399"/>
        <v>3.3897642915883015</v>
      </c>
      <c r="AO615" s="35">
        <f t="shared" si="1399"/>
        <v>2.3528759719112728</v>
      </c>
      <c r="AP615" s="35">
        <f t="shared" si="1399"/>
        <v>1.6331593771682182</v>
      </c>
      <c r="AQ615" s="35">
        <f t="shared" si="1399"/>
        <v>2.2598428610598296</v>
      </c>
      <c r="AR615" s="35">
        <f t="shared" si="1399"/>
        <v>1.5685839812748497</v>
      </c>
      <c r="AS615" s="35">
        <f t="shared" si="1399"/>
        <v>1.0887729181126089</v>
      </c>
      <c r="AT615" s="35">
        <f t="shared" si="1399"/>
        <v>1.506561907373861</v>
      </c>
      <c r="AU615" s="35">
        <f t="shared" si="1399"/>
        <v>1.0457226541836782</v>
      </c>
      <c r="AV615" s="35">
        <f t="shared" si="1399"/>
        <v>0.72584861207538165</v>
      </c>
      <c r="AW615" s="35">
        <f t="shared" si="1399"/>
        <v>4.9326124430120322</v>
      </c>
      <c r="AX615" s="35">
        <f t="shared" si="1399"/>
        <v>3.423785342453876</v>
      </c>
      <c r="AY615" s="35">
        <f t="shared" si="1399"/>
        <v>2.3764903905655195</v>
      </c>
      <c r="AZ615" s="35">
        <f t="shared" si="1399"/>
        <v>3.2884082953427543</v>
      </c>
      <c r="BA615" s="35">
        <f t="shared" si="1399"/>
        <v>2.2825235616368889</v>
      </c>
      <c r="BB615" s="35">
        <f t="shared" si="1399"/>
        <v>1.5843269270443541</v>
      </c>
      <c r="BC615" s="35">
        <f t="shared" si="1399"/>
        <v>2.1922721968961025</v>
      </c>
      <c r="BD615" s="35">
        <f t="shared" si="1399"/>
        <v>1.5216823744252403</v>
      </c>
      <c r="BE615" s="35">
        <f t="shared" si="1399"/>
        <v>1.0562179513633523</v>
      </c>
      <c r="BF615" s="35">
        <f t="shared" si="1399"/>
        <v>1.5563872624634134</v>
      </c>
      <c r="BG615" s="35">
        <f t="shared" si="1399"/>
        <v>1.0803070295849615</v>
      </c>
      <c r="BH615" s="35">
        <f t="shared" si="1399"/>
        <v>0.74985404103313102</v>
      </c>
      <c r="BI615" s="35">
        <f t="shared" si="1399"/>
        <v>1.0375915083093838</v>
      </c>
      <c r="BJ615" s="35">
        <f t="shared" si="1399"/>
        <v>0.7202046863902809</v>
      </c>
      <c r="BK615" s="35">
        <f t="shared" si="1399"/>
        <v>0.49990269402230014</v>
      </c>
      <c r="BL615" s="35">
        <f t="shared" si="1399"/>
        <v>0.6917276722065504</v>
      </c>
      <c r="BM615" s="35">
        <f t="shared" si="1399"/>
        <v>0.48013645759372497</v>
      </c>
      <c r="BN615" s="35">
        <f t="shared" si="1399"/>
        <v>0.33326846268167526</v>
      </c>
      <c r="BO615" s="35">
        <f t="shared" si="1399"/>
        <v>2.0620457097468385</v>
      </c>
      <c r="BP615" s="35">
        <f t="shared" si="1399"/>
        <v>1.4312906108208316</v>
      </c>
      <c r="BQ615" s="35">
        <f t="shared" si="1399"/>
        <v>0.99347594621235591</v>
      </c>
      <c r="BR615" s="35">
        <f t="shared" si="1399"/>
        <v>1.3746971398318109</v>
      </c>
      <c r="BS615" s="35">
        <f t="shared" si="1399"/>
        <v>0.95419374054762729</v>
      </c>
      <c r="BT615" s="35">
        <f t="shared" si="1399"/>
        <v>0.66231729747518586</v>
      </c>
      <c r="BU615" s="35">
        <f t="shared" si="1399"/>
        <v>0.91646475988826404</v>
      </c>
      <c r="BV615" s="35">
        <f t="shared" si="1399"/>
        <v>0.63612916036535561</v>
      </c>
      <c r="BW615" s="35">
        <f t="shared" si="1399"/>
        <v>0.44154486498364515</v>
      </c>
      <c r="BX615" s="35">
        <f t="shared" si="1399"/>
        <v>3.0005839495084783</v>
      </c>
      <c r="BY615" s="35">
        <f t="shared" si="1399"/>
        <v>2.0827412377965384</v>
      </c>
      <c r="BZ615" s="35">
        <f t="shared" si="1399"/>
        <v>1.4456556245756196</v>
      </c>
      <c r="CA615" s="35">
        <f t="shared" si="1399"/>
        <v>2.00038929967317</v>
      </c>
      <c r="CB615" s="35">
        <f t="shared" si="1399"/>
        <v>1.3884941585316168</v>
      </c>
      <c r="CC615" s="35">
        <f t="shared" si="1399"/>
        <v>0.96377041638415661</v>
      </c>
      <c r="CD615" s="35">
        <f t="shared" si="1399"/>
        <v>1.3335928664493477</v>
      </c>
      <c r="CE615" s="35">
        <f t="shared" si="1399"/>
        <v>0.92566277235480521</v>
      </c>
      <c r="CF615" s="35">
        <f t="shared" si="1399"/>
        <v>0.6425136109230446</v>
      </c>
      <c r="CG615" s="35">
        <f t="shared" si="1399"/>
        <v>0.94677428906525696</v>
      </c>
      <c r="CH615" s="35">
        <f t="shared" si="1399"/>
        <v>0.657167367386846</v>
      </c>
      <c r="CI615" s="35">
        <f t="shared" si="1399"/>
        <v>0.456147736314786</v>
      </c>
      <c r="CJ615" s="35">
        <f t="shared" si="1399"/>
        <v>0.63118285937710661</v>
      </c>
      <c r="CK615" s="35">
        <f t="shared" si="1399"/>
        <v>0.43811157825808378</v>
      </c>
      <c r="CL615" s="35">
        <f t="shared" si="1399"/>
        <v>0.30409849087665342</v>
      </c>
      <c r="CM615" s="35">
        <f t="shared" si="1399"/>
        <v>0.42078857291825023</v>
      </c>
      <c r="CN615" s="35">
        <f t="shared" si="1399"/>
        <v>0.29207438550551351</v>
      </c>
      <c r="CO615" s="35">
        <f t="shared" si="1399"/>
        <v>0.20273232725118859</v>
      </c>
      <c r="CP615" s="35">
        <f t="shared" si="1399"/>
        <v>1.2543740931004439</v>
      </c>
      <c r="CQ615" s="35">
        <f t="shared" si="1399"/>
        <v>0.87067607348625775</v>
      </c>
      <c r="CR615" s="35">
        <f t="shared" ref="CR615:DG615" si="1400">EXP(CR614)</f>
        <v>0.60434668502097677</v>
      </c>
      <c r="CS615" s="35">
        <f t="shared" si="1400"/>
        <v>0.8362493954006518</v>
      </c>
      <c r="CT615" s="35">
        <f t="shared" si="1400"/>
        <v>0.58045071565775219</v>
      </c>
      <c r="CU615" s="35">
        <f t="shared" si="1400"/>
        <v>0.40289779001415599</v>
      </c>
      <c r="CV615" s="35">
        <f t="shared" si="1400"/>
        <v>0.55749959693400519</v>
      </c>
      <c r="CW615" s="35">
        <f t="shared" si="1400"/>
        <v>0.38696714377199953</v>
      </c>
      <c r="CX615" s="35">
        <f t="shared" si="1400"/>
        <v>0.26859852667621831</v>
      </c>
      <c r="CY615" s="35">
        <f t="shared" si="1400"/>
        <v>1.8253013270489238</v>
      </c>
      <c r="CZ615" s="35">
        <f t="shared" si="1400"/>
        <v>1.2669635008453208</v>
      </c>
      <c r="DA615" s="35">
        <f t="shared" si="1400"/>
        <v>0.87941453210328313</v>
      </c>
      <c r="DB615" s="35">
        <f t="shared" si="1400"/>
        <v>1.2168675513664673</v>
      </c>
      <c r="DC615" s="35">
        <f t="shared" si="1400"/>
        <v>0.84464233389724008</v>
      </c>
      <c r="DD615" s="35">
        <f t="shared" si="1400"/>
        <v>0.58627635473577155</v>
      </c>
      <c r="DE615" s="35">
        <f t="shared" si="1400"/>
        <v>0.81124503424465677</v>
      </c>
      <c r="DF615" s="35">
        <f t="shared" si="1400"/>
        <v>0.56309488926506635</v>
      </c>
      <c r="DG615" s="35">
        <f t="shared" si="1400"/>
        <v>0.39085090315734744</v>
      </c>
    </row>
    <row r="616" spans="1:111" ht="13.15" x14ac:dyDescent="0.35">
      <c r="B616" s="36">
        <f t="shared" si="1397"/>
        <v>-0.40546510810773873</v>
      </c>
      <c r="D616" s="36">
        <f>$CE$5-$CE$7*SUMPRODUCT($B$5:$CD$5,AE616:DG616)</f>
        <v>-1.9898038772225846E-10</v>
      </c>
      <c r="F616" s="36">
        <f>SUMPRODUCT($B$7:$CD$7, LN(AE616:DG616))</f>
        <v>-3180.597839997798</v>
      </c>
      <c r="H616" s="36">
        <f t="shared" si="1393"/>
        <v>2.005699531178011E-8</v>
      </c>
      <c r="I616" s="36">
        <f t="shared" si="1393"/>
        <v>-1.3229544486987308E-6</v>
      </c>
      <c r="J616" s="36">
        <f t="shared" si="1393"/>
        <v>-2.1371781827018419E-3</v>
      </c>
      <c r="K616" s="36">
        <f t="shared" si="1393"/>
        <v>-1.7540118144059773E-6</v>
      </c>
      <c r="M616" s="36">
        <v>4.2574614823096453E-13</v>
      </c>
      <c r="N616" s="36">
        <f>IFERROR(M616/(MAX(ABS(M614),ABS(M615),ABS(M616),ABS(M617))),0)</f>
        <v>0.48596875458437544</v>
      </c>
      <c r="P616" s="36">
        <f>L667</f>
        <v>2.97859514830634E-11</v>
      </c>
      <c r="R616" s="36">
        <f>H667*J667</f>
        <v>-4.8933543075085002E-13</v>
      </c>
      <c r="T616" s="36">
        <f>P616-D616</f>
        <v>2.2876633920532186E-10</v>
      </c>
      <c r="V616" s="36">
        <v>-4.8947698232780031E-13</v>
      </c>
      <c r="X616" s="36">
        <v>2.071795067498574E-7</v>
      </c>
      <c r="Y616" s="36">
        <v>-1.3488010889622839E-6</v>
      </c>
      <c r="Z616" s="36">
        <v>-2.1369631112600879E-3</v>
      </c>
      <c r="AA616" s="36">
        <v>-1.7128914493695765E-6</v>
      </c>
      <c r="AC616" s="44">
        <f t="shared" si="1398"/>
        <v>0.99999999999999978</v>
      </c>
      <c r="AD616" s="37" t="s">
        <v>366</v>
      </c>
      <c r="AE616" s="36">
        <f t="shared" ref="AE616:BJ616" si="1401">AE615/$AC615</f>
        <v>2.587423413438103E-2</v>
      </c>
      <c r="AF616" s="36">
        <f t="shared" si="1401"/>
        <v>1.7959615639784297E-2</v>
      </c>
      <c r="AG616" s="36">
        <f t="shared" si="1401"/>
        <v>1.2465984200869211E-2</v>
      </c>
      <c r="AH616" s="36">
        <f t="shared" si="1401"/>
        <v>1.7249489422928029E-2</v>
      </c>
      <c r="AI616" s="36">
        <f t="shared" si="1401"/>
        <v>1.1973077093194628E-2</v>
      </c>
      <c r="AJ616" s="36">
        <f t="shared" si="1401"/>
        <v>8.3106561339163446E-3</v>
      </c>
      <c r="AK616" s="36">
        <f t="shared" si="1401"/>
        <v>1.1499659615290246E-2</v>
      </c>
      <c r="AL616" s="36">
        <f t="shared" si="1401"/>
        <v>7.9820513954664829E-3</v>
      </c>
      <c r="AM616" s="36">
        <f t="shared" si="1401"/>
        <v>5.5404374226132548E-3</v>
      </c>
      <c r="AN616" s="36">
        <f t="shared" si="1401"/>
        <v>3.4280577062381239E-2</v>
      </c>
      <c r="AO616" s="36">
        <f t="shared" si="1401"/>
        <v>2.3794558894104288E-2</v>
      </c>
      <c r="AP616" s="36">
        <f t="shared" si="1401"/>
        <v>1.6516088160788645E-2</v>
      </c>
      <c r="AQ616" s="36">
        <f t="shared" si="1401"/>
        <v>2.2853718041597217E-2</v>
      </c>
      <c r="AR616" s="36">
        <f t="shared" si="1401"/>
        <v>1.5863039262742944E-2</v>
      </c>
      <c r="AS616" s="36">
        <f t="shared" si="1401"/>
        <v>1.1010725440530448E-2</v>
      </c>
      <c r="AT616" s="36">
        <f t="shared" si="1401"/>
        <v>1.5235812027737964E-2</v>
      </c>
      <c r="AU616" s="36">
        <f t="shared" si="1401"/>
        <v>1.0575359508499797E-2</v>
      </c>
      <c r="AV616" s="36">
        <f t="shared" si="1401"/>
        <v>7.3404836270234246E-3</v>
      </c>
      <c r="AW616" s="36">
        <f t="shared" si="1401"/>
        <v>4.988335070705012E-2</v>
      </c>
      <c r="AX616" s="36">
        <f t="shared" si="1401"/>
        <v>3.4624630853624064E-2</v>
      </c>
      <c r="AY616" s="36">
        <f t="shared" si="1401"/>
        <v>2.4033370749096401E-2</v>
      </c>
      <c r="AZ616" s="36">
        <f t="shared" si="1401"/>
        <v>3.3255567138047566E-2</v>
      </c>
      <c r="BA616" s="36">
        <f t="shared" si="1401"/>
        <v>2.3083087235759202E-2</v>
      </c>
      <c r="BB616" s="36">
        <f t="shared" si="1401"/>
        <v>1.6022247166071087E-2</v>
      </c>
      <c r="BC616" s="36">
        <f t="shared" si="1401"/>
        <v>2.2170378092041147E-2</v>
      </c>
      <c r="BD616" s="36">
        <f t="shared" si="1401"/>
        <v>1.5388724823846019E-2</v>
      </c>
      <c r="BE616" s="36">
        <f t="shared" si="1401"/>
        <v>1.0681498110718605E-2</v>
      </c>
      <c r="BF616" s="36">
        <f t="shared" si="1401"/>
        <v>1.5739694238382056E-2</v>
      </c>
      <c r="BG616" s="36">
        <f t="shared" si="1401"/>
        <v>1.0925110182621893E-2</v>
      </c>
      <c r="BH616" s="36">
        <f t="shared" si="1401"/>
        <v>7.5832497566164824E-3</v>
      </c>
      <c r="BI616" s="36">
        <f t="shared" si="1401"/>
        <v>1.0493129492259168E-2</v>
      </c>
      <c r="BJ616" s="36">
        <f t="shared" si="1401"/>
        <v>7.2834067884176958E-3</v>
      </c>
      <c r="BK616" s="36">
        <f t="shared" ref="BK616:CP616" si="1402">BK615/$AC615</f>
        <v>5.0554998377464735E-3</v>
      </c>
      <c r="BL616" s="36">
        <f t="shared" si="1402"/>
        <v>6.9954196615090907E-3</v>
      </c>
      <c r="BM616" s="36">
        <f t="shared" si="1402"/>
        <v>4.8556045256138635E-3</v>
      </c>
      <c r="BN616" s="36">
        <f t="shared" si="1402"/>
        <v>3.3703332251657499E-3</v>
      </c>
      <c r="BO616" s="36">
        <f t="shared" si="1402"/>
        <v>2.0853401823407499E-2</v>
      </c>
      <c r="BP616" s="36">
        <f t="shared" si="1402"/>
        <v>1.4474595830943812E-2</v>
      </c>
      <c r="BQ616" s="36">
        <f t="shared" si="1402"/>
        <v>1.0046990234178535E-2</v>
      </c>
      <c r="BR616" s="36">
        <f t="shared" si="1402"/>
        <v>1.3902267882277582E-2</v>
      </c>
      <c r="BS616" s="36">
        <f t="shared" si="1402"/>
        <v>9.6497305539666491E-3</v>
      </c>
      <c r="BT616" s="36">
        <f t="shared" si="1402"/>
        <v>6.6979934894552074E-3</v>
      </c>
      <c r="BU616" s="36">
        <f t="shared" si="1402"/>
        <v>9.2681785881890012E-3</v>
      </c>
      <c r="BV616" s="36">
        <f t="shared" si="1402"/>
        <v>6.433153702647171E-3</v>
      </c>
      <c r="BW616" s="36">
        <f t="shared" si="1402"/>
        <v>4.465328992972039E-3</v>
      </c>
      <c r="BX616" s="36">
        <f t="shared" si="1402"/>
        <v>3.0344808802346825E-2</v>
      </c>
      <c r="BY616" s="36">
        <f t="shared" si="1402"/>
        <v>2.1062695031762699E-2</v>
      </c>
      <c r="BZ616" s="36">
        <f t="shared" si="1402"/>
        <v>1.4619868752204198E-2</v>
      </c>
      <c r="CA616" s="36">
        <f t="shared" si="1402"/>
        <v>2.022987253490649E-2</v>
      </c>
      <c r="CB616" s="36">
        <f t="shared" si="1402"/>
        <v>1.4041796687847777E-2</v>
      </c>
      <c r="CC616" s="36">
        <f t="shared" si="1402"/>
        <v>9.7465791681402795E-3</v>
      </c>
      <c r="CD616" s="36">
        <f t="shared" si="1402"/>
        <v>1.3486581689943402E-2</v>
      </c>
      <c r="CE616" s="36">
        <f t="shared" si="1402"/>
        <v>9.3611977919025036E-3</v>
      </c>
      <c r="CF616" s="36">
        <f t="shared" si="1402"/>
        <v>6.4977194454296193E-3</v>
      </c>
      <c r="CG616" s="36">
        <f t="shared" si="1402"/>
        <v>9.5746978801807027E-3</v>
      </c>
      <c r="CH616" s="36">
        <f t="shared" si="1402"/>
        <v>6.6459124124029472E-3</v>
      </c>
      <c r="CI616" s="36">
        <f t="shared" si="1402"/>
        <v>4.6130073602382929E-3</v>
      </c>
      <c r="CJ616" s="36">
        <f t="shared" si="1402"/>
        <v>6.3831319201231853E-3</v>
      </c>
      <c r="CK616" s="36">
        <f t="shared" si="1402"/>
        <v>4.4306082749371841E-3</v>
      </c>
      <c r="CL616" s="36">
        <f t="shared" si="1402"/>
        <v>3.0753382401601708E-3</v>
      </c>
      <c r="CM616" s="36">
        <f t="shared" si="1402"/>
        <v>4.2554212800839349E-3</v>
      </c>
      <c r="CN616" s="36">
        <f t="shared" si="1402"/>
        <v>2.9537388499593798E-3</v>
      </c>
      <c r="CO616" s="36">
        <f t="shared" si="1402"/>
        <v>2.0502254934409866E-3</v>
      </c>
      <c r="CP616" s="36">
        <f t="shared" si="1402"/>
        <v>1.2685444787500558E-2</v>
      </c>
      <c r="CQ616" s="36">
        <f t="shared" ref="CQ616:DG616" si="1403">CQ615/$AC615</f>
        <v>8.8051190779203075E-3</v>
      </c>
      <c r="CR616" s="36">
        <f t="shared" si="1403"/>
        <v>6.1117385535231277E-3</v>
      </c>
      <c r="CS616" s="36">
        <f t="shared" si="1403"/>
        <v>8.4569631916706373E-3</v>
      </c>
      <c r="CT616" s="36">
        <f t="shared" si="1403"/>
        <v>5.8700793852827027E-3</v>
      </c>
      <c r="CU616" s="36">
        <f t="shared" si="1403"/>
        <v>4.0744923690171526E-3</v>
      </c>
      <c r="CV616" s="36">
        <f t="shared" si="1403"/>
        <v>5.6379754611161591E-3</v>
      </c>
      <c r="CW616" s="36">
        <f t="shared" si="1403"/>
        <v>3.9133862568568011E-3</v>
      </c>
      <c r="CX616" s="36">
        <f t="shared" si="1403"/>
        <v>2.716328246012591E-3</v>
      </c>
      <c r="CY616" s="36">
        <f t="shared" si="1403"/>
        <v>1.8459213509104663E-2</v>
      </c>
      <c r="CZ616" s="36">
        <f t="shared" si="1403"/>
        <v>1.2812761062392869E-2</v>
      </c>
      <c r="DA616" s="36">
        <f t="shared" si="1403"/>
        <v>8.8934908283605143E-3</v>
      </c>
      <c r="DB616" s="36">
        <f t="shared" si="1403"/>
        <v>1.2306142339408348E-2</v>
      </c>
      <c r="DC616" s="36">
        <f t="shared" si="1403"/>
        <v>8.5418407082655488E-3</v>
      </c>
      <c r="DD616" s="36">
        <f t="shared" si="1403"/>
        <v>5.9289938855761988E-3</v>
      </c>
      <c r="DE616" s="36">
        <f t="shared" si="1403"/>
        <v>8.2040948929423905E-3</v>
      </c>
      <c r="DF616" s="36">
        <f t="shared" si="1403"/>
        <v>5.6945604721794557E-3</v>
      </c>
      <c r="DG616" s="36">
        <f t="shared" si="1403"/>
        <v>3.9526625903858158E-3</v>
      </c>
    </row>
    <row r="617" spans="1:111" x14ac:dyDescent="0.35">
      <c r="B617" s="35">
        <f t="shared" si="1397"/>
        <v>-0.36512199073404705</v>
      </c>
      <c r="D617" s="35">
        <f>$CE$6-$CE$7*SUMPRODUCT($B$6:$CD$6,AE616:DG616)</f>
        <v>-2.1790924620290753E-10</v>
      </c>
      <c r="H617" s="35">
        <f t="shared" si="1393"/>
        <v>-1.5221976208223791E-7</v>
      </c>
      <c r="I617" s="35">
        <f t="shared" si="1393"/>
        <v>9.0371739696113286E-7</v>
      </c>
      <c r="J617" s="35">
        <f t="shared" si="1393"/>
        <v>-1.7540118144059773E-6</v>
      </c>
      <c r="K617" s="35">
        <f t="shared" si="1393"/>
        <v>-2.1061577536068098E-3</v>
      </c>
      <c r="M617" s="35">
        <v>4.592814228585183E-13</v>
      </c>
      <c r="N617" s="35">
        <f>IFERROR(M617/(MAX(ABS(M614),ABS(M615),ABS(M616),ABS(M617))),0)</f>
        <v>0.52424765790062167</v>
      </c>
      <c r="P617" s="35">
        <f>L668</f>
        <v>3.248601387895178E-11</v>
      </c>
      <c r="R617" s="35">
        <f>H668*J668</f>
        <v>-5.2787952122215073E-13</v>
      </c>
      <c r="T617" s="35">
        <f>P617-D617</f>
        <v>2.5039526008185931E-10</v>
      </c>
      <c r="V617" s="35">
        <v>-5.2775156789299418E-13</v>
      </c>
      <c r="X617" s="35">
        <v>-3.4316483075742116E-7</v>
      </c>
      <c r="Y617" s="35">
        <v>7.9848630197453451E-7</v>
      </c>
      <c r="Z617" s="35">
        <v>-1.7128914493695765E-6</v>
      </c>
      <c r="AA617" s="35">
        <v>-2.1063193223555864E-3</v>
      </c>
    </row>
    <row r="618" spans="1:111" x14ac:dyDescent="0.35">
      <c r="B618" s="3"/>
    </row>
    <row r="619" spans="1:111" ht="13.5" thickBot="1" x14ac:dyDescent="0.4">
      <c r="B619" s="39" t="s">
        <v>367</v>
      </c>
      <c r="D619" s="39" t="s">
        <v>368</v>
      </c>
      <c r="E619" s="39" t="s">
        <v>369</v>
      </c>
      <c r="F619" s="39" t="s">
        <v>370</v>
      </c>
      <c r="H619" s="39" t="s">
        <v>347</v>
      </c>
      <c r="I619" s="39" t="s">
        <v>371</v>
      </c>
      <c r="J619" s="39" t="s">
        <v>372</v>
      </c>
      <c r="K619" s="39" t="s">
        <v>349</v>
      </c>
      <c r="L619" s="39" t="s">
        <v>373</v>
      </c>
      <c r="M619" s="39" t="s">
        <v>374</v>
      </c>
    </row>
    <row r="620" spans="1:111" ht="13.15" thickTop="1" x14ac:dyDescent="0.35">
      <c r="B620" s="32">
        <v>1</v>
      </c>
      <c r="D620" s="32">
        <v>0</v>
      </c>
      <c r="E620" s="32"/>
      <c r="F620" s="32" t="b">
        <v>0</v>
      </c>
      <c r="H620" s="32">
        <v>0</v>
      </c>
      <c r="I620" s="32">
        <f>B614</f>
        <v>-0.49706183544552701</v>
      </c>
      <c r="J620" s="32">
        <f>IF(SUMPRODUCT(L620:L623,N614:N617)&gt;0,N614,-N614)</f>
        <v>-1</v>
      </c>
      <c r="K620" s="32">
        <f>I620+J620*H620</f>
        <v>-0.49706183544552701</v>
      </c>
      <c r="L620" s="32">
        <f>D614</f>
        <v>-3.9358383219223469E-10</v>
      </c>
      <c r="M620" s="32">
        <f>SUMPRODUCT(L620:L623,J620:J623)</f>
        <v>6.216796339742129E-10</v>
      </c>
    </row>
    <row r="621" spans="1:111" ht="13.5" thickBot="1" x14ac:dyDescent="0.4">
      <c r="H621" s="33">
        <f>H620</f>
        <v>0</v>
      </c>
      <c r="I621" s="33">
        <f>B615</f>
        <v>0.3282198207206618</v>
      </c>
      <c r="J621" s="32">
        <f>IF(SUMPRODUCT(L620:L623,N614:N617)&gt;0,N615,-N615)</f>
        <v>-0.19691243242932477</v>
      </c>
      <c r="K621" s="33">
        <f t="shared" ref="K621:K623" si="1404">I621+J621*H621</f>
        <v>0.3282198207206618</v>
      </c>
      <c r="L621" s="32">
        <f>D615</f>
        <v>-8.7140961113618687E-11</v>
      </c>
      <c r="M621" s="39" t="s">
        <v>375</v>
      </c>
    </row>
    <row r="622" spans="1:111" ht="13.15" thickTop="1" x14ac:dyDescent="0.35">
      <c r="H622" s="33">
        <f t="shared" ref="H622:H623" si="1405">H621</f>
        <v>0</v>
      </c>
      <c r="I622" s="32">
        <f>B616</f>
        <v>-0.40546510810773873</v>
      </c>
      <c r="J622" s="32">
        <f>IF(SUMPRODUCT(L620:L623,N614:N617)&gt;0,N616,-N616)</f>
        <v>-0.48596875458437544</v>
      </c>
      <c r="K622" s="32">
        <f t="shared" si="1404"/>
        <v>-0.40546510810773873</v>
      </c>
      <c r="L622" s="32">
        <f>D616</f>
        <v>-1.9898038772225846E-10</v>
      </c>
      <c r="M622" s="32">
        <f>F616</f>
        <v>-3180.597839997798</v>
      </c>
    </row>
    <row r="623" spans="1:111" x14ac:dyDescent="0.35">
      <c r="H623" s="33">
        <f t="shared" si="1405"/>
        <v>0</v>
      </c>
      <c r="I623" s="34">
        <f>B617</f>
        <v>-0.36512199073404705</v>
      </c>
      <c r="J623" s="32">
        <f>IF(SUMPRODUCT(L620:L623,N614:N617)&gt;0,N617,-N617)</f>
        <v>-0.52424765790062167</v>
      </c>
      <c r="K623" s="34">
        <f t="shared" si="1404"/>
        <v>-0.36512199073404705</v>
      </c>
      <c r="L623" s="32">
        <f>D617</f>
        <v>-2.1790924620290753E-10</v>
      </c>
    </row>
    <row r="624" spans="1:111" ht="13.5" thickBot="1" x14ac:dyDescent="0.4">
      <c r="B624" s="39" t="s">
        <v>367</v>
      </c>
      <c r="D624" s="39" t="s">
        <v>368</v>
      </c>
      <c r="E624" s="39" t="s">
        <v>369</v>
      </c>
      <c r="F624" s="39" t="s">
        <v>370</v>
      </c>
      <c r="H624" s="39" t="s">
        <v>347</v>
      </c>
      <c r="I624" s="39" t="s">
        <v>371</v>
      </c>
      <c r="J624" s="39" t="s">
        <v>372</v>
      </c>
      <c r="K624" s="39" t="s">
        <v>349</v>
      </c>
      <c r="L624" s="39" t="s">
        <v>373</v>
      </c>
      <c r="M624" s="39" t="s">
        <v>374</v>
      </c>
      <c r="O624" s="45" t="s">
        <v>336</v>
      </c>
    </row>
    <row r="625" spans="2:97" ht="13.9" thickTop="1" thickBot="1" x14ac:dyDescent="0.4">
      <c r="B625" s="32">
        <f>1+B620</f>
        <v>2</v>
      </c>
      <c r="D625" s="32">
        <v>0</v>
      </c>
      <c r="E625" s="32">
        <f>H625</f>
        <v>3.6824786746792453E-11</v>
      </c>
      <c r="F625" s="32" t="b">
        <f>OR(F620,M625*M620&lt;=0)</f>
        <v>1</v>
      </c>
      <c r="H625" s="32">
        <f>ABS(H607)</f>
        <v>3.6824786746792453E-11</v>
      </c>
      <c r="I625" s="32">
        <f>I620</f>
        <v>-0.49706183544552701</v>
      </c>
      <c r="J625" s="32">
        <f>J620</f>
        <v>-1</v>
      </c>
      <c r="K625" s="32">
        <f>I625+J625*H625</f>
        <v>-0.49706183548235178</v>
      </c>
      <c r="L625" s="32">
        <f>$CE$3-$CE$7*SUMPRODUCT($B$3:$CD$3,Q627:CS627)</f>
        <v>1.6150039527929039E-8</v>
      </c>
      <c r="M625" s="32">
        <f>SUMPRODUCT(L625:L628,J625:J628)</f>
        <v>-2.5509607065729769E-8</v>
      </c>
      <c r="O625" s="46">
        <f>SUM(Q625:CS625)</f>
        <v>-1.2659907370374435</v>
      </c>
      <c r="P625" s="39" t="s">
        <v>363</v>
      </c>
      <c r="Q625" s="32">
        <f t="shared" ref="Q625:AV625" si="1406">SUMPRODUCT(B$3:B$6,$K625:$K628)</f>
        <v>0.93942911364792803</v>
      </c>
      <c r="R625" s="32">
        <f t="shared" si="1406"/>
        <v>0.57430712289457564</v>
      </c>
      <c r="S625" s="32">
        <f t="shared" si="1406"/>
        <v>0.20918513214122325</v>
      </c>
      <c r="T625" s="32">
        <f t="shared" si="1406"/>
        <v>0.53396400552229362</v>
      </c>
      <c r="U625" s="32">
        <f t="shared" si="1406"/>
        <v>0.16884201476894123</v>
      </c>
      <c r="V625" s="32">
        <f t="shared" si="1406"/>
        <v>-0.19627997598441116</v>
      </c>
      <c r="W625" s="32">
        <f t="shared" si="1406"/>
        <v>0.12849889739665921</v>
      </c>
      <c r="X625" s="32">
        <f t="shared" si="1406"/>
        <v>-0.23662309335669318</v>
      </c>
      <c r="Y625" s="32">
        <f t="shared" si="1406"/>
        <v>-0.60174508411004557</v>
      </c>
      <c r="Z625" s="32">
        <f t="shared" si="1406"/>
        <v>1.2207603885451372</v>
      </c>
      <c r="AA625" s="32">
        <f t="shared" si="1406"/>
        <v>0.85563839779178474</v>
      </c>
      <c r="AB625" s="32">
        <f t="shared" si="1406"/>
        <v>0.49051640703843236</v>
      </c>
      <c r="AC625" s="32">
        <f t="shared" si="1406"/>
        <v>0.81529528041950261</v>
      </c>
      <c r="AD625" s="32">
        <f t="shared" si="1406"/>
        <v>0.45017328966615028</v>
      </c>
      <c r="AE625" s="32">
        <f t="shared" si="1406"/>
        <v>8.505129891279789E-2</v>
      </c>
      <c r="AF625" s="32">
        <f t="shared" si="1406"/>
        <v>0.40983017229386826</v>
      </c>
      <c r="AG625" s="32">
        <f t="shared" si="1406"/>
        <v>4.4708181540515868E-2</v>
      </c>
      <c r="AH625" s="32">
        <f t="shared" si="1406"/>
        <v>-0.32041380921283652</v>
      </c>
      <c r="AI625" s="32">
        <f t="shared" si="1406"/>
        <v>1.5958687550747492</v>
      </c>
      <c r="AJ625" s="32">
        <f t="shared" si="1406"/>
        <v>1.2307467643213967</v>
      </c>
      <c r="AK625" s="32">
        <f t="shared" si="1406"/>
        <v>0.86562477356804435</v>
      </c>
      <c r="AL625" s="32">
        <f t="shared" si="1406"/>
        <v>1.1904036469491146</v>
      </c>
      <c r="AM625" s="32">
        <f t="shared" si="1406"/>
        <v>0.82528165619576233</v>
      </c>
      <c r="AN625" s="32">
        <f t="shared" si="1406"/>
        <v>0.46015966544240994</v>
      </c>
      <c r="AO625" s="32">
        <f t="shared" si="1406"/>
        <v>0.7849385388234803</v>
      </c>
      <c r="AP625" s="32">
        <f t="shared" si="1406"/>
        <v>0.41981654807012792</v>
      </c>
      <c r="AQ625" s="32">
        <f t="shared" si="1406"/>
        <v>5.4694557316775527E-2</v>
      </c>
      <c r="AR625" s="32">
        <f t="shared" si="1406"/>
        <v>0.44236727816557625</v>
      </c>
      <c r="AS625" s="32">
        <f t="shared" si="1406"/>
        <v>7.7245287412223862E-2</v>
      </c>
      <c r="AT625" s="32">
        <f t="shared" si="1406"/>
        <v>-0.28787670334112853</v>
      </c>
      <c r="AU625" s="32">
        <f t="shared" si="1406"/>
        <v>3.690217003994184E-2</v>
      </c>
      <c r="AV625" s="32">
        <f t="shared" si="1406"/>
        <v>-0.32821982071341055</v>
      </c>
      <c r="AW625" s="32">
        <f t="shared" ref="AW625:CB625" si="1407">SUMPRODUCT(AH$3:AH$6,$K625:$K628)</f>
        <v>-0.69334181146676288</v>
      </c>
      <c r="AX625" s="32">
        <f t="shared" si="1407"/>
        <v>-0.36856293808569263</v>
      </c>
      <c r="AY625" s="32">
        <f t="shared" si="1407"/>
        <v>-0.73368492883904501</v>
      </c>
      <c r="AZ625" s="32">
        <f t="shared" si="1407"/>
        <v>-1.0988069195923975</v>
      </c>
      <c r="BA625" s="32">
        <f t="shared" si="1407"/>
        <v>0.7236985530627853</v>
      </c>
      <c r="BB625" s="32">
        <f t="shared" si="1407"/>
        <v>0.35857656230943291</v>
      </c>
      <c r="BC625" s="32">
        <f t="shared" si="1407"/>
        <v>-6.5454284439194765E-3</v>
      </c>
      <c r="BD625" s="32">
        <f t="shared" si="1407"/>
        <v>0.31823344493715089</v>
      </c>
      <c r="BE625" s="32">
        <f t="shared" si="1407"/>
        <v>-4.6888545816201506E-2</v>
      </c>
      <c r="BF625" s="32">
        <f t="shared" si="1407"/>
        <v>-0.41201053656955389</v>
      </c>
      <c r="BG625" s="32">
        <f t="shared" si="1407"/>
        <v>-8.7231663188483521E-2</v>
      </c>
      <c r="BH625" s="32">
        <f t="shared" si="1407"/>
        <v>-0.45235365394183591</v>
      </c>
      <c r="BI625" s="32">
        <f t="shared" si="1407"/>
        <v>-0.8174756446951883</v>
      </c>
      <c r="BJ625" s="32">
        <f t="shared" si="1407"/>
        <v>1.0988069195923975</v>
      </c>
      <c r="BK625" s="32">
        <f t="shared" si="1407"/>
        <v>0.73368492883904501</v>
      </c>
      <c r="BL625" s="32">
        <f t="shared" si="1407"/>
        <v>0.36856293808569263</v>
      </c>
      <c r="BM625" s="32">
        <f t="shared" si="1407"/>
        <v>0.69334181146676288</v>
      </c>
      <c r="BN625" s="32">
        <f t="shared" si="1407"/>
        <v>0.32821982071341055</v>
      </c>
      <c r="BO625" s="32">
        <f t="shared" si="1407"/>
        <v>-3.690217003994184E-2</v>
      </c>
      <c r="BP625" s="32">
        <f t="shared" si="1407"/>
        <v>0.28787670334112853</v>
      </c>
      <c r="BQ625" s="32">
        <f t="shared" si="1407"/>
        <v>-7.7245287412223862E-2</v>
      </c>
      <c r="BR625" s="32">
        <f t="shared" si="1407"/>
        <v>-0.44236727816557625</v>
      </c>
      <c r="BS625" s="32">
        <f t="shared" si="1407"/>
        <v>-5.4694557316775527E-2</v>
      </c>
      <c r="BT625" s="32">
        <f t="shared" si="1407"/>
        <v>-0.41981654807012792</v>
      </c>
      <c r="BU625" s="32">
        <f t="shared" si="1407"/>
        <v>-0.7849385388234803</v>
      </c>
      <c r="BV625" s="32">
        <f t="shared" si="1407"/>
        <v>-0.46015966544240994</v>
      </c>
      <c r="BW625" s="32">
        <f t="shared" si="1407"/>
        <v>-0.82528165619576233</v>
      </c>
      <c r="BX625" s="32">
        <f t="shared" si="1407"/>
        <v>-1.1904036469491146</v>
      </c>
      <c r="BY625" s="32">
        <f t="shared" si="1407"/>
        <v>-0.86562477356804435</v>
      </c>
      <c r="BZ625" s="32">
        <f t="shared" si="1407"/>
        <v>-1.2307467643213967</v>
      </c>
      <c r="CA625" s="32">
        <f t="shared" si="1407"/>
        <v>-1.5958687550747492</v>
      </c>
      <c r="CB625" s="32">
        <f t="shared" si="1407"/>
        <v>0.22663671758043347</v>
      </c>
      <c r="CC625" s="32">
        <f t="shared" ref="CC625:CS625" si="1408">SUMPRODUCT(BN$3:BN$6,$K625:$K628)</f>
        <v>-0.13848527317291892</v>
      </c>
      <c r="CD625" s="32">
        <f t="shared" si="1408"/>
        <v>-0.50360726392627131</v>
      </c>
      <c r="CE625" s="32">
        <f t="shared" si="1408"/>
        <v>-0.17882839054520094</v>
      </c>
      <c r="CF625" s="32">
        <f t="shared" si="1408"/>
        <v>-0.54395038129855333</v>
      </c>
      <c r="CG625" s="32">
        <f t="shared" si="1408"/>
        <v>-0.90907237205190572</v>
      </c>
      <c r="CH625" s="32">
        <f t="shared" si="1408"/>
        <v>-0.58429349867083535</v>
      </c>
      <c r="CI625" s="32">
        <f t="shared" si="1408"/>
        <v>-0.94941548942418774</v>
      </c>
      <c r="CJ625" s="32">
        <f t="shared" si="1408"/>
        <v>-1.31453748017754</v>
      </c>
      <c r="CK625" s="32">
        <f t="shared" si="1408"/>
        <v>0.60174508411004557</v>
      </c>
      <c r="CL625" s="32">
        <f t="shared" si="1408"/>
        <v>0.23662309335669318</v>
      </c>
      <c r="CM625" s="32">
        <f t="shared" si="1408"/>
        <v>-0.12849889739665921</v>
      </c>
      <c r="CN625" s="32">
        <f t="shared" si="1408"/>
        <v>0.19627997598441116</v>
      </c>
      <c r="CO625" s="32">
        <f t="shared" si="1408"/>
        <v>-0.16884201476894123</v>
      </c>
      <c r="CP625" s="32">
        <f t="shared" si="1408"/>
        <v>-0.53396400552229362</v>
      </c>
      <c r="CQ625" s="32">
        <f t="shared" si="1408"/>
        <v>-0.20918513214122325</v>
      </c>
      <c r="CR625" s="32">
        <f t="shared" si="1408"/>
        <v>-0.57430712289457564</v>
      </c>
      <c r="CS625" s="32">
        <f t="shared" si="1408"/>
        <v>-0.93942911364792803</v>
      </c>
    </row>
    <row r="626" spans="2:97" ht="13.9" thickTop="1" thickBot="1" x14ac:dyDescent="0.4">
      <c r="H626" s="33">
        <f>H625</f>
        <v>3.6824786746792453E-11</v>
      </c>
      <c r="I626" s="33">
        <f t="shared" ref="I626:J626" si="1409">I621</f>
        <v>0.3282198207206618</v>
      </c>
      <c r="J626" s="33">
        <f t="shared" si="1409"/>
        <v>-0.19691243242932477</v>
      </c>
      <c r="K626" s="33">
        <f t="shared" ref="K626:K628" si="1410">I626+J626*H626</f>
        <v>0.32821982071341055</v>
      </c>
      <c r="L626" s="33">
        <f>$CE$4-$CE$7*SUMPRODUCT($B$4:$CD$4,Q627:CS627)</f>
        <v>3.575792106857989E-9</v>
      </c>
      <c r="M626" s="39" t="s">
        <v>375</v>
      </c>
      <c r="O626" s="47">
        <f t="shared" ref="O626:O627" si="1411">SUM(Q626:CS626)</f>
        <v>98.882941366094556</v>
      </c>
      <c r="P626" s="39" t="s">
        <v>365</v>
      </c>
      <c r="Q626" s="33">
        <f>EXP(Q625)</f>
        <v>2.5585203769599589</v>
      </c>
      <c r="R626" s="33">
        <f>EXP(R625)</f>
        <v>1.7758996203413249</v>
      </c>
      <c r="S626" s="33">
        <f t="shared" ref="S626:CD626" si="1412">EXP(S625)</f>
        <v>1.2326731848334305</v>
      </c>
      <c r="T626" s="33">
        <f t="shared" si="1412"/>
        <v>1.7056802512768412</v>
      </c>
      <c r="U626" s="33">
        <f t="shared" si="1412"/>
        <v>1.1839330802068666</v>
      </c>
      <c r="V626" s="33">
        <f t="shared" si="1412"/>
        <v>0.82178212320793032</v>
      </c>
      <c r="W626" s="33">
        <f t="shared" si="1412"/>
        <v>1.1371201674980285</v>
      </c>
      <c r="X626" s="33">
        <f t="shared" si="1412"/>
        <v>0.7892887201241221</v>
      </c>
      <c r="Y626" s="33">
        <f t="shared" si="1412"/>
        <v>0.54785474879571583</v>
      </c>
      <c r="Z626" s="33">
        <f t="shared" si="1412"/>
        <v>3.3897642918427433</v>
      </c>
      <c r="AA626" s="33">
        <f t="shared" si="1412"/>
        <v>2.3528759720424608</v>
      </c>
      <c r="AB626" s="33">
        <f t="shared" si="1412"/>
        <v>1.6331593772277486</v>
      </c>
      <c r="AC626" s="33">
        <f t="shared" si="1412"/>
        <v>2.2598428611890156</v>
      </c>
      <c r="AD626" s="33">
        <f t="shared" si="1412"/>
        <v>1.5685839813342373</v>
      </c>
      <c r="AE626" s="33">
        <f t="shared" si="1412"/>
        <v>1.0887729181328114</v>
      </c>
      <c r="AF626" s="33">
        <f t="shared" si="1412"/>
        <v>1.5065619074330241</v>
      </c>
      <c r="AG626" s="33">
        <f t="shared" si="1412"/>
        <v>1.0457226542045559</v>
      </c>
      <c r="AH626" s="33">
        <f t="shared" si="1412"/>
        <v>0.72584861207586038</v>
      </c>
      <c r="AI626" s="33">
        <f t="shared" si="1412"/>
        <v>4.9326124433414051</v>
      </c>
      <c r="AJ626" s="33">
        <f t="shared" si="1412"/>
        <v>3.4237853426164002</v>
      </c>
      <c r="AK626" s="33">
        <f t="shared" si="1412"/>
        <v>2.3764903906324504</v>
      </c>
      <c r="AL626" s="33">
        <f t="shared" si="1412"/>
        <v>3.2884082955034875</v>
      </c>
      <c r="AM626" s="33">
        <f t="shared" si="1412"/>
        <v>2.2825235617043909</v>
      </c>
      <c r="AN626" s="33">
        <f t="shared" si="1412"/>
        <v>1.5843269270606222</v>
      </c>
      <c r="AO626" s="33">
        <f t="shared" si="1412"/>
        <v>2.192272196964026</v>
      </c>
      <c r="AP626" s="33">
        <f t="shared" si="1412"/>
        <v>1.5216823744430101</v>
      </c>
      <c r="AQ626" s="33">
        <f t="shared" si="1412"/>
        <v>1.0562179513552958</v>
      </c>
      <c r="AR626" s="33">
        <f t="shared" si="1412"/>
        <v>1.5563872625325983</v>
      </c>
      <c r="AS626" s="33">
        <f t="shared" si="1412"/>
        <v>1.080307029612128</v>
      </c>
      <c r="AT626" s="33">
        <f t="shared" si="1412"/>
        <v>0.74985404103751141</v>
      </c>
      <c r="AU626" s="33">
        <f t="shared" si="1412"/>
        <v>1.0375915083369387</v>
      </c>
      <c r="AV626" s="33">
        <f t="shared" si="1412"/>
        <v>0.72020468639550328</v>
      </c>
      <c r="AW626" s="33">
        <f t="shared" si="1412"/>
        <v>0.4999026940162743</v>
      </c>
      <c r="AX626" s="33">
        <f t="shared" si="1412"/>
        <v>0.69172767221254128</v>
      </c>
      <c r="AY626" s="33">
        <f t="shared" si="1412"/>
        <v>0.48013645758861417</v>
      </c>
      <c r="AZ626" s="33">
        <f t="shared" si="1412"/>
        <v>0.33326846267169391</v>
      </c>
      <c r="BA626" s="33">
        <f t="shared" si="1412"/>
        <v>2.0620457098256848</v>
      </c>
      <c r="BB626" s="33">
        <f t="shared" si="1412"/>
        <v>1.4312906108479282</v>
      </c>
      <c r="BC626" s="33">
        <f t="shared" si="1412"/>
        <v>0.99347594621198454</v>
      </c>
      <c r="BD626" s="33">
        <f t="shared" si="1412"/>
        <v>1.374697139859774</v>
      </c>
      <c r="BE626" s="33">
        <f t="shared" si="1412"/>
        <v>0.95419374054861572</v>
      </c>
      <c r="BF626" s="33">
        <f t="shared" si="1412"/>
        <v>0.66231729746308565</v>
      </c>
      <c r="BG626" s="33">
        <f t="shared" si="1412"/>
        <v>0.91646475989050535</v>
      </c>
      <c r="BH626" s="33">
        <f t="shared" si="1412"/>
        <v>0.63612916035463063</v>
      </c>
      <c r="BI626" s="33">
        <f t="shared" si="1412"/>
        <v>0.44154486496767664</v>
      </c>
      <c r="BJ626" s="33">
        <f t="shared" si="1412"/>
        <v>3.0005839495983451</v>
      </c>
      <c r="BK626" s="33">
        <f t="shared" si="1412"/>
        <v>2.0827412378187082</v>
      </c>
      <c r="BL626" s="33">
        <f t="shared" si="1412"/>
        <v>1.4456556245630989</v>
      </c>
      <c r="BM626" s="33">
        <f t="shared" si="1412"/>
        <v>2.0003892996972827</v>
      </c>
      <c r="BN626" s="33">
        <f t="shared" si="1412"/>
        <v>1.3884941585215484</v>
      </c>
      <c r="BO626" s="33">
        <f t="shared" si="1412"/>
        <v>0.9637704163585622</v>
      </c>
      <c r="BP626" s="33">
        <f t="shared" si="1412"/>
        <v>1.3335928664415573</v>
      </c>
      <c r="BQ626" s="33">
        <f t="shared" si="1412"/>
        <v>0.92566277233152761</v>
      </c>
      <c r="BR626" s="33">
        <f t="shared" si="1412"/>
        <v>0.64251361089448333</v>
      </c>
      <c r="BS626" s="33">
        <f t="shared" si="1412"/>
        <v>0.94677428907247851</v>
      </c>
      <c r="BT626" s="33">
        <f t="shared" si="1412"/>
        <v>0.6571673673791717</v>
      </c>
      <c r="BU626" s="33">
        <f t="shared" si="1412"/>
        <v>0.45614773630065308</v>
      </c>
      <c r="BV626" s="33">
        <f t="shared" si="1412"/>
        <v>0.63118285937062557</v>
      </c>
      <c r="BW626" s="33">
        <f t="shared" si="1412"/>
        <v>0.43811157824512731</v>
      </c>
      <c r="BX626" s="33">
        <f t="shared" si="1412"/>
        <v>0.30409849086178947</v>
      </c>
      <c r="BY626" s="33">
        <f t="shared" si="1412"/>
        <v>0.42078857290639921</v>
      </c>
      <c r="BZ626" s="33">
        <f t="shared" si="1412"/>
        <v>0.29207438549164899</v>
      </c>
      <c r="CA626" s="33">
        <f t="shared" si="1412"/>
        <v>0.20273232723765122</v>
      </c>
      <c r="CB626" s="33">
        <f t="shared" si="1412"/>
        <v>1.2543740931022151</v>
      </c>
      <c r="CC626" s="33">
        <f t="shared" si="1412"/>
        <v>0.87067607347067855</v>
      </c>
      <c r="CD626" s="33">
        <f t="shared" si="1412"/>
        <v>0.60434668499849598</v>
      </c>
      <c r="CE626" s="33">
        <f t="shared" ref="CE626:CS626" si="1413">EXP(CE625)</f>
        <v>0.83624939538686749</v>
      </c>
      <c r="CF626" s="33">
        <f t="shared" si="1413"/>
        <v>0.58045071563697848</v>
      </c>
      <c r="CG626" s="33">
        <f t="shared" si="1413"/>
        <v>0.40289778999195863</v>
      </c>
      <c r="CH626" s="33">
        <f t="shared" si="1413"/>
        <v>0.55749959691483875</v>
      </c>
      <c r="CI626" s="33">
        <f t="shared" si="1413"/>
        <v>0.38696714375122537</v>
      </c>
      <c r="CJ626" s="33">
        <f t="shared" si="1413"/>
        <v>0.26859852665661338</v>
      </c>
      <c r="CK626" s="33">
        <f t="shared" si="1413"/>
        <v>1.8253013270363749</v>
      </c>
      <c r="CL626" s="33">
        <f t="shared" si="1413"/>
        <v>1.2669635008121511</v>
      </c>
      <c r="CM626" s="33">
        <f t="shared" si="1413"/>
        <v>0.87941453206328235</v>
      </c>
      <c r="CN626" s="33">
        <f t="shared" si="1413"/>
        <v>1.2168675513363245</v>
      </c>
      <c r="CO626" s="33">
        <f t="shared" si="1413"/>
        <v>0.84464233386001153</v>
      </c>
      <c r="CP626" s="33">
        <f t="shared" si="1413"/>
        <v>0.58627635469861261</v>
      </c>
      <c r="CQ626" s="33">
        <f t="shared" si="1413"/>
        <v>0.8112450342100439</v>
      </c>
      <c r="CR626" s="33">
        <f t="shared" si="1413"/>
        <v>0.56309488923017037</v>
      </c>
      <c r="CS626" s="33">
        <f t="shared" si="1413"/>
        <v>0.39085090312558024</v>
      </c>
    </row>
    <row r="627" spans="2:97" ht="13.9" thickTop="1" thickBot="1" x14ac:dyDescent="0.4">
      <c r="H627" s="32">
        <f t="shared" ref="H627:H628" si="1414">H626</f>
        <v>3.6824786746792453E-11</v>
      </c>
      <c r="I627" s="32">
        <f t="shared" ref="I627:J627" si="1415">I622</f>
        <v>-0.40546510810773873</v>
      </c>
      <c r="J627" s="32">
        <f t="shared" si="1415"/>
        <v>-0.48596875458437544</v>
      </c>
      <c r="K627" s="32">
        <f t="shared" si="1410"/>
        <v>-0.40546510812563441</v>
      </c>
      <c r="L627" s="32">
        <f>$CE$5-$CE$7*SUMPRODUCT($B$5:$CD$5,Q627:CS627)</f>
        <v>8.1648465766193112E-9</v>
      </c>
      <c r="M627" s="32">
        <f>SUMPRODUCT($B$7:$CD$7, LN(Q627:CS627))</f>
        <v>-3180.597839997798</v>
      </c>
      <c r="O627" s="48">
        <f t="shared" si="1411"/>
        <v>0.99999999999999978</v>
      </c>
      <c r="P627" s="39" t="s">
        <v>366</v>
      </c>
      <c r="Q627" s="32">
        <f t="shared" ref="Q627:AV627" si="1416">Q626/$O626</f>
        <v>2.5874234135972379E-2</v>
      </c>
      <c r="R627" s="32">
        <f t="shared" si="1416"/>
        <v>1.7959615640542156E-2</v>
      </c>
      <c r="S627" s="32">
        <f t="shared" si="1416"/>
        <v>1.2465984201154591E-2</v>
      </c>
      <c r="T627" s="32">
        <f t="shared" si="1416"/>
        <v>1.724948942368024E-2</v>
      </c>
      <c r="U627" s="32">
        <f t="shared" si="1416"/>
        <v>1.1973077093485602E-2</v>
      </c>
      <c r="V627" s="32">
        <f t="shared" si="1416"/>
        <v>8.3106561339578722E-3</v>
      </c>
      <c r="W627" s="32">
        <f t="shared" si="1416"/>
        <v>1.1499659615585925E-2</v>
      </c>
      <c r="X627" s="32">
        <f t="shared" si="1416"/>
        <v>7.9820513955176208E-3</v>
      </c>
      <c r="Y627" s="32">
        <f t="shared" si="1416"/>
        <v>5.5404374225417894E-3</v>
      </c>
      <c r="Z627" s="32">
        <f t="shared" si="1416"/>
        <v>3.4280577064276542E-2</v>
      </c>
      <c r="AA627" s="32">
        <f t="shared" si="1416"/>
        <v>2.3794558894960481E-2</v>
      </c>
      <c r="AB627" s="32">
        <f t="shared" si="1416"/>
        <v>1.6516088161064087E-2</v>
      </c>
      <c r="AC627" s="32">
        <f t="shared" si="1416"/>
        <v>2.285371804245177E-2</v>
      </c>
      <c r="AD627" s="32">
        <f t="shared" si="1416"/>
        <v>1.5863039263029857E-2</v>
      </c>
      <c r="AE627" s="32">
        <f t="shared" si="1416"/>
        <v>1.1010725440517033E-2</v>
      </c>
      <c r="AF627" s="32">
        <f t="shared" si="1416"/>
        <v>1.523581202803501E-2</v>
      </c>
      <c r="AG627" s="32">
        <f t="shared" si="1416"/>
        <v>1.0575359508501818E-2</v>
      </c>
      <c r="AH627" s="32">
        <f t="shared" si="1416"/>
        <v>7.3404836268831167E-3</v>
      </c>
      <c r="AI627" s="32">
        <f t="shared" si="1416"/>
        <v>4.9883350709394675E-2</v>
      </c>
      <c r="AJ627" s="32">
        <f t="shared" si="1416"/>
        <v>3.4624630854583012E-2</v>
      </c>
      <c r="AK627" s="32">
        <f t="shared" si="1416"/>
        <v>2.4033370749298042E-2</v>
      </c>
      <c r="AL627" s="32">
        <f t="shared" si="1416"/>
        <v>3.3255567139015466E-2</v>
      </c>
      <c r="AM627" s="32">
        <f t="shared" si="1416"/>
        <v>2.308308723598541E-2</v>
      </c>
      <c r="AN627" s="32">
        <f t="shared" si="1416"/>
        <v>1.6022247165918789E-2</v>
      </c>
      <c r="AO627" s="32">
        <f t="shared" si="1416"/>
        <v>2.2170378092289663E-2</v>
      </c>
      <c r="AP627" s="32">
        <f t="shared" si="1416"/>
        <v>1.5388724823721433E-2</v>
      </c>
      <c r="AQ627" s="32">
        <f t="shared" si="1416"/>
        <v>1.0681498110425918E-2</v>
      </c>
      <c r="AR627" s="32">
        <f t="shared" si="1416"/>
        <v>1.5739694238770488E-2</v>
      </c>
      <c r="AS627" s="32">
        <f t="shared" si="1416"/>
        <v>1.0925110182680596E-2</v>
      </c>
      <c r="AT627" s="32">
        <f t="shared" si="1416"/>
        <v>7.5832497565108316E-3</v>
      </c>
      <c r="AU627" s="32">
        <f t="shared" si="1416"/>
        <v>1.0493129492330342E-2</v>
      </c>
      <c r="AV627" s="32">
        <f t="shared" si="1416"/>
        <v>7.2834067883264892E-3</v>
      </c>
      <c r="AW627" s="32">
        <f t="shared" ref="AW627:CB627" si="1417">AW626/$O626</f>
        <v>5.0554998375855684E-3</v>
      </c>
      <c r="AX627" s="32">
        <f t="shared" si="1417"/>
        <v>6.9954196614313508E-3</v>
      </c>
      <c r="AY627" s="32">
        <f t="shared" si="1417"/>
        <v>4.8556045254661648E-3</v>
      </c>
      <c r="AZ627" s="32">
        <f t="shared" si="1417"/>
        <v>3.3703332249981647E-3</v>
      </c>
      <c r="BA627" s="32">
        <f t="shared" si="1417"/>
        <v>2.0853401823792517E-2</v>
      </c>
      <c r="BB627" s="32">
        <f t="shared" si="1417"/>
        <v>1.447459583093162E-2</v>
      </c>
      <c r="BC627" s="32">
        <f t="shared" si="1417"/>
        <v>1.0046990233976111E-2</v>
      </c>
      <c r="BD627" s="32">
        <f t="shared" si="1417"/>
        <v>1.3902267882285473E-2</v>
      </c>
      <c r="BE627" s="32">
        <f t="shared" si="1417"/>
        <v>9.6497305537858336E-3</v>
      </c>
      <c r="BF627" s="32">
        <f t="shared" si="1417"/>
        <v>6.6979934892003939E-3</v>
      </c>
      <c r="BG627" s="32">
        <f t="shared" si="1417"/>
        <v>9.2681785880284005E-3</v>
      </c>
      <c r="BH627" s="32">
        <f t="shared" si="1417"/>
        <v>6.4331537024115018E-3</v>
      </c>
      <c r="BI627" s="32">
        <f t="shared" si="1417"/>
        <v>4.4653289927222535E-3</v>
      </c>
      <c r="BJ627" s="32">
        <f t="shared" si="1417"/>
        <v>3.0344808802655613E-2</v>
      </c>
      <c r="BK627" s="32">
        <f t="shared" si="1417"/>
        <v>2.1062695031570412E-2</v>
      </c>
      <c r="BL627" s="32">
        <f t="shared" si="1417"/>
        <v>1.4619868751788487E-2</v>
      </c>
      <c r="BM627" s="32">
        <f t="shared" si="1417"/>
        <v>2.0229872534750323E-2</v>
      </c>
      <c r="BN627" s="32">
        <f t="shared" si="1417"/>
        <v>1.4041796687468298E-2</v>
      </c>
      <c r="BO627" s="32">
        <f t="shared" si="1417"/>
        <v>9.7465791676887188E-3</v>
      </c>
      <c r="BP627" s="32">
        <f t="shared" si="1417"/>
        <v>1.3486581689597937E-2</v>
      </c>
      <c r="BQ627" s="32">
        <f t="shared" si="1417"/>
        <v>9.361197791481991E-3</v>
      </c>
      <c r="BR627" s="32">
        <f t="shared" si="1417"/>
        <v>6.497719445012296E-3</v>
      </c>
      <c r="BS627" s="32">
        <f t="shared" si="1417"/>
        <v>9.5746978800644068E-3</v>
      </c>
      <c r="BT627" s="32">
        <f t="shared" si="1417"/>
        <v>6.6459124121939226E-3</v>
      </c>
      <c r="BU627" s="32">
        <f t="shared" si="1417"/>
        <v>4.6130073600041512E-3</v>
      </c>
      <c r="BV627" s="32">
        <f t="shared" si="1417"/>
        <v>6.3831319199314238E-3</v>
      </c>
      <c r="BW627" s="32">
        <f t="shared" si="1417"/>
        <v>4.4306082747185456E-3</v>
      </c>
      <c r="BX627" s="32">
        <f t="shared" si="1417"/>
        <v>3.075338239949041E-3</v>
      </c>
      <c r="BY627" s="32">
        <f t="shared" si="1417"/>
        <v>4.2554212798799401E-3</v>
      </c>
      <c r="BZ627" s="32">
        <f t="shared" si="1417"/>
        <v>2.9537388497607618E-3</v>
      </c>
      <c r="CA627" s="32">
        <f t="shared" si="1417"/>
        <v>2.050225493263543E-3</v>
      </c>
      <c r="CB627" s="32">
        <f t="shared" si="1417"/>
        <v>1.2685444787267632E-2</v>
      </c>
      <c r="CC627" s="32">
        <f t="shared" ref="CC627:CS627" si="1418">CC626/$O626</f>
        <v>8.805119077588644E-3</v>
      </c>
      <c r="CD627" s="32">
        <f t="shared" si="1418"/>
        <v>6.111738553174928E-3</v>
      </c>
      <c r="CE627" s="32">
        <f t="shared" si="1418"/>
        <v>8.4569631913640128E-3</v>
      </c>
      <c r="CF627" s="32">
        <f t="shared" si="1418"/>
        <v>5.8700793849565452E-3</v>
      </c>
      <c r="CG627" s="32">
        <f t="shared" si="1418"/>
        <v>4.0744923687121033E-3</v>
      </c>
      <c r="CH627" s="32">
        <f t="shared" si="1418"/>
        <v>5.6379754608108451E-3</v>
      </c>
      <c r="CI627" s="32">
        <f t="shared" si="1418"/>
        <v>3.9133862565693305E-3</v>
      </c>
      <c r="CJ627" s="32">
        <f t="shared" si="1418"/>
        <v>2.716328245760615E-3</v>
      </c>
      <c r="CK627" s="32">
        <f t="shared" si="1418"/>
        <v>1.8459213508612748E-2</v>
      </c>
      <c r="CL627" s="32">
        <f t="shared" si="1418"/>
        <v>1.2812761061804069E-2</v>
      </c>
      <c r="CM627" s="32">
        <f t="shared" si="1418"/>
        <v>8.8934908277801296E-3</v>
      </c>
      <c r="CN627" s="32">
        <f t="shared" si="1418"/>
        <v>1.2306142338860177E-2</v>
      </c>
      <c r="CO627" s="32">
        <f t="shared" si="1418"/>
        <v>8.5418407077201535E-3</v>
      </c>
      <c r="CP627" s="32">
        <f t="shared" si="1418"/>
        <v>5.9289938850831739E-3</v>
      </c>
      <c r="CQ627" s="32">
        <f t="shared" si="1418"/>
        <v>8.2040948924301249E-3</v>
      </c>
      <c r="CR627" s="32">
        <f t="shared" si="1418"/>
        <v>5.6945604717139513E-3</v>
      </c>
      <c r="CS627" s="32">
        <f t="shared" si="1418"/>
        <v>3.9526625899863957E-3</v>
      </c>
    </row>
    <row r="628" spans="2:97" ht="13.15" thickTop="1" x14ac:dyDescent="0.35">
      <c r="H628" s="34">
        <f t="shared" si="1414"/>
        <v>3.6824786746792453E-11</v>
      </c>
      <c r="I628" s="34">
        <f t="shared" ref="I628:J628" si="1419">I623</f>
        <v>-0.36512199073404705</v>
      </c>
      <c r="J628" s="34">
        <f t="shared" si="1419"/>
        <v>-0.52424765790062167</v>
      </c>
      <c r="K628" s="34">
        <f t="shared" si="1410"/>
        <v>-0.36512199075335239</v>
      </c>
      <c r="L628" s="34">
        <f>$CE$6-$CE$7*SUMPRODUCT($B$6:$CD$6,Q627:CS627)</f>
        <v>8.941555051933392E-9</v>
      </c>
    </row>
    <row r="629" spans="2:97" ht="13.5" thickBot="1" x14ac:dyDescent="0.4">
      <c r="B629" s="39" t="s">
        <v>367</v>
      </c>
      <c r="D629" s="39" t="s">
        <v>368</v>
      </c>
      <c r="E629" s="39" t="s">
        <v>369</v>
      </c>
      <c r="F629" s="39" t="s">
        <v>370</v>
      </c>
      <c r="H629" s="39" t="s">
        <v>347</v>
      </c>
      <c r="I629" s="39" t="s">
        <v>371</v>
      </c>
      <c r="J629" s="39" t="s">
        <v>372</v>
      </c>
      <c r="K629" s="39" t="s">
        <v>349</v>
      </c>
      <c r="L629" s="39" t="s">
        <v>373</v>
      </c>
      <c r="M629" s="39" t="s">
        <v>374</v>
      </c>
      <c r="O629" s="45" t="s">
        <v>336</v>
      </c>
    </row>
    <row r="630" spans="2:97" ht="13.9" thickTop="1" thickBot="1" x14ac:dyDescent="0.4">
      <c r="B630" s="32">
        <f>1+B625</f>
        <v>3</v>
      </c>
      <c r="D630" s="32">
        <f>IF(F625,IF(M630&lt;0,D625,H630),E625)</f>
        <v>0</v>
      </c>
      <c r="E630" s="32">
        <f>IF(F625,IF(M630&lt;0,H630,E625),H630)</f>
        <v>1.8412393373396226E-11</v>
      </c>
      <c r="F630" s="32" t="b">
        <f>OR(F625,M630*M625&lt;=0)</f>
        <v>1</v>
      </c>
      <c r="H630" s="32">
        <f>IF(F625,(D625+E625)/2,2*H625)</f>
        <v>1.8412393373396226E-11</v>
      </c>
      <c r="I630" s="32">
        <f>I625</f>
        <v>-0.49706183544552701</v>
      </c>
      <c r="J630" s="32">
        <f>J625</f>
        <v>-1</v>
      </c>
      <c r="K630" s="32">
        <f>I630+J630*H630</f>
        <v>-0.49706183546393939</v>
      </c>
      <c r="L630" s="32">
        <f>$CE$3-$CE$7*SUMPRODUCT($B$3:$CD$3,Q632:CS632)</f>
        <v>7.8782136370136868E-9</v>
      </c>
      <c r="M630" s="32">
        <f>SUMPRODUCT(L630:L633,J630:J633)</f>
        <v>-1.2443983813688336E-8</v>
      </c>
      <c r="O630" s="46">
        <f>SUM(Q630:CS630)</f>
        <v>-1.2659907370514265</v>
      </c>
      <c r="P630" s="39" t="s">
        <v>363</v>
      </c>
      <c r="Q630" s="32">
        <f t="shared" ref="Q630:AV630" si="1420">SUMPRODUCT(B$3:B$6,$K630:$K633)</f>
        <v>0.93942911360728965</v>
      </c>
      <c r="R630" s="32">
        <f t="shared" si="1420"/>
        <v>0.57430712286358987</v>
      </c>
      <c r="S630" s="32">
        <f t="shared" si="1420"/>
        <v>0.20918513211989015</v>
      </c>
      <c r="T630" s="32">
        <f t="shared" si="1420"/>
        <v>0.53396400549060297</v>
      </c>
      <c r="U630" s="32">
        <f t="shared" si="1420"/>
        <v>0.16884201474690325</v>
      </c>
      <c r="V630" s="32">
        <f t="shared" si="1420"/>
        <v>-0.19627997599679647</v>
      </c>
      <c r="W630" s="32">
        <f t="shared" si="1420"/>
        <v>0.1284988973739164</v>
      </c>
      <c r="X630" s="32">
        <f t="shared" si="1420"/>
        <v>-0.23662309336978332</v>
      </c>
      <c r="Y630" s="32">
        <f t="shared" si="1420"/>
        <v>-0.60174508411348304</v>
      </c>
      <c r="Z630" s="32">
        <f t="shared" si="1420"/>
        <v>1.2207603885076062</v>
      </c>
      <c r="AA630" s="32">
        <f t="shared" si="1420"/>
        <v>0.85563839776390649</v>
      </c>
      <c r="AB630" s="32">
        <f t="shared" si="1420"/>
        <v>0.49051640702020677</v>
      </c>
      <c r="AC630" s="32">
        <f t="shared" si="1420"/>
        <v>0.8152952803909197</v>
      </c>
      <c r="AD630" s="32">
        <f t="shared" si="1420"/>
        <v>0.45017328964721992</v>
      </c>
      <c r="AE630" s="32">
        <f t="shared" si="1420"/>
        <v>8.5051298903520201E-2</v>
      </c>
      <c r="AF630" s="32">
        <f t="shared" si="1420"/>
        <v>0.40983017227423307</v>
      </c>
      <c r="AG630" s="32">
        <f t="shared" si="1420"/>
        <v>4.4708181530533353E-2</v>
      </c>
      <c r="AH630" s="32">
        <f t="shared" si="1420"/>
        <v>-0.32041380921316637</v>
      </c>
      <c r="AI630" s="32">
        <f t="shared" si="1420"/>
        <v>1.5958687550413617</v>
      </c>
      <c r="AJ630" s="32">
        <f t="shared" si="1420"/>
        <v>1.2307467642976619</v>
      </c>
      <c r="AK630" s="32">
        <f t="shared" si="1420"/>
        <v>0.86562477355396217</v>
      </c>
      <c r="AL630" s="32">
        <f t="shared" si="1420"/>
        <v>1.1904036469246753</v>
      </c>
      <c r="AM630" s="32">
        <f t="shared" si="1420"/>
        <v>0.82528165618097549</v>
      </c>
      <c r="AN630" s="32">
        <f t="shared" si="1420"/>
        <v>0.46015966543727577</v>
      </c>
      <c r="AO630" s="32">
        <f t="shared" si="1420"/>
        <v>0.78493853880798858</v>
      </c>
      <c r="AP630" s="32">
        <f t="shared" si="1420"/>
        <v>0.41981654806428892</v>
      </c>
      <c r="AQ630" s="32">
        <f t="shared" si="1420"/>
        <v>5.4694557320589199E-2</v>
      </c>
      <c r="AR630" s="32">
        <f t="shared" si="1420"/>
        <v>0.44236727814335014</v>
      </c>
      <c r="AS630" s="32">
        <f t="shared" si="1420"/>
        <v>7.724528739965042E-2</v>
      </c>
      <c r="AT630" s="32">
        <f t="shared" si="1420"/>
        <v>-0.2878767033440493</v>
      </c>
      <c r="AU630" s="32">
        <f t="shared" si="1420"/>
        <v>3.6902170026663572E-2</v>
      </c>
      <c r="AV630" s="32">
        <f t="shared" si="1420"/>
        <v>-0.32821982071703615</v>
      </c>
      <c r="AW630" s="32">
        <f t="shared" ref="AW630:CB630" si="1421">SUMPRODUCT(AH$3:AH$6,$K630:$K633)</f>
        <v>-0.69334181146073592</v>
      </c>
      <c r="AX630" s="32">
        <f t="shared" si="1421"/>
        <v>-0.368562938090023</v>
      </c>
      <c r="AY630" s="32">
        <f t="shared" si="1421"/>
        <v>-0.73368492883372272</v>
      </c>
      <c r="AZ630" s="32">
        <f t="shared" si="1421"/>
        <v>-1.0988069195774224</v>
      </c>
      <c r="BA630" s="32">
        <f t="shared" si="1421"/>
        <v>0.72369855304366681</v>
      </c>
      <c r="BB630" s="32">
        <f t="shared" si="1421"/>
        <v>0.35857656229996715</v>
      </c>
      <c r="BC630" s="32">
        <f t="shared" si="1421"/>
        <v>-6.5454284437325705E-3</v>
      </c>
      <c r="BD630" s="32">
        <f t="shared" si="1421"/>
        <v>0.31823344492698025</v>
      </c>
      <c r="BE630" s="32">
        <f t="shared" si="1421"/>
        <v>-4.6888545816719446E-2</v>
      </c>
      <c r="BF630" s="32">
        <f t="shared" si="1421"/>
        <v>-0.41201053656041919</v>
      </c>
      <c r="BG630" s="32">
        <f t="shared" si="1421"/>
        <v>-8.7231663189706266E-2</v>
      </c>
      <c r="BH630" s="32">
        <f t="shared" si="1421"/>
        <v>-0.45235365393340599</v>
      </c>
      <c r="BI630" s="32">
        <f t="shared" si="1421"/>
        <v>-0.81747564467710565</v>
      </c>
      <c r="BJ630" s="32">
        <f t="shared" si="1421"/>
        <v>1.0988069195774224</v>
      </c>
      <c r="BK630" s="32">
        <f t="shared" si="1421"/>
        <v>0.73368492883372272</v>
      </c>
      <c r="BL630" s="32">
        <f t="shared" si="1421"/>
        <v>0.368562938090023</v>
      </c>
      <c r="BM630" s="32">
        <f t="shared" si="1421"/>
        <v>0.69334181146073592</v>
      </c>
      <c r="BN630" s="32">
        <f t="shared" si="1421"/>
        <v>0.32821982071703615</v>
      </c>
      <c r="BO630" s="32">
        <f t="shared" si="1421"/>
        <v>-3.6902170026663572E-2</v>
      </c>
      <c r="BP630" s="32">
        <f t="shared" si="1421"/>
        <v>0.2878767033440493</v>
      </c>
      <c r="BQ630" s="32">
        <f t="shared" si="1421"/>
        <v>-7.724528739965042E-2</v>
      </c>
      <c r="BR630" s="32">
        <f t="shared" si="1421"/>
        <v>-0.44236727814335014</v>
      </c>
      <c r="BS630" s="32">
        <f t="shared" si="1421"/>
        <v>-5.4694557320589199E-2</v>
      </c>
      <c r="BT630" s="32">
        <f t="shared" si="1421"/>
        <v>-0.41981654806428892</v>
      </c>
      <c r="BU630" s="32">
        <f t="shared" si="1421"/>
        <v>-0.78493853880798858</v>
      </c>
      <c r="BV630" s="32">
        <f t="shared" si="1421"/>
        <v>-0.46015966543727577</v>
      </c>
      <c r="BW630" s="32">
        <f t="shared" si="1421"/>
        <v>-0.82528165618097549</v>
      </c>
      <c r="BX630" s="32">
        <f t="shared" si="1421"/>
        <v>-1.1904036469246753</v>
      </c>
      <c r="BY630" s="32">
        <f t="shared" si="1421"/>
        <v>-0.86562477355396217</v>
      </c>
      <c r="BZ630" s="32">
        <f t="shared" si="1421"/>
        <v>-1.2307467642976619</v>
      </c>
      <c r="CA630" s="32">
        <f t="shared" si="1421"/>
        <v>-1.5958687550413617</v>
      </c>
      <c r="CB630" s="32">
        <f t="shared" si="1421"/>
        <v>0.22663671757972742</v>
      </c>
      <c r="CC630" s="32">
        <f t="shared" ref="CC630:CS630" si="1422">SUMPRODUCT(BN$3:BN$6,$K630:$K633)</f>
        <v>-0.1384852731639723</v>
      </c>
      <c r="CD630" s="32">
        <f t="shared" si="1422"/>
        <v>-0.50360726390767208</v>
      </c>
      <c r="CE630" s="32">
        <f t="shared" si="1422"/>
        <v>-0.17882839053695915</v>
      </c>
      <c r="CF630" s="32">
        <f t="shared" si="1422"/>
        <v>-0.54395038128065887</v>
      </c>
      <c r="CG630" s="32">
        <f t="shared" si="1422"/>
        <v>-0.90907237202435853</v>
      </c>
      <c r="CH630" s="32">
        <f t="shared" si="1422"/>
        <v>-0.58429349865364566</v>
      </c>
      <c r="CI630" s="32">
        <f t="shared" si="1422"/>
        <v>-0.94941548939734544</v>
      </c>
      <c r="CJ630" s="32">
        <f t="shared" si="1422"/>
        <v>-1.3145374801410452</v>
      </c>
      <c r="CK630" s="32">
        <f t="shared" si="1422"/>
        <v>0.60174508411348304</v>
      </c>
      <c r="CL630" s="32">
        <f t="shared" si="1422"/>
        <v>0.23662309336978332</v>
      </c>
      <c r="CM630" s="32">
        <f t="shared" si="1422"/>
        <v>-0.1284988973739164</v>
      </c>
      <c r="CN630" s="32">
        <f t="shared" si="1422"/>
        <v>0.19627997599679647</v>
      </c>
      <c r="CO630" s="32">
        <f t="shared" si="1422"/>
        <v>-0.16884201474690325</v>
      </c>
      <c r="CP630" s="32">
        <f t="shared" si="1422"/>
        <v>-0.53396400549060297</v>
      </c>
      <c r="CQ630" s="32">
        <f t="shared" si="1422"/>
        <v>-0.20918513211989015</v>
      </c>
      <c r="CR630" s="32">
        <f t="shared" si="1422"/>
        <v>-0.57430712286358987</v>
      </c>
      <c r="CS630" s="32">
        <f t="shared" si="1422"/>
        <v>-0.93942911360728965</v>
      </c>
    </row>
    <row r="631" spans="2:97" ht="13.9" thickTop="1" thickBot="1" x14ac:dyDescent="0.4">
      <c r="H631" s="33">
        <f>H630</f>
        <v>1.8412393373396226E-11</v>
      </c>
      <c r="I631" s="33">
        <f t="shared" ref="I631:J631" si="1423">I626</f>
        <v>0.3282198207206618</v>
      </c>
      <c r="J631" s="33">
        <f t="shared" si="1423"/>
        <v>-0.19691243242932477</v>
      </c>
      <c r="K631" s="33">
        <f t="shared" ref="K631:K633" si="1424">I631+J631*H631</f>
        <v>0.32821982071703615</v>
      </c>
      <c r="L631" s="33">
        <f>$CE$4-$CE$7*SUMPRODUCT($B$4:$CD$4,Q632:CS632)</f>
        <v>1.7443539945816156E-9</v>
      </c>
      <c r="M631" s="39" t="s">
        <v>375</v>
      </c>
      <c r="O631" s="47">
        <f t="shared" ref="O631:O632" si="1425">SUM(Q631:CS631)</f>
        <v>98.882941365116892</v>
      </c>
      <c r="P631" s="39" t="s">
        <v>365</v>
      </c>
      <c r="Q631" s="33">
        <f>EXP(Q630)</f>
        <v>2.5585203768559848</v>
      </c>
      <c r="R631" s="33">
        <f>EXP(R630)</f>
        <v>1.7758996202862971</v>
      </c>
      <c r="S631" s="33">
        <f t="shared" ref="S631:CD631" si="1426">EXP(S630)</f>
        <v>1.2326731848071337</v>
      </c>
      <c r="T631" s="33">
        <f t="shared" si="1426"/>
        <v>1.7056802512227869</v>
      </c>
      <c r="U631" s="33">
        <f t="shared" si="1426"/>
        <v>1.183933080180775</v>
      </c>
      <c r="V631" s="33">
        <f t="shared" si="1426"/>
        <v>0.82178212319775235</v>
      </c>
      <c r="W631" s="33">
        <f t="shared" si="1426"/>
        <v>1.1371201674721672</v>
      </c>
      <c r="X631" s="33">
        <f t="shared" si="1426"/>
        <v>0.78928872011379025</v>
      </c>
      <c r="Y631" s="33">
        <f t="shared" si="1426"/>
        <v>0.54785474879383267</v>
      </c>
      <c r="Z631" s="33">
        <f t="shared" si="1426"/>
        <v>3.3897642917155215</v>
      </c>
      <c r="AA631" s="33">
        <f t="shared" si="1426"/>
        <v>2.3528759719768666</v>
      </c>
      <c r="AB631" s="33">
        <f t="shared" si="1426"/>
        <v>1.6331593771979833</v>
      </c>
      <c r="AC631" s="33">
        <f t="shared" si="1426"/>
        <v>2.2598428611244228</v>
      </c>
      <c r="AD631" s="33">
        <f t="shared" si="1426"/>
        <v>1.5685839813045432</v>
      </c>
      <c r="AE631" s="33">
        <f t="shared" si="1426"/>
        <v>1.0887729181227102</v>
      </c>
      <c r="AF631" s="33">
        <f t="shared" si="1426"/>
        <v>1.5065619074034424</v>
      </c>
      <c r="AG631" s="33">
        <f t="shared" si="1426"/>
        <v>1.0457226541941171</v>
      </c>
      <c r="AH631" s="33">
        <f t="shared" si="1426"/>
        <v>0.72584861207562101</v>
      </c>
      <c r="AI631" s="33">
        <f t="shared" si="1426"/>
        <v>4.9326124431767173</v>
      </c>
      <c r="AJ631" s="33">
        <f t="shared" si="1426"/>
        <v>3.4237853425351372</v>
      </c>
      <c r="AK631" s="33">
        <f t="shared" si="1426"/>
        <v>2.3764903905989843</v>
      </c>
      <c r="AL631" s="33">
        <f t="shared" si="1426"/>
        <v>3.2884082954231206</v>
      </c>
      <c r="AM631" s="33">
        <f t="shared" si="1426"/>
        <v>2.2825235616706396</v>
      </c>
      <c r="AN631" s="33">
        <f t="shared" si="1426"/>
        <v>1.5843269270524878</v>
      </c>
      <c r="AO631" s="33">
        <f t="shared" si="1426"/>
        <v>2.1922721969300638</v>
      </c>
      <c r="AP631" s="33">
        <f t="shared" si="1426"/>
        <v>1.521682374434125</v>
      </c>
      <c r="AQ631" s="33">
        <f t="shared" si="1426"/>
        <v>1.0562179513593239</v>
      </c>
      <c r="AR631" s="33">
        <f t="shared" si="1426"/>
        <v>1.556387262498006</v>
      </c>
      <c r="AS631" s="33">
        <f t="shared" si="1426"/>
        <v>1.0803070295985446</v>
      </c>
      <c r="AT631" s="33">
        <f t="shared" si="1426"/>
        <v>0.74985404103532127</v>
      </c>
      <c r="AU631" s="33">
        <f t="shared" si="1426"/>
        <v>1.0375915083231613</v>
      </c>
      <c r="AV631" s="33">
        <f t="shared" si="1426"/>
        <v>0.72020468639289215</v>
      </c>
      <c r="AW631" s="33">
        <f t="shared" si="1426"/>
        <v>0.49990269401928722</v>
      </c>
      <c r="AX631" s="33">
        <f t="shared" si="1426"/>
        <v>0.6917276722095459</v>
      </c>
      <c r="AY631" s="33">
        <f t="shared" si="1426"/>
        <v>0.48013645759116957</v>
      </c>
      <c r="AZ631" s="33">
        <f t="shared" si="1426"/>
        <v>0.33326846267668464</v>
      </c>
      <c r="BA631" s="33">
        <f t="shared" si="1426"/>
        <v>2.0620457097862617</v>
      </c>
      <c r="BB631" s="33">
        <f t="shared" si="1426"/>
        <v>1.4312906108343801</v>
      </c>
      <c r="BC631" s="33">
        <f t="shared" si="1426"/>
        <v>0.99347594621217028</v>
      </c>
      <c r="BD631" s="33">
        <f t="shared" si="1426"/>
        <v>1.3746971398457923</v>
      </c>
      <c r="BE631" s="33">
        <f t="shared" si="1426"/>
        <v>0.95419374054812156</v>
      </c>
      <c r="BF631" s="33">
        <f t="shared" si="1426"/>
        <v>0.6623172974691357</v>
      </c>
      <c r="BG631" s="33">
        <f t="shared" si="1426"/>
        <v>0.91646475988938469</v>
      </c>
      <c r="BH631" s="33">
        <f t="shared" si="1426"/>
        <v>0.63612916035999312</v>
      </c>
      <c r="BI631" s="33">
        <f t="shared" si="1426"/>
        <v>0.44154486497566092</v>
      </c>
      <c r="BJ631" s="33">
        <f t="shared" si="1426"/>
        <v>3.0005839495534108</v>
      </c>
      <c r="BK631" s="33">
        <f t="shared" si="1426"/>
        <v>2.0827412378076233</v>
      </c>
      <c r="BL631" s="33">
        <f t="shared" si="1426"/>
        <v>1.4456556245693593</v>
      </c>
      <c r="BM631" s="33">
        <f t="shared" si="1426"/>
        <v>2.0003892996852266</v>
      </c>
      <c r="BN631" s="33">
        <f t="shared" si="1426"/>
        <v>1.3884941585265826</v>
      </c>
      <c r="BO631" s="33">
        <f t="shared" si="1426"/>
        <v>0.96377041637135941</v>
      </c>
      <c r="BP631" s="33">
        <f t="shared" si="1426"/>
        <v>1.3335928664454524</v>
      </c>
      <c r="BQ631" s="33">
        <f t="shared" si="1426"/>
        <v>0.92566277234316641</v>
      </c>
      <c r="BR631" s="33">
        <f t="shared" si="1426"/>
        <v>0.64251361090876391</v>
      </c>
      <c r="BS631" s="33">
        <f t="shared" si="1426"/>
        <v>0.94677428906886785</v>
      </c>
      <c r="BT631" s="33">
        <f t="shared" si="1426"/>
        <v>0.65716736738300896</v>
      </c>
      <c r="BU631" s="33">
        <f t="shared" si="1426"/>
        <v>0.4561477363077196</v>
      </c>
      <c r="BV631" s="33">
        <f t="shared" si="1426"/>
        <v>0.6311828593738662</v>
      </c>
      <c r="BW631" s="33">
        <f t="shared" si="1426"/>
        <v>0.43811157825160563</v>
      </c>
      <c r="BX631" s="33">
        <f t="shared" si="1426"/>
        <v>0.30409849086922147</v>
      </c>
      <c r="BY631" s="33">
        <f t="shared" si="1426"/>
        <v>0.4207885729123248</v>
      </c>
      <c r="BZ631" s="33">
        <f t="shared" si="1426"/>
        <v>0.29207438549858133</v>
      </c>
      <c r="CA631" s="33">
        <f t="shared" si="1426"/>
        <v>0.20273232724441995</v>
      </c>
      <c r="CB631" s="33">
        <f t="shared" si="1426"/>
        <v>1.2543740931013294</v>
      </c>
      <c r="CC631" s="33">
        <f t="shared" si="1426"/>
        <v>0.87067607347846809</v>
      </c>
      <c r="CD631" s="33">
        <f t="shared" si="1426"/>
        <v>0.60434668500973632</v>
      </c>
      <c r="CE631" s="33">
        <f t="shared" ref="CE631:CS631" si="1427">EXP(CE630)</f>
        <v>0.83624939539375964</v>
      </c>
      <c r="CF631" s="33">
        <f t="shared" si="1427"/>
        <v>0.58045071564736539</v>
      </c>
      <c r="CG631" s="33">
        <f t="shared" si="1427"/>
        <v>0.40289779000305737</v>
      </c>
      <c r="CH631" s="33">
        <f t="shared" si="1427"/>
        <v>0.55749959692442197</v>
      </c>
      <c r="CI631" s="33">
        <f t="shared" si="1427"/>
        <v>0.38696714376161245</v>
      </c>
      <c r="CJ631" s="33">
        <f t="shared" si="1427"/>
        <v>0.26859852666641582</v>
      </c>
      <c r="CK631" s="33">
        <f t="shared" si="1427"/>
        <v>1.8253013270426492</v>
      </c>
      <c r="CL631" s="33">
        <f t="shared" si="1427"/>
        <v>1.2669635008287359</v>
      </c>
      <c r="CM631" s="33">
        <f t="shared" si="1427"/>
        <v>0.87941453208328269</v>
      </c>
      <c r="CN631" s="33">
        <f t="shared" si="1427"/>
        <v>1.2168675513513958</v>
      </c>
      <c r="CO631" s="33">
        <f t="shared" si="1427"/>
        <v>0.84464233387862575</v>
      </c>
      <c r="CP631" s="33">
        <f t="shared" si="1427"/>
        <v>0.58627635471719208</v>
      </c>
      <c r="CQ631" s="33">
        <f t="shared" si="1427"/>
        <v>0.81124503422735028</v>
      </c>
      <c r="CR631" s="33">
        <f t="shared" si="1427"/>
        <v>0.5630948892476183</v>
      </c>
      <c r="CS631" s="33">
        <f t="shared" si="1427"/>
        <v>0.39085090314146381</v>
      </c>
    </row>
    <row r="632" spans="2:97" ht="13.9" thickTop="1" thickBot="1" x14ac:dyDescent="0.4">
      <c r="H632" s="32">
        <f t="shared" ref="H632:H633" si="1428">H631</f>
        <v>1.8412393373396226E-11</v>
      </c>
      <c r="I632" s="32">
        <f t="shared" ref="I632:J632" si="1429">I627</f>
        <v>-0.40546510810773873</v>
      </c>
      <c r="J632" s="32">
        <f t="shared" si="1429"/>
        <v>-0.48596875458437544</v>
      </c>
      <c r="K632" s="32">
        <f t="shared" si="1424"/>
        <v>-0.40546510811668657</v>
      </c>
      <c r="L632" s="32">
        <f>$CE$5-$CE$7*SUMPRODUCT($B$5:$CD$5,Q632:CS632)</f>
        <v>3.9829615161579568E-9</v>
      </c>
      <c r="M632" s="32">
        <f>SUMPRODUCT($B$7:$CD$7, LN(Q632:CS632))</f>
        <v>-3180.5978399977953</v>
      </c>
      <c r="O632" s="48">
        <f t="shared" si="1425"/>
        <v>1</v>
      </c>
      <c r="P632" s="39" t="s">
        <v>366</v>
      </c>
      <c r="Q632" s="32">
        <f t="shared" ref="Q632:AV632" si="1430">Q631/$O631</f>
        <v>2.5874234135176713E-2</v>
      </c>
      <c r="R632" s="32">
        <f t="shared" si="1430"/>
        <v>1.7959615640163233E-2</v>
      </c>
      <c r="S632" s="32">
        <f t="shared" si="1430"/>
        <v>1.2465984201011904E-2</v>
      </c>
      <c r="T632" s="32">
        <f t="shared" si="1430"/>
        <v>1.7249489423304135E-2</v>
      </c>
      <c r="U632" s="32">
        <f t="shared" si="1430"/>
        <v>1.1973077093340117E-2</v>
      </c>
      <c r="V632" s="32">
        <f t="shared" si="1430"/>
        <v>8.310656133937111E-3</v>
      </c>
      <c r="W632" s="32">
        <f t="shared" si="1430"/>
        <v>1.1499659615438088E-2</v>
      </c>
      <c r="X632" s="32">
        <f t="shared" si="1430"/>
        <v>7.9820513954920545E-3</v>
      </c>
      <c r="Y632" s="32">
        <f t="shared" si="1430"/>
        <v>5.5404374225775238E-3</v>
      </c>
      <c r="Z632" s="32">
        <f t="shared" si="1430"/>
        <v>3.428057706332889E-2</v>
      </c>
      <c r="AA632" s="32">
        <f t="shared" si="1430"/>
        <v>2.3794558894532386E-2</v>
      </c>
      <c r="AB632" s="32">
        <f t="shared" si="1430"/>
        <v>1.6516088160926368E-2</v>
      </c>
      <c r="AC632" s="32">
        <f t="shared" si="1430"/>
        <v>2.28537180420245E-2</v>
      </c>
      <c r="AD632" s="32">
        <f t="shared" si="1430"/>
        <v>1.5863039262886403E-2</v>
      </c>
      <c r="AE632" s="32">
        <f t="shared" si="1430"/>
        <v>1.1010725440523743E-2</v>
      </c>
      <c r="AF632" s="32">
        <f t="shared" si="1430"/>
        <v>1.523581202788649E-2</v>
      </c>
      <c r="AG632" s="32">
        <f t="shared" si="1430"/>
        <v>1.0575359508500812E-2</v>
      </c>
      <c r="AH632" s="32">
        <f t="shared" si="1430"/>
        <v>7.3404836269532724E-3</v>
      </c>
      <c r="AI632" s="32">
        <f t="shared" si="1430"/>
        <v>4.9883350708222397E-2</v>
      </c>
      <c r="AJ632" s="32">
        <f t="shared" si="1430"/>
        <v>3.4624630854103534E-2</v>
      </c>
      <c r="AK632" s="32">
        <f t="shared" si="1430"/>
        <v>2.403337074919722E-2</v>
      </c>
      <c r="AL632" s="32">
        <f t="shared" si="1430"/>
        <v>3.3255567138531519E-2</v>
      </c>
      <c r="AM632" s="32">
        <f t="shared" si="1430"/>
        <v>2.308308723587231E-2</v>
      </c>
      <c r="AN632" s="32">
        <f t="shared" si="1430"/>
        <v>1.602224716599494E-2</v>
      </c>
      <c r="AO632" s="32">
        <f t="shared" si="1430"/>
        <v>2.2170378092165405E-2</v>
      </c>
      <c r="AP632" s="32">
        <f t="shared" si="1430"/>
        <v>1.5388724823783726E-2</v>
      </c>
      <c r="AQ632" s="32">
        <f t="shared" si="1430"/>
        <v>1.0681498110572262E-2</v>
      </c>
      <c r="AR632" s="32">
        <f t="shared" si="1430"/>
        <v>1.5739694238576275E-2</v>
      </c>
      <c r="AS632" s="32">
        <f t="shared" si="1430"/>
        <v>1.0925110182651247E-2</v>
      </c>
      <c r="AT632" s="32">
        <f t="shared" si="1430"/>
        <v>7.5832497565636592E-3</v>
      </c>
      <c r="AU632" s="32">
        <f t="shared" si="1430"/>
        <v>1.0493129492294757E-2</v>
      </c>
      <c r="AV632" s="32">
        <f t="shared" si="1430"/>
        <v>7.2834067883720943E-3</v>
      </c>
      <c r="AW632" s="32">
        <f t="shared" ref="AW632:CB632" si="1431">AW631/$O631</f>
        <v>5.0554998376660222E-3</v>
      </c>
      <c r="AX632" s="32">
        <f t="shared" si="1431"/>
        <v>6.9954196614702225E-3</v>
      </c>
      <c r="AY632" s="32">
        <f t="shared" si="1431"/>
        <v>4.8556045255400155E-3</v>
      </c>
      <c r="AZ632" s="32">
        <f t="shared" si="1431"/>
        <v>3.3703332250819588E-3</v>
      </c>
      <c r="BA632" s="32">
        <f t="shared" si="1431"/>
        <v>2.0853401823600012E-2</v>
      </c>
      <c r="BB632" s="32">
        <f t="shared" si="1431"/>
        <v>1.4474595830937721E-2</v>
      </c>
      <c r="BC632" s="32">
        <f t="shared" si="1431"/>
        <v>1.0046990234077326E-2</v>
      </c>
      <c r="BD632" s="32">
        <f t="shared" si="1431"/>
        <v>1.390226788228153E-2</v>
      </c>
      <c r="BE632" s="32">
        <f t="shared" si="1431"/>
        <v>9.6497305538762439E-3</v>
      </c>
      <c r="BF632" s="32">
        <f t="shared" si="1431"/>
        <v>6.6979934893278015E-3</v>
      </c>
      <c r="BG632" s="32">
        <f t="shared" si="1431"/>
        <v>9.2681785881087025E-3</v>
      </c>
      <c r="BH632" s="32">
        <f t="shared" si="1431"/>
        <v>6.4331537025293373E-3</v>
      </c>
      <c r="BI632" s="32">
        <f t="shared" si="1431"/>
        <v>4.4653289928471476E-3</v>
      </c>
      <c r="BJ632" s="32">
        <f t="shared" si="1431"/>
        <v>3.0344808802501216E-2</v>
      </c>
      <c r="BK632" s="32">
        <f t="shared" si="1431"/>
        <v>2.1062695031666561E-2</v>
      </c>
      <c r="BL632" s="32">
        <f t="shared" si="1431"/>
        <v>1.4619868751996345E-2</v>
      </c>
      <c r="BM632" s="32">
        <f t="shared" si="1431"/>
        <v>2.0229872534828414E-2</v>
      </c>
      <c r="BN632" s="32">
        <f t="shared" si="1431"/>
        <v>1.404179668765804E-2</v>
      </c>
      <c r="BO632" s="32">
        <f t="shared" si="1431"/>
        <v>9.7465791679145018E-3</v>
      </c>
      <c r="BP632" s="32">
        <f t="shared" si="1431"/>
        <v>1.3486581689770672E-2</v>
      </c>
      <c r="BQ632" s="32">
        <f t="shared" si="1431"/>
        <v>9.3611977916922499E-3</v>
      </c>
      <c r="BR632" s="32">
        <f t="shared" si="1431"/>
        <v>6.4977194452209589E-3</v>
      </c>
      <c r="BS632" s="32">
        <f t="shared" si="1431"/>
        <v>9.5746978801225582E-3</v>
      </c>
      <c r="BT632" s="32">
        <f t="shared" si="1431"/>
        <v>6.6459124122984379E-3</v>
      </c>
      <c r="BU632" s="32">
        <f t="shared" si="1431"/>
        <v>4.6130073601212233E-3</v>
      </c>
      <c r="BV632" s="32">
        <f t="shared" si="1431"/>
        <v>6.3831319200273072E-3</v>
      </c>
      <c r="BW632" s="32">
        <f t="shared" si="1431"/>
        <v>4.4306082748278661E-3</v>
      </c>
      <c r="BX632" s="32">
        <f t="shared" si="1431"/>
        <v>3.0753382400546068E-3</v>
      </c>
      <c r="BY632" s="32">
        <f t="shared" si="1431"/>
        <v>4.2554212799819392E-3</v>
      </c>
      <c r="BZ632" s="32">
        <f t="shared" si="1431"/>
        <v>2.9537388498600721E-3</v>
      </c>
      <c r="CA632" s="32">
        <f t="shared" si="1431"/>
        <v>2.0502254933522659E-3</v>
      </c>
      <c r="CB632" s="32">
        <f t="shared" si="1431"/>
        <v>1.2685444787384098E-2</v>
      </c>
      <c r="CC632" s="32">
        <f t="shared" ref="CC632:CS632" si="1432">CC631/$O631</f>
        <v>8.8051190777544766E-3</v>
      </c>
      <c r="CD632" s="32">
        <f t="shared" si="1432"/>
        <v>6.1117385533490283E-3</v>
      </c>
      <c r="CE632" s="32">
        <f t="shared" si="1432"/>
        <v>8.4569631915173259E-3</v>
      </c>
      <c r="CF632" s="32">
        <f t="shared" si="1432"/>
        <v>5.8700793851196257E-3</v>
      </c>
      <c r="CG632" s="32">
        <f t="shared" si="1432"/>
        <v>4.0744923688646297E-3</v>
      </c>
      <c r="CH632" s="32">
        <f t="shared" si="1432"/>
        <v>5.6379754609635034E-3</v>
      </c>
      <c r="CI632" s="32">
        <f t="shared" si="1432"/>
        <v>3.9133862567130671E-3</v>
      </c>
      <c r="CJ632" s="32">
        <f t="shared" si="1432"/>
        <v>2.7163282458866032E-3</v>
      </c>
      <c r="CK632" s="32">
        <f t="shared" si="1432"/>
        <v>1.8459213508858707E-2</v>
      </c>
      <c r="CL632" s="32">
        <f t="shared" si="1432"/>
        <v>1.2812761062098471E-2</v>
      </c>
      <c r="CM632" s="32">
        <f t="shared" si="1432"/>
        <v>8.8934908280703228E-3</v>
      </c>
      <c r="CN632" s="32">
        <f t="shared" si="1432"/>
        <v>1.2306142339134263E-2</v>
      </c>
      <c r="CO632" s="32">
        <f t="shared" si="1432"/>
        <v>8.541840707992852E-3</v>
      </c>
      <c r="CP632" s="32">
        <f t="shared" si="1432"/>
        <v>5.9289938853296876E-3</v>
      </c>
      <c r="CQ632" s="32">
        <f t="shared" si="1432"/>
        <v>8.2040948926862586E-3</v>
      </c>
      <c r="CR632" s="32">
        <f t="shared" si="1432"/>
        <v>5.6945604719467044E-3</v>
      </c>
      <c r="CS632" s="32">
        <f t="shared" si="1432"/>
        <v>3.9526625901861066E-3</v>
      </c>
    </row>
    <row r="633" spans="2:97" ht="13.15" thickTop="1" x14ac:dyDescent="0.35">
      <c r="H633" s="34">
        <f t="shared" si="1428"/>
        <v>1.8412393373396226E-11</v>
      </c>
      <c r="I633" s="34">
        <f t="shared" ref="I633:J633" si="1433">I628</f>
        <v>-0.36512199073404705</v>
      </c>
      <c r="J633" s="34">
        <f t="shared" si="1433"/>
        <v>-0.52424765790062167</v>
      </c>
      <c r="K633" s="34">
        <f t="shared" si="1424"/>
        <v>-0.36512199074369972</v>
      </c>
      <c r="L633" s="34">
        <f>$CE$6-$CE$7*SUMPRODUCT($B$6:$CD$6,Q632:CS632)</f>
        <v>4.3618513245746726E-9</v>
      </c>
    </row>
    <row r="634" spans="2:97" ht="13.5" thickBot="1" x14ac:dyDescent="0.4">
      <c r="B634" s="39" t="s">
        <v>367</v>
      </c>
      <c r="D634" s="39" t="s">
        <v>368</v>
      </c>
      <c r="E634" s="39" t="s">
        <v>369</v>
      </c>
      <c r="F634" s="39" t="s">
        <v>370</v>
      </c>
      <c r="H634" s="39" t="s">
        <v>347</v>
      </c>
      <c r="I634" s="39" t="s">
        <v>371</v>
      </c>
      <c r="J634" s="39" t="s">
        <v>372</v>
      </c>
      <c r="K634" s="39" t="s">
        <v>349</v>
      </c>
      <c r="L634" s="39" t="s">
        <v>373</v>
      </c>
      <c r="M634" s="39" t="s">
        <v>374</v>
      </c>
      <c r="O634" s="45" t="s">
        <v>336</v>
      </c>
    </row>
    <row r="635" spans="2:97" ht="13.9" thickTop="1" thickBot="1" x14ac:dyDescent="0.4">
      <c r="B635" s="32">
        <f>1+B630</f>
        <v>4</v>
      </c>
      <c r="D635" s="32">
        <f>IF(F630,IF(M635&lt;0,D630,H635),E630)</f>
        <v>0</v>
      </c>
      <c r="E635" s="32">
        <f>IF(F630,IF(M635&lt;0,H635,E630),H635)</f>
        <v>9.2061966866981132E-12</v>
      </c>
      <c r="F635" s="32" t="b">
        <f>OR(F630,M635*M630&lt;=0)</f>
        <v>1</v>
      </c>
      <c r="H635" s="32">
        <f>IF(F630,(D630+E630)/2,2*H630)</f>
        <v>9.2061966866981132E-12</v>
      </c>
      <c r="I635" s="32">
        <f>I630</f>
        <v>-0.49706183544552701</v>
      </c>
      <c r="J635" s="32">
        <f>J630</f>
        <v>-1</v>
      </c>
      <c r="K635" s="32">
        <f>I635+J635*H635</f>
        <v>-0.4970618354547332</v>
      </c>
      <c r="L635" s="32">
        <f>$CE$3-$CE$7*SUMPRODUCT($B$3:$CD$3,Q637:CS637)</f>
        <v>3.7423717458295869E-9</v>
      </c>
      <c r="M635" s="32">
        <f>SUMPRODUCT(L635:L638,J635:J638)</f>
        <v>-5.9111916358660226E-9</v>
      </c>
      <c r="O635" s="46">
        <f>SUM(Q635:CS635)</f>
        <v>-1.2659907370584154</v>
      </c>
      <c r="P635" s="39" t="s">
        <v>363</v>
      </c>
      <c r="Q635" s="32">
        <f t="shared" ref="Q635:AV635" si="1434">SUMPRODUCT(B$3:B$6,$K635:$K638)</f>
        <v>0.93942911358697034</v>
      </c>
      <c r="R635" s="32">
        <f t="shared" si="1434"/>
        <v>0.57430712284809693</v>
      </c>
      <c r="S635" s="32">
        <f t="shared" si="1434"/>
        <v>0.20918513210922357</v>
      </c>
      <c r="T635" s="32">
        <f t="shared" si="1434"/>
        <v>0.53396400547475764</v>
      </c>
      <c r="U635" s="32">
        <f t="shared" si="1434"/>
        <v>0.16884201473588423</v>
      </c>
      <c r="V635" s="32">
        <f t="shared" si="1434"/>
        <v>-0.19627997600298913</v>
      </c>
      <c r="W635" s="32">
        <f t="shared" si="1434"/>
        <v>0.12849889736254494</v>
      </c>
      <c r="X635" s="32">
        <f t="shared" si="1434"/>
        <v>-0.23662309337632842</v>
      </c>
      <c r="Y635" s="32">
        <f t="shared" si="1434"/>
        <v>-0.60174508411520178</v>
      </c>
      <c r="Z635" s="32">
        <f t="shared" si="1434"/>
        <v>1.2207603884888407</v>
      </c>
      <c r="AA635" s="32">
        <f t="shared" si="1434"/>
        <v>0.85563839774996742</v>
      </c>
      <c r="AB635" s="32">
        <f t="shared" si="1434"/>
        <v>0.49051640701109406</v>
      </c>
      <c r="AC635" s="32">
        <f t="shared" si="1434"/>
        <v>0.81529528037662813</v>
      </c>
      <c r="AD635" s="32">
        <f t="shared" si="1434"/>
        <v>0.45017328963775477</v>
      </c>
      <c r="AE635" s="32">
        <f t="shared" si="1434"/>
        <v>8.5051298898881411E-2</v>
      </c>
      <c r="AF635" s="32">
        <f t="shared" si="1434"/>
        <v>0.40983017226441548</v>
      </c>
      <c r="AG635" s="32">
        <f t="shared" si="1434"/>
        <v>4.4708181525542123E-2</v>
      </c>
      <c r="AH635" s="32">
        <f t="shared" si="1434"/>
        <v>-0.32041380921333124</v>
      </c>
      <c r="AI635" s="32">
        <f t="shared" si="1434"/>
        <v>1.5958687550246682</v>
      </c>
      <c r="AJ635" s="32">
        <f t="shared" si="1434"/>
        <v>1.2307467642857948</v>
      </c>
      <c r="AK635" s="32">
        <f t="shared" si="1434"/>
        <v>0.86562477354692136</v>
      </c>
      <c r="AL635" s="32">
        <f t="shared" si="1434"/>
        <v>1.1904036469124555</v>
      </c>
      <c r="AM635" s="32">
        <f t="shared" si="1434"/>
        <v>0.82528165617358218</v>
      </c>
      <c r="AN635" s="32">
        <f t="shared" si="1434"/>
        <v>0.46015966543470882</v>
      </c>
      <c r="AO635" s="32">
        <f t="shared" si="1434"/>
        <v>0.78493853880024289</v>
      </c>
      <c r="AP635" s="32">
        <f t="shared" si="1434"/>
        <v>0.41981654806136953</v>
      </c>
      <c r="AQ635" s="32">
        <f t="shared" si="1434"/>
        <v>5.4694557322496173E-2</v>
      </c>
      <c r="AR635" s="32">
        <f t="shared" si="1434"/>
        <v>0.44236727813223703</v>
      </c>
      <c r="AS635" s="32">
        <f t="shared" si="1434"/>
        <v>7.7245287393363671E-2</v>
      </c>
      <c r="AT635" s="32">
        <f t="shared" si="1434"/>
        <v>-0.28787670334550969</v>
      </c>
      <c r="AU635" s="32">
        <f t="shared" si="1434"/>
        <v>3.6902170020024383E-2</v>
      </c>
      <c r="AV635" s="32">
        <f t="shared" si="1434"/>
        <v>-0.32821982071884898</v>
      </c>
      <c r="AW635" s="32">
        <f t="shared" ref="AW635:CB635" si="1435">SUMPRODUCT(AH$3:AH$6,$K635:$K638)</f>
        <v>-0.69334181145772233</v>
      </c>
      <c r="AX635" s="32">
        <f t="shared" si="1435"/>
        <v>-0.36856293809218826</v>
      </c>
      <c r="AY635" s="32">
        <f t="shared" si="1435"/>
        <v>-0.73368492883106162</v>
      </c>
      <c r="AZ635" s="32">
        <f t="shared" si="1435"/>
        <v>-1.098806919569935</v>
      </c>
      <c r="BA635" s="32">
        <f t="shared" si="1435"/>
        <v>0.72369855303410757</v>
      </c>
      <c r="BB635" s="32">
        <f t="shared" si="1435"/>
        <v>0.35857656229523421</v>
      </c>
      <c r="BC635" s="32">
        <f t="shared" si="1435"/>
        <v>-6.5454284436391452E-3</v>
      </c>
      <c r="BD635" s="32">
        <f t="shared" si="1435"/>
        <v>0.31823344492189493</v>
      </c>
      <c r="BE635" s="32">
        <f t="shared" si="1435"/>
        <v>-4.6888545816978419E-2</v>
      </c>
      <c r="BF635" s="32">
        <f t="shared" si="1435"/>
        <v>-0.41201053655585179</v>
      </c>
      <c r="BG635" s="32">
        <f t="shared" si="1435"/>
        <v>-8.7231663190317721E-2</v>
      </c>
      <c r="BH635" s="32">
        <f t="shared" si="1435"/>
        <v>-0.45235365392919108</v>
      </c>
      <c r="BI635" s="32">
        <f t="shared" si="1435"/>
        <v>-0.81747564466806444</v>
      </c>
      <c r="BJ635" s="32">
        <f t="shared" si="1435"/>
        <v>1.098806919569935</v>
      </c>
      <c r="BK635" s="32">
        <f t="shared" si="1435"/>
        <v>0.73368492883106162</v>
      </c>
      <c r="BL635" s="32">
        <f t="shared" si="1435"/>
        <v>0.36856293809218826</v>
      </c>
      <c r="BM635" s="32">
        <f t="shared" si="1435"/>
        <v>0.69334181145772233</v>
      </c>
      <c r="BN635" s="32">
        <f t="shared" si="1435"/>
        <v>0.32821982071884898</v>
      </c>
      <c r="BO635" s="32">
        <f t="shared" si="1435"/>
        <v>-3.6902170020024383E-2</v>
      </c>
      <c r="BP635" s="32">
        <f t="shared" si="1435"/>
        <v>0.28787670334550969</v>
      </c>
      <c r="BQ635" s="32">
        <f t="shared" si="1435"/>
        <v>-7.7245287393363671E-2</v>
      </c>
      <c r="BR635" s="32">
        <f t="shared" si="1435"/>
        <v>-0.44236727813223703</v>
      </c>
      <c r="BS635" s="32">
        <f t="shared" si="1435"/>
        <v>-5.4694557322496173E-2</v>
      </c>
      <c r="BT635" s="32">
        <f t="shared" si="1435"/>
        <v>-0.41981654806136953</v>
      </c>
      <c r="BU635" s="32">
        <f t="shared" si="1435"/>
        <v>-0.78493853880024289</v>
      </c>
      <c r="BV635" s="32">
        <f t="shared" si="1435"/>
        <v>-0.46015966543470882</v>
      </c>
      <c r="BW635" s="32">
        <f t="shared" si="1435"/>
        <v>-0.82528165617358218</v>
      </c>
      <c r="BX635" s="32">
        <f t="shared" si="1435"/>
        <v>-1.1904036469124555</v>
      </c>
      <c r="BY635" s="32">
        <f t="shared" si="1435"/>
        <v>-0.86562477354692136</v>
      </c>
      <c r="BZ635" s="32">
        <f t="shared" si="1435"/>
        <v>-1.2307467642857948</v>
      </c>
      <c r="CA635" s="32">
        <f t="shared" si="1435"/>
        <v>-1.5958687550246682</v>
      </c>
      <c r="CB635" s="32">
        <f t="shared" si="1435"/>
        <v>0.22663671757937442</v>
      </c>
      <c r="CC635" s="32">
        <f t="shared" ref="CC635:CS635" si="1436">SUMPRODUCT(BN$3:BN$6,$K635:$K638)</f>
        <v>-0.13848527315949893</v>
      </c>
      <c r="CD635" s="32">
        <f t="shared" si="1436"/>
        <v>-0.50360726389837229</v>
      </c>
      <c r="CE635" s="32">
        <f t="shared" si="1436"/>
        <v>-0.17882839053283822</v>
      </c>
      <c r="CF635" s="32">
        <f t="shared" si="1436"/>
        <v>-0.54395038127171158</v>
      </c>
      <c r="CG635" s="32">
        <f t="shared" si="1436"/>
        <v>-0.90907237201058488</v>
      </c>
      <c r="CH635" s="32">
        <f t="shared" si="1436"/>
        <v>-0.58429349864505076</v>
      </c>
      <c r="CI635" s="32">
        <f t="shared" si="1436"/>
        <v>-0.94941548938392417</v>
      </c>
      <c r="CJ635" s="32">
        <f t="shared" si="1436"/>
        <v>-1.3145374801227976</v>
      </c>
      <c r="CK635" s="32">
        <f t="shared" si="1436"/>
        <v>0.60174508411520178</v>
      </c>
      <c r="CL635" s="32">
        <f t="shared" si="1436"/>
        <v>0.23662309337632842</v>
      </c>
      <c r="CM635" s="32">
        <f t="shared" si="1436"/>
        <v>-0.12849889736254494</v>
      </c>
      <c r="CN635" s="32">
        <f t="shared" si="1436"/>
        <v>0.19627997600298913</v>
      </c>
      <c r="CO635" s="32">
        <f t="shared" si="1436"/>
        <v>-0.16884201473588423</v>
      </c>
      <c r="CP635" s="32">
        <f t="shared" si="1436"/>
        <v>-0.53396400547475764</v>
      </c>
      <c r="CQ635" s="32">
        <f t="shared" si="1436"/>
        <v>-0.20918513210922357</v>
      </c>
      <c r="CR635" s="32">
        <f t="shared" si="1436"/>
        <v>-0.57430712284809693</v>
      </c>
      <c r="CS635" s="32">
        <f t="shared" si="1436"/>
        <v>-0.93942911358697034</v>
      </c>
    </row>
    <row r="636" spans="2:97" ht="13.9" thickTop="1" thickBot="1" x14ac:dyDescent="0.4">
      <c r="H636" s="33">
        <f>H635</f>
        <v>9.2061966866981132E-12</v>
      </c>
      <c r="I636" s="33">
        <f t="shared" ref="I636:J636" si="1437">I631</f>
        <v>0.3282198207206618</v>
      </c>
      <c r="J636" s="33">
        <f t="shared" si="1437"/>
        <v>-0.19691243242932477</v>
      </c>
      <c r="K636" s="33">
        <f t="shared" ref="K636:K638" si="1438">I636+J636*H636</f>
        <v>0.32821982071884898</v>
      </c>
      <c r="L636" s="33">
        <f>$CE$4-$CE$7*SUMPRODUCT($B$4:$CD$4,Q637:CS637)</f>
        <v>8.2863493844342884E-10</v>
      </c>
      <c r="M636" s="39" t="s">
        <v>375</v>
      </c>
      <c r="O636" s="47">
        <f t="shared" ref="O636:O637" si="1439">SUM(Q636:CS636)</f>
        <v>98.882941364628081</v>
      </c>
      <c r="P636" s="39" t="s">
        <v>365</v>
      </c>
      <c r="Q636" s="33">
        <f>EXP(Q635)</f>
        <v>2.5585203768039975</v>
      </c>
      <c r="R636" s="33">
        <f>EXP(R635)</f>
        <v>1.7758996202587833</v>
      </c>
      <c r="S636" s="33">
        <f t="shared" ref="S636:CD636" si="1440">EXP(S635)</f>
        <v>1.2326731847939851</v>
      </c>
      <c r="T636" s="33">
        <f t="shared" si="1440"/>
        <v>1.7056802511957598</v>
      </c>
      <c r="U636" s="33">
        <f t="shared" si="1440"/>
        <v>1.1839330801677292</v>
      </c>
      <c r="V636" s="33">
        <f t="shared" si="1440"/>
        <v>0.82178212319266331</v>
      </c>
      <c r="W636" s="33">
        <f t="shared" si="1440"/>
        <v>1.1371201674592366</v>
      </c>
      <c r="X636" s="33">
        <f t="shared" si="1440"/>
        <v>0.78928872010862428</v>
      </c>
      <c r="Y636" s="33">
        <f t="shared" si="1440"/>
        <v>0.54785474879289098</v>
      </c>
      <c r="Z636" s="33">
        <f t="shared" si="1440"/>
        <v>3.3897642916519111</v>
      </c>
      <c r="AA636" s="33">
        <f t="shared" si="1440"/>
        <v>2.3528759719440697</v>
      </c>
      <c r="AB636" s="33">
        <f t="shared" si="1440"/>
        <v>1.633159377183101</v>
      </c>
      <c r="AC636" s="33">
        <f t="shared" si="1440"/>
        <v>2.259842861092126</v>
      </c>
      <c r="AD636" s="33">
        <f t="shared" si="1440"/>
        <v>1.5685839812896964</v>
      </c>
      <c r="AE636" s="33">
        <f t="shared" si="1440"/>
        <v>1.0887729181176595</v>
      </c>
      <c r="AF636" s="33">
        <f t="shared" si="1440"/>
        <v>1.5065619073886516</v>
      </c>
      <c r="AG636" s="33">
        <f t="shared" si="1440"/>
        <v>1.0457226541888975</v>
      </c>
      <c r="AH636" s="33">
        <f t="shared" si="1440"/>
        <v>0.72584861207550133</v>
      </c>
      <c r="AI636" s="33">
        <f t="shared" si="1440"/>
        <v>4.9326124430943743</v>
      </c>
      <c r="AJ636" s="33">
        <f t="shared" si="1440"/>
        <v>3.4237853424945066</v>
      </c>
      <c r="AK636" s="33">
        <f t="shared" si="1440"/>
        <v>2.3764903905822519</v>
      </c>
      <c r="AL636" s="33">
        <f t="shared" si="1440"/>
        <v>3.2884082953829372</v>
      </c>
      <c r="AM636" s="33">
        <f t="shared" si="1440"/>
        <v>2.2825235616537642</v>
      </c>
      <c r="AN636" s="33">
        <f t="shared" si="1440"/>
        <v>1.584326927048421</v>
      </c>
      <c r="AO636" s="33">
        <f t="shared" si="1440"/>
        <v>2.1922721969130832</v>
      </c>
      <c r="AP636" s="33">
        <f t="shared" si="1440"/>
        <v>1.5216823744296826</v>
      </c>
      <c r="AQ636" s="33">
        <f t="shared" si="1440"/>
        <v>1.0562179513613381</v>
      </c>
      <c r="AR636" s="33">
        <f t="shared" si="1440"/>
        <v>1.5563872624807096</v>
      </c>
      <c r="AS636" s="33">
        <f t="shared" si="1440"/>
        <v>1.0803070295917532</v>
      </c>
      <c r="AT636" s="33">
        <f t="shared" si="1440"/>
        <v>0.74985404103422615</v>
      </c>
      <c r="AU636" s="33">
        <f t="shared" si="1440"/>
        <v>1.0375915083162726</v>
      </c>
      <c r="AV636" s="33">
        <f t="shared" si="1440"/>
        <v>0.72020468639158652</v>
      </c>
      <c r="AW636" s="33">
        <f t="shared" si="1440"/>
        <v>0.49990269402079368</v>
      </c>
      <c r="AX636" s="33">
        <f t="shared" si="1440"/>
        <v>0.69172767220804809</v>
      </c>
      <c r="AY636" s="33">
        <f t="shared" si="1440"/>
        <v>0.48013645759244727</v>
      </c>
      <c r="AZ636" s="33">
        <f t="shared" si="1440"/>
        <v>0.33326846267917998</v>
      </c>
      <c r="BA636" s="33">
        <f t="shared" si="1440"/>
        <v>2.0620457097665503</v>
      </c>
      <c r="BB636" s="33">
        <f t="shared" si="1440"/>
        <v>1.4312906108276058</v>
      </c>
      <c r="BC636" s="33">
        <f t="shared" si="1440"/>
        <v>0.99347594621226309</v>
      </c>
      <c r="BD636" s="33">
        <f t="shared" si="1440"/>
        <v>1.3746971398388017</v>
      </c>
      <c r="BE636" s="33">
        <f t="shared" si="1440"/>
        <v>0.95419374054787442</v>
      </c>
      <c r="BF636" s="33">
        <f t="shared" si="1440"/>
        <v>0.66231729747216084</v>
      </c>
      <c r="BG636" s="33">
        <f t="shared" si="1440"/>
        <v>0.91646475988882437</v>
      </c>
      <c r="BH636" s="33">
        <f t="shared" si="1440"/>
        <v>0.63612916036267442</v>
      </c>
      <c r="BI636" s="33">
        <f t="shared" si="1440"/>
        <v>0.44154486497965306</v>
      </c>
      <c r="BJ636" s="33">
        <f t="shared" si="1440"/>
        <v>3.0005839495309448</v>
      </c>
      <c r="BK636" s="33">
        <f t="shared" si="1440"/>
        <v>2.0827412378020811</v>
      </c>
      <c r="BL636" s="33">
        <f t="shared" si="1440"/>
        <v>1.4456556245724894</v>
      </c>
      <c r="BM636" s="33">
        <f t="shared" si="1440"/>
        <v>2.0003892996791981</v>
      </c>
      <c r="BN636" s="33">
        <f t="shared" si="1440"/>
        <v>1.3884941585290997</v>
      </c>
      <c r="BO636" s="33">
        <f t="shared" si="1440"/>
        <v>0.96377041637775795</v>
      </c>
      <c r="BP636" s="33">
        <f t="shared" si="1440"/>
        <v>1.3335928664473999</v>
      </c>
      <c r="BQ636" s="33">
        <f t="shared" si="1440"/>
        <v>0.92566277234898575</v>
      </c>
      <c r="BR636" s="33">
        <f t="shared" si="1440"/>
        <v>0.64251361091590431</v>
      </c>
      <c r="BS636" s="33">
        <f t="shared" si="1440"/>
        <v>0.9467742890670624</v>
      </c>
      <c r="BT636" s="33">
        <f t="shared" si="1440"/>
        <v>0.65716736738492743</v>
      </c>
      <c r="BU636" s="33">
        <f t="shared" si="1440"/>
        <v>0.45614773631125283</v>
      </c>
      <c r="BV636" s="33">
        <f t="shared" si="1440"/>
        <v>0.63118285937548635</v>
      </c>
      <c r="BW636" s="33">
        <f t="shared" si="1440"/>
        <v>0.4381115782548447</v>
      </c>
      <c r="BX636" s="33">
        <f t="shared" si="1440"/>
        <v>0.3040984908729375</v>
      </c>
      <c r="BY636" s="33">
        <f t="shared" si="1440"/>
        <v>0.42078857291528754</v>
      </c>
      <c r="BZ636" s="33">
        <f t="shared" si="1440"/>
        <v>0.29207438550204745</v>
      </c>
      <c r="CA636" s="33">
        <f t="shared" si="1440"/>
        <v>0.20273232724780427</v>
      </c>
      <c r="CB636" s="33">
        <f t="shared" si="1440"/>
        <v>1.2543740931008867</v>
      </c>
      <c r="CC636" s="33">
        <f t="shared" si="1440"/>
        <v>0.87067607348236298</v>
      </c>
      <c r="CD636" s="33">
        <f t="shared" si="1440"/>
        <v>0.6043466850153566</v>
      </c>
      <c r="CE636" s="33">
        <f t="shared" ref="CE636:CS636" si="1441">EXP(CE635)</f>
        <v>0.83624939539720577</v>
      </c>
      <c r="CF636" s="33">
        <f t="shared" si="1441"/>
        <v>0.58045071565255879</v>
      </c>
      <c r="CG636" s="33">
        <f t="shared" si="1441"/>
        <v>0.4028977900086067</v>
      </c>
      <c r="CH636" s="33">
        <f t="shared" si="1441"/>
        <v>0.55749959692921369</v>
      </c>
      <c r="CI636" s="33">
        <f t="shared" si="1441"/>
        <v>0.38696714376680602</v>
      </c>
      <c r="CJ636" s="33">
        <f t="shared" si="1441"/>
        <v>0.26859852667131712</v>
      </c>
      <c r="CK636" s="33">
        <f t="shared" si="1441"/>
        <v>1.8253013270457865</v>
      </c>
      <c r="CL636" s="33">
        <f t="shared" si="1441"/>
        <v>1.2669635008370284</v>
      </c>
      <c r="CM636" s="33">
        <f t="shared" si="1441"/>
        <v>0.87941453209328291</v>
      </c>
      <c r="CN636" s="33">
        <f t="shared" si="1441"/>
        <v>1.2168675513589315</v>
      </c>
      <c r="CO636" s="33">
        <f t="shared" si="1441"/>
        <v>0.84464233388793286</v>
      </c>
      <c r="CP636" s="33">
        <f t="shared" si="1441"/>
        <v>0.58627635472648187</v>
      </c>
      <c r="CQ636" s="33">
        <f t="shared" si="1441"/>
        <v>0.81124503423600347</v>
      </c>
      <c r="CR636" s="33">
        <f t="shared" si="1441"/>
        <v>0.56309488925634232</v>
      </c>
      <c r="CS636" s="33">
        <f t="shared" si="1441"/>
        <v>0.39085090314940563</v>
      </c>
    </row>
    <row r="637" spans="2:97" ht="13.9" thickTop="1" thickBot="1" x14ac:dyDescent="0.4">
      <c r="H637" s="32">
        <f t="shared" ref="H637:H638" si="1442">H636</f>
        <v>9.2061966866981132E-12</v>
      </c>
      <c r="I637" s="32">
        <f t="shared" ref="I637:J637" si="1443">I632</f>
        <v>-0.40546510810773873</v>
      </c>
      <c r="J637" s="32">
        <f t="shared" si="1443"/>
        <v>-0.48596875458437544</v>
      </c>
      <c r="K637" s="32">
        <f t="shared" si="1438"/>
        <v>-0.40546510811221265</v>
      </c>
      <c r="L637" s="32">
        <f>$CE$5-$CE$7*SUMPRODUCT($B$5:$CD$5,Q637:CS637)</f>
        <v>1.8920047750725644E-9</v>
      </c>
      <c r="M637" s="32">
        <f>SUMPRODUCT($B$7:$CD$7, LN(Q637:CS637))</f>
        <v>-3180.5978399977967</v>
      </c>
      <c r="O637" s="48">
        <f t="shared" si="1439"/>
        <v>1.0000000000000004</v>
      </c>
      <c r="P637" s="39" t="s">
        <v>366</v>
      </c>
      <c r="Q637" s="32">
        <f t="shared" ref="Q637:AV637" si="1444">Q636/$O636</f>
        <v>2.5874234134778872E-2</v>
      </c>
      <c r="R637" s="32">
        <f t="shared" si="1444"/>
        <v>1.7959615639973767E-2</v>
      </c>
      <c r="S637" s="32">
        <f t="shared" si="1444"/>
        <v>1.2465984200940557E-2</v>
      </c>
      <c r="T637" s="32">
        <f t="shared" si="1444"/>
        <v>1.7249489423116084E-2</v>
      </c>
      <c r="U637" s="32">
        <f t="shared" si="1444"/>
        <v>1.1973077093267373E-2</v>
      </c>
      <c r="V637" s="32">
        <f t="shared" si="1444"/>
        <v>8.3106561339267269E-3</v>
      </c>
      <c r="W637" s="32">
        <f t="shared" si="1444"/>
        <v>1.1499659615364168E-2</v>
      </c>
      <c r="X637" s="32">
        <f t="shared" si="1444"/>
        <v>7.9820513954792678E-3</v>
      </c>
      <c r="Y637" s="32">
        <f t="shared" si="1444"/>
        <v>5.5404374225953889E-3</v>
      </c>
      <c r="Z637" s="32">
        <f t="shared" si="1444"/>
        <v>3.4280577062855061E-2</v>
      </c>
      <c r="AA637" s="32">
        <f t="shared" si="1444"/>
        <v>2.3794558894318339E-2</v>
      </c>
      <c r="AB637" s="32">
        <f t="shared" si="1444"/>
        <v>1.651608816085751E-2</v>
      </c>
      <c r="AC637" s="32">
        <f t="shared" si="1444"/>
        <v>2.2853718041810859E-2</v>
      </c>
      <c r="AD637" s="32">
        <f t="shared" si="1444"/>
        <v>1.5863039262814675E-2</v>
      </c>
      <c r="AE637" s="32">
        <f t="shared" si="1444"/>
        <v>1.1010725440527096E-2</v>
      </c>
      <c r="AF637" s="32">
        <f t="shared" si="1444"/>
        <v>1.5235812027812226E-2</v>
      </c>
      <c r="AG637" s="32">
        <f t="shared" si="1444"/>
        <v>1.0575359508500304E-2</v>
      </c>
      <c r="AH637" s="32">
        <f t="shared" si="1444"/>
        <v>7.3404836269883485E-3</v>
      </c>
      <c r="AI637" s="32">
        <f t="shared" si="1444"/>
        <v>4.9883350707636255E-2</v>
      </c>
      <c r="AJ637" s="32">
        <f t="shared" si="1444"/>
        <v>3.4624630853863803E-2</v>
      </c>
      <c r="AK637" s="32">
        <f t="shared" si="1444"/>
        <v>2.4033370749146812E-2</v>
      </c>
      <c r="AL637" s="32">
        <f t="shared" si="1444"/>
        <v>3.3255567138289539E-2</v>
      </c>
      <c r="AM637" s="32">
        <f t="shared" si="1444"/>
        <v>2.3083087235815754E-2</v>
      </c>
      <c r="AN637" s="32">
        <f t="shared" si="1444"/>
        <v>1.6022247166033014E-2</v>
      </c>
      <c r="AO637" s="32">
        <f t="shared" si="1444"/>
        <v>2.2170378092103274E-2</v>
      </c>
      <c r="AP637" s="32">
        <f t="shared" si="1444"/>
        <v>1.5388724823814872E-2</v>
      </c>
      <c r="AQ637" s="32">
        <f t="shared" si="1444"/>
        <v>1.0681498110645435E-2</v>
      </c>
      <c r="AR637" s="32">
        <f t="shared" si="1444"/>
        <v>1.5739694238479162E-2</v>
      </c>
      <c r="AS637" s="32">
        <f t="shared" si="1444"/>
        <v>1.0925110182636571E-2</v>
      </c>
      <c r="AT637" s="32">
        <f t="shared" si="1444"/>
        <v>7.5832497565900712E-3</v>
      </c>
      <c r="AU637" s="32">
        <f t="shared" si="1444"/>
        <v>1.0493129492276963E-2</v>
      </c>
      <c r="AV637" s="32">
        <f t="shared" si="1444"/>
        <v>7.2834067883948946E-3</v>
      </c>
      <c r="AW637" s="32">
        <f t="shared" ref="AW637:CB637" si="1445">AW636/$O636</f>
        <v>5.0554998377062479E-3</v>
      </c>
      <c r="AX637" s="32">
        <f t="shared" si="1445"/>
        <v>6.9954196614896566E-3</v>
      </c>
      <c r="AY637" s="32">
        <f t="shared" si="1445"/>
        <v>4.85560452557694E-3</v>
      </c>
      <c r="AZ637" s="32">
        <f t="shared" si="1445"/>
        <v>3.3703332251238546E-3</v>
      </c>
      <c r="BA637" s="32">
        <f t="shared" si="1445"/>
        <v>2.0853401823503759E-2</v>
      </c>
      <c r="BB637" s="32">
        <f t="shared" si="1445"/>
        <v>1.4474595830940766E-2</v>
      </c>
      <c r="BC637" s="32">
        <f t="shared" si="1445"/>
        <v>1.0046990234127931E-2</v>
      </c>
      <c r="BD637" s="32">
        <f t="shared" si="1445"/>
        <v>1.3902267882279558E-2</v>
      </c>
      <c r="BE637" s="32">
        <f t="shared" si="1445"/>
        <v>9.6497305539214456E-3</v>
      </c>
      <c r="BF637" s="32">
        <f t="shared" si="1445"/>
        <v>6.6979934893915049E-3</v>
      </c>
      <c r="BG637" s="32">
        <f t="shared" si="1445"/>
        <v>9.268178588148851E-3</v>
      </c>
      <c r="BH637" s="32">
        <f t="shared" si="1445"/>
        <v>6.4331537025882546E-3</v>
      </c>
      <c r="BI637" s="32">
        <f t="shared" si="1445"/>
        <v>4.4653289929095933E-3</v>
      </c>
      <c r="BJ637" s="32">
        <f t="shared" si="1445"/>
        <v>3.0344808802424024E-2</v>
      </c>
      <c r="BK637" s="32">
        <f t="shared" si="1445"/>
        <v>2.106269503171463E-2</v>
      </c>
      <c r="BL637" s="32">
        <f t="shared" si="1445"/>
        <v>1.461986875210027E-2</v>
      </c>
      <c r="BM637" s="32">
        <f t="shared" si="1445"/>
        <v>2.0229872534867448E-2</v>
      </c>
      <c r="BN637" s="32">
        <f t="shared" si="1445"/>
        <v>1.4041796687752909E-2</v>
      </c>
      <c r="BO637" s="32">
        <f t="shared" si="1445"/>
        <v>9.7465791680273906E-3</v>
      </c>
      <c r="BP637" s="32">
        <f t="shared" si="1445"/>
        <v>1.3486581689857035E-2</v>
      </c>
      <c r="BQ637" s="32">
        <f t="shared" si="1445"/>
        <v>9.3611977917973759E-3</v>
      </c>
      <c r="BR637" s="32">
        <f t="shared" si="1445"/>
        <v>6.4977194453252896E-3</v>
      </c>
      <c r="BS637" s="32">
        <f t="shared" si="1445"/>
        <v>9.5746978801516305E-3</v>
      </c>
      <c r="BT637" s="32">
        <f t="shared" si="1445"/>
        <v>6.6459124123506921E-3</v>
      </c>
      <c r="BU637" s="32">
        <f t="shared" si="1445"/>
        <v>4.6130073601797581E-3</v>
      </c>
      <c r="BV637" s="32">
        <f t="shared" si="1445"/>
        <v>6.3831319200752454E-3</v>
      </c>
      <c r="BW637" s="32">
        <f t="shared" si="1445"/>
        <v>4.4306082748825247E-3</v>
      </c>
      <c r="BX637" s="32">
        <f t="shared" si="1445"/>
        <v>3.0753382401073892E-3</v>
      </c>
      <c r="BY637" s="32">
        <f t="shared" si="1445"/>
        <v>4.2554212800329375E-3</v>
      </c>
      <c r="BZ637" s="32">
        <f t="shared" si="1445"/>
        <v>2.9537388499097264E-3</v>
      </c>
      <c r="CA637" s="32">
        <f t="shared" si="1445"/>
        <v>2.0502254933966262E-3</v>
      </c>
      <c r="CB637" s="32">
        <f t="shared" si="1445"/>
        <v>1.2685444787442327E-2</v>
      </c>
      <c r="CC637" s="32">
        <f t="shared" ref="CC637:CS637" si="1446">CC636/$O636</f>
        <v>8.8051190778373929E-3</v>
      </c>
      <c r="CD637" s="32">
        <f t="shared" si="1446"/>
        <v>6.1117385534360785E-3</v>
      </c>
      <c r="CE637" s="32">
        <f t="shared" si="1446"/>
        <v>8.4569631915939834E-3</v>
      </c>
      <c r="CF637" s="32">
        <f t="shared" si="1446"/>
        <v>5.8700793852011646E-3</v>
      </c>
      <c r="CG637" s="32">
        <f t="shared" si="1446"/>
        <v>4.0744923689408907E-3</v>
      </c>
      <c r="CH637" s="32">
        <f t="shared" si="1446"/>
        <v>5.6379754610398321E-3</v>
      </c>
      <c r="CI637" s="32">
        <f t="shared" si="1446"/>
        <v>3.9133862567849341E-3</v>
      </c>
      <c r="CJ637" s="32">
        <f t="shared" si="1446"/>
        <v>2.7163282459495976E-3</v>
      </c>
      <c r="CK637" s="32">
        <f t="shared" si="1446"/>
        <v>1.8459213508981685E-2</v>
      </c>
      <c r="CL637" s="32">
        <f t="shared" si="1446"/>
        <v>1.2812761062245669E-2</v>
      </c>
      <c r="CM637" s="32">
        <f t="shared" si="1446"/>
        <v>8.8934908282154185E-3</v>
      </c>
      <c r="CN637" s="32">
        <f t="shared" si="1446"/>
        <v>1.2306142339271305E-2</v>
      </c>
      <c r="CO637" s="32">
        <f t="shared" si="1446"/>
        <v>8.5418407081291996E-3</v>
      </c>
      <c r="CP637" s="32">
        <f t="shared" si="1446"/>
        <v>5.9289938854529441E-3</v>
      </c>
      <c r="CQ637" s="32">
        <f t="shared" si="1446"/>
        <v>8.2040948928143245E-3</v>
      </c>
      <c r="CR637" s="32">
        <f t="shared" si="1446"/>
        <v>5.69456047206308E-3</v>
      </c>
      <c r="CS637" s="32">
        <f t="shared" si="1446"/>
        <v>3.9526625902859608E-3</v>
      </c>
    </row>
    <row r="638" spans="2:97" ht="13.15" thickTop="1" x14ac:dyDescent="0.35">
      <c r="H638" s="34">
        <f t="shared" si="1442"/>
        <v>9.2061966866981132E-12</v>
      </c>
      <c r="I638" s="34">
        <f t="shared" ref="I638:J638" si="1447">I633</f>
        <v>-0.36512199073404705</v>
      </c>
      <c r="J638" s="34">
        <f t="shared" si="1447"/>
        <v>-0.52424765790062167</v>
      </c>
      <c r="K638" s="34">
        <f t="shared" si="1438"/>
        <v>-0.36512199073887336</v>
      </c>
      <c r="L638" s="34">
        <f>$CE$6-$CE$7*SUMPRODUCT($B$6:$CD$6,Q637:CS637)</f>
        <v>2.0719141957670217E-9</v>
      </c>
    </row>
    <row r="639" spans="2:97" ht="13.5" thickBot="1" x14ac:dyDescent="0.4">
      <c r="B639" s="39" t="s">
        <v>367</v>
      </c>
      <c r="D639" s="39" t="s">
        <v>368</v>
      </c>
      <c r="E639" s="39" t="s">
        <v>369</v>
      </c>
      <c r="F639" s="39" t="s">
        <v>370</v>
      </c>
      <c r="H639" s="39" t="s">
        <v>347</v>
      </c>
      <c r="I639" s="39" t="s">
        <v>371</v>
      </c>
      <c r="J639" s="39" t="s">
        <v>372</v>
      </c>
      <c r="K639" s="39" t="s">
        <v>349</v>
      </c>
      <c r="L639" s="39" t="s">
        <v>373</v>
      </c>
      <c r="M639" s="39" t="s">
        <v>374</v>
      </c>
      <c r="O639" s="45" t="s">
        <v>336</v>
      </c>
    </row>
    <row r="640" spans="2:97" ht="13.9" thickTop="1" thickBot="1" x14ac:dyDescent="0.4">
      <c r="B640" s="32">
        <f>1+B635</f>
        <v>5</v>
      </c>
      <c r="D640" s="32">
        <f>IF(F635,IF(M640&lt;0,D635,H640),E635)</f>
        <v>0</v>
      </c>
      <c r="E640" s="32">
        <f>IF(F635,IF(M640&lt;0,H640,E635),H640)</f>
        <v>4.6030983433490566E-12</v>
      </c>
      <c r="F640" s="32" t="b">
        <f>OR(F635,M640*M635&lt;=0)</f>
        <v>1</v>
      </c>
      <c r="H640" s="32">
        <f>IF(F635,(D635+E635)/2,2*H635)</f>
        <v>4.6030983433490566E-12</v>
      </c>
      <c r="I640" s="32">
        <f>I635</f>
        <v>-0.49706183544552701</v>
      </c>
      <c r="J640" s="32">
        <f>J635</f>
        <v>-1</v>
      </c>
      <c r="K640" s="32">
        <f>I640+J640*H640</f>
        <v>-0.49706183545013011</v>
      </c>
      <c r="L640" s="32">
        <f>$CE$3-$CE$7*SUMPRODUCT($B$3:$CD$3,Q642:CS642)</f>
        <v>1.6743797459639609E-9</v>
      </c>
      <c r="M640" s="32">
        <f>SUMPRODUCT(L640:L643,J640:J643)</f>
        <v>-2.6448251280292334E-9</v>
      </c>
      <c r="O640" s="46">
        <f>SUM(Q640:CS640)</f>
        <v>-1.2659907370619141</v>
      </c>
      <c r="P640" s="39" t="s">
        <v>363</v>
      </c>
      <c r="Q640" s="32">
        <f t="shared" ref="Q640:AV640" si="1448">SUMPRODUCT(B$3:B$6,$K640:$K643)</f>
        <v>0.93942911357681069</v>
      </c>
      <c r="R640" s="32">
        <f t="shared" si="1448"/>
        <v>0.57430712284035046</v>
      </c>
      <c r="S640" s="32">
        <f t="shared" si="1448"/>
        <v>0.20918513210389023</v>
      </c>
      <c r="T640" s="32">
        <f t="shared" si="1448"/>
        <v>0.53396400546683487</v>
      </c>
      <c r="U640" s="32">
        <f t="shared" si="1448"/>
        <v>0.16884201473037469</v>
      </c>
      <c r="V640" s="32">
        <f t="shared" si="1448"/>
        <v>-0.19627997600608554</v>
      </c>
      <c r="W640" s="32">
        <f t="shared" si="1448"/>
        <v>0.12849889735685921</v>
      </c>
      <c r="X640" s="32">
        <f t="shared" si="1448"/>
        <v>-0.23662309337960102</v>
      </c>
      <c r="Y640" s="32">
        <f t="shared" si="1448"/>
        <v>-0.6017450841160612</v>
      </c>
      <c r="Z640" s="32">
        <f t="shared" si="1448"/>
        <v>1.2207603884794582</v>
      </c>
      <c r="AA640" s="32">
        <f t="shared" si="1448"/>
        <v>0.85563839774299788</v>
      </c>
      <c r="AB640" s="32">
        <f t="shared" si="1448"/>
        <v>0.49051640700653765</v>
      </c>
      <c r="AC640" s="32">
        <f t="shared" si="1448"/>
        <v>0.8152952803694824</v>
      </c>
      <c r="AD640" s="32">
        <f t="shared" si="1448"/>
        <v>0.45017328963302217</v>
      </c>
      <c r="AE640" s="32">
        <f t="shared" si="1448"/>
        <v>8.5051298896561933E-2</v>
      </c>
      <c r="AF640" s="32">
        <f t="shared" si="1448"/>
        <v>0.40983017225950669</v>
      </c>
      <c r="AG640" s="32">
        <f t="shared" si="1448"/>
        <v>4.4708181523046453E-2</v>
      </c>
      <c r="AH640" s="32">
        <f t="shared" si="1448"/>
        <v>-0.32041380921341378</v>
      </c>
      <c r="AI640" s="32">
        <f t="shared" si="1448"/>
        <v>1.5958687550163213</v>
      </c>
      <c r="AJ640" s="32">
        <f t="shared" si="1448"/>
        <v>1.2307467642798611</v>
      </c>
      <c r="AK640" s="32">
        <f t="shared" si="1448"/>
        <v>0.86562477354340084</v>
      </c>
      <c r="AL640" s="32">
        <f t="shared" si="1448"/>
        <v>1.1904036469063457</v>
      </c>
      <c r="AM640" s="32">
        <f t="shared" si="1448"/>
        <v>0.82528165616988547</v>
      </c>
      <c r="AN640" s="32">
        <f t="shared" si="1448"/>
        <v>0.46015966543342524</v>
      </c>
      <c r="AO640" s="32">
        <f t="shared" si="1448"/>
        <v>0.78493853879636999</v>
      </c>
      <c r="AP640" s="32">
        <f t="shared" si="1448"/>
        <v>0.41981654805990976</v>
      </c>
      <c r="AQ640" s="32">
        <f t="shared" si="1448"/>
        <v>5.4694557323449522E-2</v>
      </c>
      <c r="AR640" s="32">
        <f t="shared" si="1448"/>
        <v>0.44236727812668053</v>
      </c>
      <c r="AS640" s="32">
        <f t="shared" si="1448"/>
        <v>7.7245287390220296E-2</v>
      </c>
      <c r="AT640" s="32">
        <f t="shared" si="1448"/>
        <v>-0.28787670334623994</v>
      </c>
      <c r="AU640" s="32">
        <f t="shared" si="1448"/>
        <v>3.6902170016704816E-2</v>
      </c>
      <c r="AV640" s="32">
        <f t="shared" si="1448"/>
        <v>-0.32821982071975542</v>
      </c>
      <c r="AW640" s="32">
        <f t="shared" ref="AW640:CB640" si="1449">SUMPRODUCT(AH$3:AH$6,$K640:$K643)</f>
        <v>-0.69334181145621565</v>
      </c>
      <c r="AX640" s="32">
        <f t="shared" si="1449"/>
        <v>-0.3685629380932709</v>
      </c>
      <c r="AY640" s="32">
        <f t="shared" si="1449"/>
        <v>-0.73368492882973113</v>
      </c>
      <c r="AZ640" s="32">
        <f t="shared" si="1449"/>
        <v>-1.0988069195661914</v>
      </c>
      <c r="BA640" s="32">
        <f t="shared" si="1449"/>
        <v>0.72369855302932806</v>
      </c>
      <c r="BB640" s="32">
        <f t="shared" si="1449"/>
        <v>0.35857656229286783</v>
      </c>
      <c r="BC640" s="32">
        <f t="shared" si="1449"/>
        <v>-6.5454284435924048E-3</v>
      </c>
      <c r="BD640" s="32">
        <f t="shared" si="1449"/>
        <v>0.31823344491935235</v>
      </c>
      <c r="BE640" s="32">
        <f t="shared" si="1449"/>
        <v>-4.6888545817107913E-2</v>
      </c>
      <c r="BF640" s="32">
        <f t="shared" si="1449"/>
        <v>-0.41201053655356812</v>
      </c>
      <c r="BG640" s="32">
        <f t="shared" si="1449"/>
        <v>-8.7231663190623365E-2</v>
      </c>
      <c r="BH640" s="32">
        <f t="shared" si="1449"/>
        <v>-0.4523536539270836</v>
      </c>
      <c r="BI640" s="32">
        <f t="shared" si="1449"/>
        <v>-0.81747564466354383</v>
      </c>
      <c r="BJ640" s="32">
        <f t="shared" si="1449"/>
        <v>1.0988069195661914</v>
      </c>
      <c r="BK640" s="32">
        <f t="shared" si="1449"/>
        <v>0.73368492882973113</v>
      </c>
      <c r="BL640" s="32">
        <f t="shared" si="1449"/>
        <v>0.3685629380932709</v>
      </c>
      <c r="BM640" s="32">
        <f t="shared" si="1449"/>
        <v>0.69334181145621565</v>
      </c>
      <c r="BN640" s="32">
        <f t="shared" si="1449"/>
        <v>0.32821982071975542</v>
      </c>
      <c r="BO640" s="32">
        <f t="shared" si="1449"/>
        <v>-3.6902170016704816E-2</v>
      </c>
      <c r="BP640" s="32">
        <f t="shared" si="1449"/>
        <v>0.28787670334623994</v>
      </c>
      <c r="BQ640" s="32">
        <f t="shared" si="1449"/>
        <v>-7.7245287390220296E-2</v>
      </c>
      <c r="BR640" s="32">
        <f t="shared" si="1449"/>
        <v>-0.44236727812668053</v>
      </c>
      <c r="BS640" s="32">
        <f t="shared" si="1449"/>
        <v>-5.4694557323449522E-2</v>
      </c>
      <c r="BT640" s="32">
        <f t="shared" si="1449"/>
        <v>-0.41981654805990976</v>
      </c>
      <c r="BU640" s="32">
        <f t="shared" si="1449"/>
        <v>-0.78493853879636999</v>
      </c>
      <c r="BV640" s="32">
        <f t="shared" si="1449"/>
        <v>-0.46015966543342524</v>
      </c>
      <c r="BW640" s="32">
        <f t="shared" si="1449"/>
        <v>-0.82528165616988547</v>
      </c>
      <c r="BX640" s="32">
        <f t="shared" si="1449"/>
        <v>-1.1904036469063457</v>
      </c>
      <c r="BY640" s="32">
        <f t="shared" si="1449"/>
        <v>-0.86562477354340084</v>
      </c>
      <c r="BZ640" s="32">
        <f t="shared" si="1449"/>
        <v>-1.2307467642798611</v>
      </c>
      <c r="CA640" s="32">
        <f t="shared" si="1449"/>
        <v>-1.5958687550163213</v>
      </c>
      <c r="CB640" s="32">
        <f t="shared" si="1449"/>
        <v>0.2266367175791979</v>
      </c>
      <c r="CC640" s="32">
        <f t="shared" ref="CC640:CS640" si="1450">SUMPRODUCT(BN$3:BN$6,$K640:$K643)</f>
        <v>-0.13848527315726233</v>
      </c>
      <c r="CD640" s="32">
        <f t="shared" si="1450"/>
        <v>-0.50360726389372257</v>
      </c>
      <c r="CE640" s="32">
        <f t="shared" si="1450"/>
        <v>-0.17882839053077781</v>
      </c>
      <c r="CF640" s="32">
        <f t="shared" si="1450"/>
        <v>-0.54395038126723805</v>
      </c>
      <c r="CG640" s="32">
        <f t="shared" si="1450"/>
        <v>-0.90907237200369828</v>
      </c>
      <c r="CH640" s="32">
        <f t="shared" si="1450"/>
        <v>-0.58429349864075353</v>
      </c>
      <c r="CI640" s="32">
        <f t="shared" si="1450"/>
        <v>-0.94941548937721376</v>
      </c>
      <c r="CJ640" s="32">
        <f t="shared" si="1450"/>
        <v>-1.314537480113674</v>
      </c>
      <c r="CK640" s="32">
        <f t="shared" si="1450"/>
        <v>0.6017450841160612</v>
      </c>
      <c r="CL640" s="32">
        <f t="shared" si="1450"/>
        <v>0.23662309337960102</v>
      </c>
      <c r="CM640" s="32">
        <f t="shared" si="1450"/>
        <v>-0.12849889735685921</v>
      </c>
      <c r="CN640" s="32">
        <f t="shared" si="1450"/>
        <v>0.19627997600608554</v>
      </c>
      <c r="CO640" s="32">
        <f t="shared" si="1450"/>
        <v>-0.16884201473037469</v>
      </c>
      <c r="CP640" s="32">
        <f t="shared" si="1450"/>
        <v>-0.53396400546683487</v>
      </c>
      <c r="CQ640" s="32">
        <f t="shared" si="1450"/>
        <v>-0.20918513210389023</v>
      </c>
      <c r="CR640" s="32">
        <f t="shared" si="1450"/>
        <v>-0.57430712284035046</v>
      </c>
      <c r="CS640" s="32">
        <f t="shared" si="1450"/>
        <v>-0.93942911357681069</v>
      </c>
    </row>
    <row r="641" spans="2:97" ht="13.9" thickTop="1" thickBot="1" x14ac:dyDescent="0.4">
      <c r="H641" s="33">
        <f>H640</f>
        <v>4.6030983433490566E-12</v>
      </c>
      <c r="I641" s="33">
        <f t="shared" ref="I641:J641" si="1451">I636</f>
        <v>0.3282198207206618</v>
      </c>
      <c r="J641" s="33">
        <f t="shared" si="1451"/>
        <v>-0.19691243242932477</v>
      </c>
      <c r="K641" s="33">
        <f t="shared" ref="K641:K643" si="1452">I641+J641*H641</f>
        <v>0.32821982071975542</v>
      </c>
      <c r="L641" s="33">
        <f>$CE$4-$CE$7*SUMPRODUCT($B$4:$CD$4,Q642:CS642)</f>
        <v>3.7073277781018987E-10</v>
      </c>
      <c r="M641" s="39" t="s">
        <v>375</v>
      </c>
      <c r="O641" s="47">
        <f t="shared" ref="O641:O642" si="1453">SUM(Q641:CS641)</f>
        <v>98.882941364383669</v>
      </c>
      <c r="P641" s="39" t="s">
        <v>365</v>
      </c>
      <c r="Q641" s="33">
        <f>EXP(Q640)</f>
        <v>2.558520376778004</v>
      </c>
      <c r="R641" s="33">
        <f>EXP(R640)</f>
        <v>1.7758996202450263</v>
      </c>
      <c r="S641" s="33">
        <f t="shared" ref="S641:CD641" si="1454">EXP(S640)</f>
        <v>1.2326731847874111</v>
      </c>
      <c r="T641" s="33">
        <f t="shared" si="1454"/>
        <v>1.7056802511822462</v>
      </c>
      <c r="U641" s="33">
        <f t="shared" si="1454"/>
        <v>1.1839330801612062</v>
      </c>
      <c r="V641" s="33">
        <f t="shared" si="1454"/>
        <v>0.82178212319011879</v>
      </c>
      <c r="W641" s="33">
        <f t="shared" si="1454"/>
        <v>1.1371201674527711</v>
      </c>
      <c r="X641" s="33">
        <f t="shared" si="1454"/>
        <v>0.78928872010604123</v>
      </c>
      <c r="Y641" s="33">
        <f t="shared" si="1454"/>
        <v>0.54785474879242013</v>
      </c>
      <c r="Z641" s="33">
        <f t="shared" si="1454"/>
        <v>3.3897642916201067</v>
      </c>
      <c r="AA641" s="33">
        <f t="shared" si="1454"/>
        <v>2.3528759719276713</v>
      </c>
      <c r="AB641" s="33">
        <f t="shared" si="1454"/>
        <v>1.6331593771756596</v>
      </c>
      <c r="AC641" s="33">
        <f t="shared" si="1454"/>
        <v>2.2598428610759775</v>
      </c>
      <c r="AD641" s="33">
        <f t="shared" si="1454"/>
        <v>1.5685839812822731</v>
      </c>
      <c r="AE641" s="33">
        <f t="shared" si="1454"/>
        <v>1.0887729181151342</v>
      </c>
      <c r="AF641" s="33">
        <f t="shared" si="1454"/>
        <v>1.5065619073812562</v>
      </c>
      <c r="AG641" s="33">
        <f t="shared" si="1454"/>
        <v>1.0457226541862878</v>
      </c>
      <c r="AH641" s="33">
        <f t="shared" si="1454"/>
        <v>0.72584861207544138</v>
      </c>
      <c r="AI641" s="33">
        <f t="shared" si="1454"/>
        <v>4.9326124430532028</v>
      </c>
      <c r="AJ641" s="33">
        <f t="shared" si="1454"/>
        <v>3.4237853424741909</v>
      </c>
      <c r="AK641" s="33">
        <f t="shared" si="1454"/>
        <v>2.3764903905738852</v>
      </c>
      <c r="AL641" s="33">
        <f t="shared" si="1454"/>
        <v>3.2884082953628457</v>
      </c>
      <c r="AM641" s="33">
        <f t="shared" si="1454"/>
        <v>2.2825235616453265</v>
      </c>
      <c r="AN641" s="33">
        <f t="shared" si="1454"/>
        <v>1.5843269270463873</v>
      </c>
      <c r="AO641" s="33">
        <f t="shared" si="1454"/>
        <v>2.1922721969045926</v>
      </c>
      <c r="AP641" s="33">
        <f t="shared" si="1454"/>
        <v>1.5216823744274612</v>
      </c>
      <c r="AQ641" s="33">
        <f t="shared" si="1454"/>
        <v>1.0562179513623451</v>
      </c>
      <c r="AR641" s="33">
        <f t="shared" si="1454"/>
        <v>1.5563872624720614</v>
      </c>
      <c r="AS641" s="33">
        <f t="shared" si="1454"/>
        <v>1.0803070295883572</v>
      </c>
      <c r="AT641" s="33">
        <f t="shared" si="1454"/>
        <v>0.74985404103367859</v>
      </c>
      <c r="AU641" s="33">
        <f t="shared" si="1454"/>
        <v>1.0375915083128282</v>
      </c>
      <c r="AV641" s="33">
        <f t="shared" si="1454"/>
        <v>0.72020468639093371</v>
      </c>
      <c r="AW641" s="33">
        <f t="shared" si="1454"/>
        <v>0.49990269402154691</v>
      </c>
      <c r="AX641" s="33">
        <f t="shared" si="1454"/>
        <v>0.69172767220729925</v>
      </c>
      <c r="AY641" s="33">
        <f t="shared" si="1454"/>
        <v>0.4801364575930861</v>
      </c>
      <c r="AZ641" s="33">
        <f t="shared" si="1454"/>
        <v>0.33326846268042759</v>
      </c>
      <c r="BA641" s="33">
        <f t="shared" si="1454"/>
        <v>2.0620457097566947</v>
      </c>
      <c r="BB641" s="33">
        <f t="shared" si="1454"/>
        <v>1.4312906108242189</v>
      </c>
      <c r="BC641" s="33">
        <f t="shared" si="1454"/>
        <v>0.9934759462123095</v>
      </c>
      <c r="BD641" s="33">
        <f t="shared" si="1454"/>
        <v>1.3746971398353063</v>
      </c>
      <c r="BE641" s="33">
        <f t="shared" si="1454"/>
        <v>0.95419374054775086</v>
      </c>
      <c r="BF641" s="33">
        <f t="shared" si="1454"/>
        <v>0.66231729747367329</v>
      </c>
      <c r="BG641" s="33">
        <f t="shared" si="1454"/>
        <v>0.91646475988854426</v>
      </c>
      <c r="BH641" s="33">
        <f t="shared" si="1454"/>
        <v>0.63612916036401501</v>
      </c>
      <c r="BI641" s="33">
        <f t="shared" si="1454"/>
        <v>0.44154486498164908</v>
      </c>
      <c r="BJ641" s="33">
        <f t="shared" si="1454"/>
        <v>3.0005839495197115</v>
      </c>
      <c r="BK641" s="33">
        <f t="shared" si="1454"/>
        <v>2.08274123779931</v>
      </c>
      <c r="BL641" s="33">
        <f t="shared" si="1454"/>
        <v>1.4456556245740546</v>
      </c>
      <c r="BM641" s="33">
        <f t="shared" si="1454"/>
        <v>2.0003892996761841</v>
      </c>
      <c r="BN641" s="33">
        <f t="shared" si="1454"/>
        <v>1.3884941585303583</v>
      </c>
      <c r="BO641" s="33">
        <f t="shared" si="1454"/>
        <v>0.96377041638095728</v>
      </c>
      <c r="BP641" s="33">
        <f t="shared" si="1454"/>
        <v>1.3335928664483738</v>
      </c>
      <c r="BQ641" s="33">
        <f t="shared" si="1454"/>
        <v>0.92566277235189554</v>
      </c>
      <c r="BR641" s="33">
        <f t="shared" si="1454"/>
        <v>0.64251361091947445</v>
      </c>
      <c r="BS641" s="33">
        <f t="shared" si="1454"/>
        <v>0.94677428906615979</v>
      </c>
      <c r="BT641" s="33">
        <f t="shared" si="1454"/>
        <v>0.65716736738588677</v>
      </c>
      <c r="BU641" s="33">
        <f t="shared" si="1454"/>
        <v>0.45614773631301941</v>
      </c>
      <c r="BV641" s="33">
        <f t="shared" si="1454"/>
        <v>0.63118285937629659</v>
      </c>
      <c r="BW641" s="33">
        <f t="shared" si="1454"/>
        <v>0.4381115782564643</v>
      </c>
      <c r="BX641" s="33">
        <f t="shared" si="1454"/>
        <v>0.30409849087479546</v>
      </c>
      <c r="BY641" s="33">
        <f t="shared" si="1454"/>
        <v>0.42078857291676891</v>
      </c>
      <c r="BZ641" s="33">
        <f t="shared" si="1454"/>
        <v>0.29207438550378051</v>
      </c>
      <c r="CA641" s="33">
        <f t="shared" si="1454"/>
        <v>0.20273232724949644</v>
      </c>
      <c r="CB641" s="33">
        <f t="shared" si="1454"/>
        <v>1.2543740931006653</v>
      </c>
      <c r="CC641" s="33">
        <f t="shared" si="1454"/>
        <v>0.87067607348431031</v>
      </c>
      <c r="CD641" s="33">
        <f t="shared" si="1454"/>
        <v>0.60434668501816668</v>
      </c>
      <c r="CE641" s="33">
        <f t="shared" ref="CE641:CS641" si="1455">EXP(CE640)</f>
        <v>0.83624939539892873</v>
      </c>
      <c r="CF641" s="33">
        <f t="shared" si="1455"/>
        <v>0.58045071565515549</v>
      </c>
      <c r="CG641" s="33">
        <f t="shared" si="1455"/>
        <v>0.40289779001138132</v>
      </c>
      <c r="CH641" s="33">
        <f t="shared" si="1455"/>
        <v>0.55749959693160933</v>
      </c>
      <c r="CI641" s="33">
        <f t="shared" si="1455"/>
        <v>0.38696714376940272</v>
      </c>
      <c r="CJ641" s="33">
        <f t="shared" si="1455"/>
        <v>0.26859852667376771</v>
      </c>
      <c r="CK641" s="33">
        <f t="shared" si="1455"/>
        <v>1.8253013270473553</v>
      </c>
      <c r="CL641" s="33">
        <f t="shared" si="1455"/>
        <v>1.2669635008411746</v>
      </c>
      <c r="CM641" s="33">
        <f t="shared" si="1455"/>
        <v>0.87941453209828302</v>
      </c>
      <c r="CN641" s="33">
        <f t="shared" si="1455"/>
        <v>1.2168675513626994</v>
      </c>
      <c r="CO641" s="33">
        <f t="shared" si="1455"/>
        <v>0.84464233389258647</v>
      </c>
      <c r="CP641" s="33">
        <f t="shared" si="1455"/>
        <v>0.58627635473112683</v>
      </c>
      <c r="CQ641" s="33">
        <f t="shared" si="1455"/>
        <v>0.81124503424033012</v>
      </c>
      <c r="CR641" s="33">
        <f t="shared" si="1455"/>
        <v>0.56309488926070439</v>
      </c>
      <c r="CS641" s="33">
        <f t="shared" si="1455"/>
        <v>0.39085090315337651</v>
      </c>
    </row>
    <row r="642" spans="2:97" ht="13.9" thickTop="1" thickBot="1" x14ac:dyDescent="0.4">
      <c r="H642" s="32">
        <f t="shared" ref="H642:H643" si="1456">H641</f>
        <v>4.6030983433490566E-12</v>
      </c>
      <c r="I642" s="32">
        <f t="shared" ref="I642:J642" si="1457">I637</f>
        <v>-0.40546510810773873</v>
      </c>
      <c r="J642" s="32">
        <f t="shared" si="1457"/>
        <v>-0.48596875458437544</v>
      </c>
      <c r="K642" s="32">
        <f t="shared" si="1452"/>
        <v>-0.40546510810997571</v>
      </c>
      <c r="L642" s="32">
        <f>$CE$5-$CE$7*SUMPRODUCT($B$5:$CD$5,Q642:CS642)</f>
        <v>8.4659745880344417E-10</v>
      </c>
      <c r="M642" s="32">
        <f>SUMPRODUCT($B$7:$CD$7, LN(Q642:CS642))</f>
        <v>-3180.5978399977967</v>
      </c>
      <c r="O642" s="48">
        <f t="shared" si="1453"/>
        <v>1.0000000000000004</v>
      </c>
      <c r="P642" s="39" t="s">
        <v>366</v>
      </c>
      <c r="Q642" s="32">
        <f t="shared" ref="Q642:AV642" si="1458">Q641/$O641</f>
        <v>2.5874234134579954E-2</v>
      </c>
      <c r="R642" s="32">
        <f t="shared" si="1458"/>
        <v>1.7959615639879033E-2</v>
      </c>
      <c r="S642" s="32">
        <f t="shared" si="1458"/>
        <v>1.2465984200904886E-2</v>
      </c>
      <c r="T642" s="32">
        <f t="shared" si="1458"/>
        <v>1.7249489423022055E-2</v>
      </c>
      <c r="U642" s="32">
        <f t="shared" si="1458"/>
        <v>1.1973077093231E-2</v>
      </c>
      <c r="V642" s="32">
        <f t="shared" si="1458"/>
        <v>8.3106561339215367E-3</v>
      </c>
      <c r="W642" s="32">
        <f t="shared" si="1458"/>
        <v>1.1499659615327208E-2</v>
      </c>
      <c r="X642" s="32">
        <f t="shared" si="1458"/>
        <v>7.9820513954728754E-3</v>
      </c>
      <c r="Y642" s="32">
        <f t="shared" si="1458"/>
        <v>5.5404374226043218E-3</v>
      </c>
      <c r="Z642" s="32">
        <f t="shared" si="1458"/>
        <v>3.4280577062618153E-2</v>
      </c>
      <c r="AA642" s="32">
        <f t="shared" si="1458"/>
        <v>2.3794558894211313E-2</v>
      </c>
      <c r="AB642" s="32">
        <f t="shared" si="1458"/>
        <v>1.6516088160823075E-2</v>
      </c>
      <c r="AC642" s="32">
        <f t="shared" si="1458"/>
        <v>2.2853718041704038E-2</v>
      </c>
      <c r="AD642" s="32">
        <f t="shared" si="1458"/>
        <v>1.5863039262778812E-2</v>
      </c>
      <c r="AE642" s="32">
        <f t="shared" si="1458"/>
        <v>1.1010725440528774E-2</v>
      </c>
      <c r="AF642" s="32">
        <f t="shared" si="1458"/>
        <v>1.5235812027775094E-2</v>
      </c>
      <c r="AG642" s="32">
        <f t="shared" si="1458"/>
        <v>1.0575359508500051E-2</v>
      </c>
      <c r="AH642" s="32">
        <f t="shared" si="1458"/>
        <v>7.3404836270058857E-3</v>
      </c>
      <c r="AI642" s="32">
        <f t="shared" si="1458"/>
        <v>4.9883350707343184E-2</v>
      </c>
      <c r="AJ642" s="32">
        <f t="shared" si="1458"/>
        <v>3.4624630853743933E-2</v>
      </c>
      <c r="AK642" s="32">
        <f t="shared" si="1458"/>
        <v>2.4033370749121603E-2</v>
      </c>
      <c r="AL642" s="32">
        <f t="shared" si="1458"/>
        <v>3.3255567138168553E-2</v>
      </c>
      <c r="AM642" s="32">
        <f t="shared" si="1458"/>
        <v>2.3083087235787482E-2</v>
      </c>
      <c r="AN642" s="32">
        <f t="shared" si="1458"/>
        <v>1.602224716605205E-2</v>
      </c>
      <c r="AO642" s="32">
        <f t="shared" si="1458"/>
        <v>2.2170378092072208E-2</v>
      </c>
      <c r="AP642" s="32">
        <f t="shared" si="1458"/>
        <v>1.5388724823830444E-2</v>
      </c>
      <c r="AQ642" s="32">
        <f t="shared" si="1458"/>
        <v>1.068149811068202E-2</v>
      </c>
      <c r="AR642" s="32">
        <f t="shared" si="1458"/>
        <v>1.5739694238430611E-2</v>
      </c>
      <c r="AS642" s="32">
        <f t="shared" si="1458"/>
        <v>1.0925110182629231E-2</v>
      </c>
      <c r="AT642" s="32">
        <f t="shared" si="1458"/>
        <v>7.5832497566032768E-3</v>
      </c>
      <c r="AU642" s="32">
        <f t="shared" si="1458"/>
        <v>1.0493129492268067E-2</v>
      </c>
      <c r="AV642" s="32">
        <f t="shared" si="1458"/>
        <v>7.2834067884062961E-3</v>
      </c>
      <c r="AW642" s="32">
        <f t="shared" ref="AW642:CB642" si="1459">AW641/$O641</f>
        <v>5.0554998377263611E-3</v>
      </c>
      <c r="AX642" s="32">
        <f t="shared" si="1459"/>
        <v>6.9954196614993736E-3</v>
      </c>
      <c r="AY642" s="32">
        <f t="shared" si="1459"/>
        <v>4.8556045255954017E-3</v>
      </c>
      <c r="AZ642" s="32">
        <f t="shared" si="1459"/>
        <v>3.3703332251448022E-3</v>
      </c>
      <c r="BA642" s="32">
        <f t="shared" si="1459"/>
        <v>2.0853401823455631E-2</v>
      </c>
      <c r="BB642" s="32">
        <f t="shared" si="1459"/>
        <v>1.4474595830942292E-2</v>
      </c>
      <c r="BC642" s="32">
        <f t="shared" si="1459"/>
        <v>1.0046990234153234E-2</v>
      </c>
      <c r="BD642" s="32">
        <f t="shared" si="1459"/>
        <v>1.3902267882278571E-2</v>
      </c>
      <c r="BE642" s="32">
        <f t="shared" si="1459"/>
        <v>9.6497305539440473E-3</v>
      </c>
      <c r="BF642" s="32">
        <f t="shared" si="1459"/>
        <v>6.6979934894233562E-3</v>
      </c>
      <c r="BG642" s="32">
        <f t="shared" si="1459"/>
        <v>9.2681785881689269E-3</v>
      </c>
      <c r="BH642" s="32">
        <f t="shared" si="1459"/>
        <v>6.4331537026177128E-3</v>
      </c>
      <c r="BI642" s="32">
        <f t="shared" si="1459"/>
        <v>4.4653289929408157E-3</v>
      </c>
      <c r="BJ642" s="32">
        <f t="shared" si="1459"/>
        <v>3.0344808802385426E-2</v>
      </c>
      <c r="BK642" s="32">
        <f t="shared" si="1459"/>
        <v>2.106269503173867E-2</v>
      </c>
      <c r="BL642" s="32">
        <f t="shared" si="1459"/>
        <v>1.4619868752152236E-2</v>
      </c>
      <c r="BM642" s="32">
        <f t="shared" si="1459"/>
        <v>2.0229872534886971E-2</v>
      </c>
      <c r="BN642" s="32">
        <f t="shared" si="1459"/>
        <v>1.4041796687800345E-2</v>
      </c>
      <c r="BO642" s="32">
        <f t="shared" si="1459"/>
        <v>9.7465791680838351E-3</v>
      </c>
      <c r="BP642" s="32">
        <f t="shared" si="1459"/>
        <v>1.348658168990022E-2</v>
      </c>
      <c r="BQ642" s="32">
        <f t="shared" si="1459"/>
        <v>9.3611977918499397E-3</v>
      </c>
      <c r="BR642" s="32">
        <f t="shared" si="1459"/>
        <v>6.4977194453774553E-3</v>
      </c>
      <c r="BS642" s="32">
        <f t="shared" si="1459"/>
        <v>9.5746978801661674E-3</v>
      </c>
      <c r="BT642" s="32">
        <f t="shared" si="1459"/>
        <v>6.6459124123768205E-3</v>
      </c>
      <c r="BU642" s="32">
        <f t="shared" si="1459"/>
        <v>4.6130073602090264E-3</v>
      </c>
      <c r="BV642" s="32">
        <f t="shared" si="1459"/>
        <v>6.3831319200992167E-3</v>
      </c>
      <c r="BW642" s="32">
        <f t="shared" si="1459"/>
        <v>4.4306082749098552E-3</v>
      </c>
      <c r="BX642" s="32">
        <f t="shared" si="1459"/>
        <v>3.0753382401337804E-3</v>
      </c>
      <c r="BY642" s="32">
        <f t="shared" si="1459"/>
        <v>4.2554212800584371E-3</v>
      </c>
      <c r="BZ642" s="32">
        <f t="shared" si="1459"/>
        <v>2.9537388499345533E-3</v>
      </c>
      <c r="CA642" s="32">
        <f t="shared" si="1459"/>
        <v>2.0502254934188068E-3</v>
      </c>
      <c r="CB642" s="32">
        <f t="shared" si="1459"/>
        <v>1.2685444787471445E-2</v>
      </c>
      <c r="CC642" s="32">
        <f t="shared" ref="CC642:CS642" si="1460">CC641/$O641</f>
        <v>8.8051190778788493E-3</v>
      </c>
      <c r="CD642" s="32">
        <f t="shared" si="1460"/>
        <v>6.1117385534796035E-3</v>
      </c>
      <c r="CE642" s="32">
        <f t="shared" si="1460"/>
        <v>8.4569631916323103E-3</v>
      </c>
      <c r="CF642" s="32">
        <f t="shared" si="1460"/>
        <v>5.8700793852419341E-3</v>
      </c>
      <c r="CG642" s="32">
        <f t="shared" si="1460"/>
        <v>4.0744923689790217E-3</v>
      </c>
      <c r="CH642" s="32">
        <f t="shared" si="1460"/>
        <v>5.6379754610779943E-3</v>
      </c>
      <c r="CI642" s="32">
        <f t="shared" si="1460"/>
        <v>3.9133862568208671E-3</v>
      </c>
      <c r="CJ642" s="32">
        <f t="shared" si="1460"/>
        <v>2.7163282459810945E-3</v>
      </c>
      <c r="CK642" s="32">
        <f t="shared" si="1460"/>
        <v>1.8459213509043174E-2</v>
      </c>
      <c r="CL642" s="32">
        <f t="shared" si="1460"/>
        <v>1.281276106231927E-2</v>
      </c>
      <c r="CM642" s="32">
        <f t="shared" si="1460"/>
        <v>8.8934908282879682E-3</v>
      </c>
      <c r="CN642" s="32">
        <f t="shared" si="1460"/>
        <v>1.2306142339339828E-2</v>
      </c>
      <c r="CO642" s="32">
        <f t="shared" si="1460"/>
        <v>8.5418407081973742E-3</v>
      </c>
      <c r="CP642" s="32">
        <f t="shared" si="1460"/>
        <v>5.9289938855145727E-3</v>
      </c>
      <c r="CQ642" s="32">
        <f t="shared" si="1460"/>
        <v>8.2040948928783566E-3</v>
      </c>
      <c r="CR642" s="32">
        <f t="shared" si="1460"/>
        <v>5.6945604721212687E-3</v>
      </c>
      <c r="CS642" s="32">
        <f t="shared" si="1460"/>
        <v>3.9526625903358887E-3</v>
      </c>
    </row>
    <row r="643" spans="2:97" ht="13.15" thickTop="1" x14ac:dyDescent="0.35">
      <c r="H643" s="34">
        <f t="shared" si="1456"/>
        <v>4.6030983433490566E-12</v>
      </c>
      <c r="I643" s="34">
        <f t="shared" ref="I643:J643" si="1461">I638</f>
        <v>-0.36512199073404705</v>
      </c>
      <c r="J643" s="34">
        <f t="shared" si="1461"/>
        <v>-0.52424765790062167</v>
      </c>
      <c r="K643" s="34">
        <f t="shared" si="1452"/>
        <v>-0.36512199073646023</v>
      </c>
      <c r="L643" s="34">
        <f>$CE$6-$CE$7*SUMPRODUCT($B$6:$CD$6,Q642:CS642)</f>
        <v>9.2708773991034832E-10</v>
      </c>
    </row>
    <row r="644" spans="2:97" ht="13.5" thickBot="1" x14ac:dyDescent="0.4">
      <c r="B644" s="39" t="s">
        <v>367</v>
      </c>
      <c r="D644" s="39" t="s">
        <v>368</v>
      </c>
      <c r="E644" s="39" t="s">
        <v>369</v>
      </c>
      <c r="F644" s="39" t="s">
        <v>370</v>
      </c>
      <c r="H644" s="39" t="s">
        <v>347</v>
      </c>
      <c r="I644" s="39" t="s">
        <v>371</v>
      </c>
      <c r="J644" s="39" t="s">
        <v>372</v>
      </c>
      <c r="K644" s="39" t="s">
        <v>349</v>
      </c>
      <c r="L644" s="39" t="s">
        <v>373</v>
      </c>
      <c r="M644" s="39" t="s">
        <v>374</v>
      </c>
      <c r="O644" s="45" t="s">
        <v>336</v>
      </c>
    </row>
    <row r="645" spans="2:97" ht="13.9" thickTop="1" thickBot="1" x14ac:dyDescent="0.4">
      <c r="B645" s="32">
        <f>1+B640</f>
        <v>6</v>
      </c>
      <c r="D645" s="32">
        <f>IF(F640,IF(M645&lt;0,D640,H645),E640)</f>
        <v>0</v>
      </c>
      <c r="E645" s="32">
        <f>IF(F640,IF(M645&lt;0,H645,E640),H645)</f>
        <v>2.3015491716745283E-12</v>
      </c>
      <c r="F645" s="32" t="b">
        <f>OR(F640,M645*M640&lt;=0)</f>
        <v>1</v>
      </c>
      <c r="H645" s="32">
        <f>IF(F640,(D640+E640)/2,2*H640)</f>
        <v>2.3015491716745283E-12</v>
      </c>
      <c r="I645" s="32">
        <f>I640</f>
        <v>-0.49706183544552701</v>
      </c>
      <c r="J645" s="32">
        <f>J640</f>
        <v>-1</v>
      </c>
      <c r="K645" s="32">
        <f>I645+J645*H645</f>
        <v>-0.49706183544782856</v>
      </c>
      <c r="L645" s="32">
        <f>$CE$3-$CE$7*SUMPRODUCT($B$3:$CD$3,Q647:CS647)</f>
        <v>6.4028427004814148E-10</v>
      </c>
      <c r="M645" s="32">
        <f>SUMPRODUCT(L645:L648,J645:J648)</f>
        <v>-1.0113912446565817E-9</v>
      </c>
      <c r="O645" s="46">
        <f>SUM(Q645:CS645)</f>
        <v>-1.2659907370636627</v>
      </c>
      <c r="P645" s="39" t="s">
        <v>363</v>
      </c>
      <c r="Q645" s="32">
        <f t="shared" ref="Q645:AV645" si="1462">SUMPRODUCT(B$3:B$6,$K645:$K648)</f>
        <v>0.93942911357173076</v>
      </c>
      <c r="R645" s="32">
        <f t="shared" si="1462"/>
        <v>0.57430712283647711</v>
      </c>
      <c r="S645" s="32">
        <f t="shared" si="1462"/>
        <v>0.20918513210122347</v>
      </c>
      <c r="T645" s="32">
        <f t="shared" si="1462"/>
        <v>0.53396400546287359</v>
      </c>
      <c r="U645" s="32">
        <f t="shared" si="1462"/>
        <v>0.16884201472761995</v>
      </c>
      <c r="V645" s="32">
        <f t="shared" si="1462"/>
        <v>-0.19627997600763369</v>
      </c>
      <c r="W645" s="32">
        <f t="shared" si="1462"/>
        <v>0.12849889735401637</v>
      </c>
      <c r="X645" s="32">
        <f t="shared" si="1462"/>
        <v>-0.23662309338123727</v>
      </c>
      <c r="Y645" s="32">
        <f t="shared" si="1462"/>
        <v>-0.60174508411649086</v>
      </c>
      <c r="Z645" s="32">
        <f t="shared" si="1462"/>
        <v>1.2207603884747669</v>
      </c>
      <c r="AA645" s="32">
        <f t="shared" si="1462"/>
        <v>0.85563839773951311</v>
      </c>
      <c r="AB645" s="32">
        <f t="shared" si="1462"/>
        <v>0.49051640700425947</v>
      </c>
      <c r="AC645" s="32">
        <f t="shared" si="1462"/>
        <v>0.81529528036590948</v>
      </c>
      <c r="AD645" s="32">
        <f t="shared" si="1462"/>
        <v>0.45017328963065589</v>
      </c>
      <c r="AE645" s="32">
        <f t="shared" si="1462"/>
        <v>8.505129889540225E-2</v>
      </c>
      <c r="AF645" s="32">
        <f t="shared" si="1462"/>
        <v>0.40983017225705232</v>
      </c>
      <c r="AG645" s="32">
        <f t="shared" si="1462"/>
        <v>4.4708181521798673E-2</v>
      </c>
      <c r="AH645" s="32">
        <f t="shared" si="1462"/>
        <v>-0.32041380921345497</v>
      </c>
      <c r="AI645" s="32">
        <f t="shared" si="1462"/>
        <v>1.595868755012148</v>
      </c>
      <c r="AJ645" s="32">
        <f t="shared" si="1462"/>
        <v>1.2307467642768943</v>
      </c>
      <c r="AK645" s="32">
        <f t="shared" si="1462"/>
        <v>0.86562477354164069</v>
      </c>
      <c r="AL645" s="32">
        <f t="shared" si="1462"/>
        <v>1.1904036469032908</v>
      </c>
      <c r="AM645" s="32">
        <f t="shared" si="1462"/>
        <v>0.82528165616803717</v>
      </c>
      <c r="AN645" s="32">
        <f t="shared" si="1462"/>
        <v>0.46015966543278353</v>
      </c>
      <c r="AO645" s="32">
        <f t="shared" si="1462"/>
        <v>0.78493853879443365</v>
      </c>
      <c r="AP645" s="32">
        <f t="shared" si="1462"/>
        <v>0.41981654805917995</v>
      </c>
      <c r="AQ645" s="32">
        <f t="shared" si="1462"/>
        <v>5.4694557323926307E-2</v>
      </c>
      <c r="AR645" s="32">
        <f t="shared" si="1462"/>
        <v>0.44236727812390225</v>
      </c>
      <c r="AS645" s="32">
        <f t="shared" si="1462"/>
        <v>7.7245287388648609E-2</v>
      </c>
      <c r="AT645" s="32">
        <f t="shared" si="1462"/>
        <v>-0.28787670334660503</v>
      </c>
      <c r="AU645" s="32">
        <f t="shared" si="1462"/>
        <v>3.6902170015045033E-2</v>
      </c>
      <c r="AV645" s="32">
        <f t="shared" si="1462"/>
        <v>-0.32821982072020861</v>
      </c>
      <c r="AW645" s="32">
        <f t="shared" ref="AW645:CB645" si="1463">SUMPRODUCT(AH$3:AH$6,$K645:$K648)</f>
        <v>-0.69334181145546225</v>
      </c>
      <c r="AX645" s="32">
        <f t="shared" si="1463"/>
        <v>-0.36856293809381224</v>
      </c>
      <c r="AY645" s="32">
        <f t="shared" si="1463"/>
        <v>-0.73368492882906589</v>
      </c>
      <c r="AZ645" s="32">
        <f t="shared" si="1463"/>
        <v>-1.0988069195643195</v>
      </c>
      <c r="BA645" s="32">
        <f t="shared" si="1463"/>
        <v>0.7236985530269382</v>
      </c>
      <c r="BB645" s="32">
        <f t="shared" si="1463"/>
        <v>0.35857656229168455</v>
      </c>
      <c r="BC645" s="32">
        <f t="shared" si="1463"/>
        <v>-6.5454284435690901E-3</v>
      </c>
      <c r="BD645" s="32">
        <f t="shared" si="1463"/>
        <v>0.31823344491808098</v>
      </c>
      <c r="BE645" s="32">
        <f t="shared" si="1463"/>
        <v>-4.6888545817172653E-2</v>
      </c>
      <c r="BF645" s="32">
        <f t="shared" si="1463"/>
        <v>-0.41201053655242631</v>
      </c>
      <c r="BG645" s="32">
        <f t="shared" si="1463"/>
        <v>-8.7231663190776243E-2</v>
      </c>
      <c r="BH645" s="32">
        <f t="shared" si="1463"/>
        <v>-0.45235365392602989</v>
      </c>
      <c r="BI645" s="32">
        <f t="shared" si="1463"/>
        <v>-0.81747564466128353</v>
      </c>
      <c r="BJ645" s="32">
        <f t="shared" si="1463"/>
        <v>1.0988069195643195</v>
      </c>
      <c r="BK645" s="32">
        <f t="shared" si="1463"/>
        <v>0.73368492882906589</v>
      </c>
      <c r="BL645" s="32">
        <f t="shared" si="1463"/>
        <v>0.36856293809381224</v>
      </c>
      <c r="BM645" s="32">
        <f t="shared" si="1463"/>
        <v>0.69334181145546225</v>
      </c>
      <c r="BN645" s="32">
        <f t="shared" si="1463"/>
        <v>0.32821982072020861</v>
      </c>
      <c r="BO645" s="32">
        <f t="shared" si="1463"/>
        <v>-3.6902170015045033E-2</v>
      </c>
      <c r="BP645" s="32">
        <f t="shared" si="1463"/>
        <v>0.28787670334660503</v>
      </c>
      <c r="BQ645" s="32">
        <f t="shared" si="1463"/>
        <v>-7.7245287388648609E-2</v>
      </c>
      <c r="BR645" s="32">
        <f t="shared" si="1463"/>
        <v>-0.44236727812390225</v>
      </c>
      <c r="BS645" s="32">
        <f t="shared" si="1463"/>
        <v>-5.4694557323926307E-2</v>
      </c>
      <c r="BT645" s="32">
        <f t="shared" si="1463"/>
        <v>-0.41981654805917995</v>
      </c>
      <c r="BU645" s="32">
        <f t="shared" si="1463"/>
        <v>-0.78493853879443365</v>
      </c>
      <c r="BV645" s="32">
        <f t="shared" si="1463"/>
        <v>-0.46015966543278353</v>
      </c>
      <c r="BW645" s="32">
        <f t="shared" si="1463"/>
        <v>-0.82528165616803717</v>
      </c>
      <c r="BX645" s="32">
        <f t="shared" si="1463"/>
        <v>-1.1904036469032908</v>
      </c>
      <c r="BY645" s="32">
        <f t="shared" si="1463"/>
        <v>-0.86562477354164069</v>
      </c>
      <c r="BZ645" s="32">
        <f t="shared" si="1463"/>
        <v>-1.2307467642768943</v>
      </c>
      <c r="CA645" s="32">
        <f t="shared" si="1463"/>
        <v>-1.595868755012148</v>
      </c>
      <c r="CB645" s="32">
        <f t="shared" si="1463"/>
        <v>0.22663671757910969</v>
      </c>
      <c r="CC645" s="32">
        <f t="shared" ref="CC645:CS645" si="1464">SUMPRODUCT(BN$3:BN$6,$K645:$K648)</f>
        <v>-0.13848527315614395</v>
      </c>
      <c r="CD645" s="32">
        <f t="shared" si="1464"/>
        <v>-0.50360726389139754</v>
      </c>
      <c r="CE645" s="32">
        <f t="shared" si="1464"/>
        <v>-0.17882839052974753</v>
      </c>
      <c r="CF645" s="32">
        <f t="shared" si="1464"/>
        <v>-0.54395038126500117</v>
      </c>
      <c r="CG645" s="32">
        <f t="shared" si="1464"/>
        <v>-0.90907237200025481</v>
      </c>
      <c r="CH645" s="32">
        <f t="shared" si="1464"/>
        <v>-0.5842934986386048</v>
      </c>
      <c r="CI645" s="32">
        <f t="shared" si="1464"/>
        <v>-0.94941548937385845</v>
      </c>
      <c r="CJ645" s="32">
        <f t="shared" si="1464"/>
        <v>-1.3145374801091121</v>
      </c>
      <c r="CK645" s="32">
        <f t="shared" si="1464"/>
        <v>0.60174508411649086</v>
      </c>
      <c r="CL645" s="32">
        <f t="shared" si="1464"/>
        <v>0.23662309338123727</v>
      </c>
      <c r="CM645" s="32">
        <f t="shared" si="1464"/>
        <v>-0.12849889735401637</v>
      </c>
      <c r="CN645" s="32">
        <f t="shared" si="1464"/>
        <v>0.19627997600763369</v>
      </c>
      <c r="CO645" s="32">
        <f t="shared" si="1464"/>
        <v>-0.16884201472761995</v>
      </c>
      <c r="CP645" s="32">
        <f t="shared" si="1464"/>
        <v>-0.53396400546287359</v>
      </c>
      <c r="CQ645" s="32">
        <f t="shared" si="1464"/>
        <v>-0.20918513210122347</v>
      </c>
      <c r="CR645" s="32">
        <f t="shared" si="1464"/>
        <v>-0.57430712283647711</v>
      </c>
      <c r="CS645" s="32">
        <f t="shared" si="1464"/>
        <v>-0.93942911357173076</v>
      </c>
    </row>
    <row r="646" spans="2:97" ht="13.9" thickTop="1" thickBot="1" x14ac:dyDescent="0.4">
      <c r="H646" s="33">
        <f>H645</f>
        <v>2.3015491716745283E-12</v>
      </c>
      <c r="I646" s="33">
        <f t="shared" ref="I646:J646" si="1465">I641</f>
        <v>0.3282198207206618</v>
      </c>
      <c r="J646" s="33">
        <f t="shared" si="1465"/>
        <v>-0.19691243242932477</v>
      </c>
      <c r="K646" s="33">
        <f t="shared" ref="K646:K648" si="1466">I646+J646*H646</f>
        <v>0.32821982072020861</v>
      </c>
      <c r="L646" s="33">
        <f>$CE$4-$CE$7*SUMPRODUCT($B$4:$CD$4,Q647:CS647)</f>
        <v>1.41824330057716E-10</v>
      </c>
      <c r="M646" s="39" t="s">
        <v>375</v>
      </c>
      <c r="O646" s="47">
        <f t="shared" ref="O646:O647" si="1467">SUM(Q646:CS646)</f>
        <v>98.882941364261512</v>
      </c>
      <c r="P646" s="39" t="s">
        <v>365</v>
      </c>
      <c r="Q646" s="33">
        <f>EXP(Q645)</f>
        <v>2.5585203767650069</v>
      </c>
      <c r="R646" s="33">
        <f>EXP(R645)</f>
        <v>1.7758996202381476</v>
      </c>
      <c r="S646" s="33">
        <f t="shared" ref="S646:CD646" si="1468">EXP(S645)</f>
        <v>1.2326731847841237</v>
      </c>
      <c r="T646" s="33">
        <f t="shared" si="1468"/>
        <v>1.7056802511754896</v>
      </c>
      <c r="U646" s="33">
        <f t="shared" si="1468"/>
        <v>1.1839330801579449</v>
      </c>
      <c r="V646" s="33">
        <f t="shared" si="1468"/>
        <v>0.82178212318884647</v>
      </c>
      <c r="W646" s="33">
        <f t="shared" si="1468"/>
        <v>1.1371201674495386</v>
      </c>
      <c r="X646" s="33">
        <f t="shared" si="1468"/>
        <v>0.78928872010474971</v>
      </c>
      <c r="Y646" s="33">
        <f t="shared" si="1468"/>
        <v>0.54785474879218476</v>
      </c>
      <c r="Z646" s="33">
        <f t="shared" si="1468"/>
        <v>3.3897642916042043</v>
      </c>
      <c r="AA646" s="33">
        <f t="shared" si="1468"/>
        <v>2.3528759719194721</v>
      </c>
      <c r="AB646" s="33">
        <f t="shared" si="1468"/>
        <v>1.633159377171939</v>
      </c>
      <c r="AC646" s="33">
        <f t="shared" si="1468"/>
        <v>2.2598428610679036</v>
      </c>
      <c r="AD646" s="33">
        <f t="shared" si="1468"/>
        <v>1.5685839812785614</v>
      </c>
      <c r="AE646" s="33">
        <f t="shared" si="1468"/>
        <v>1.0887729181138717</v>
      </c>
      <c r="AF646" s="33">
        <f t="shared" si="1468"/>
        <v>1.5065619073775585</v>
      </c>
      <c r="AG646" s="33">
        <f t="shared" si="1468"/>
        <v>1.0457226541849831</v>
      </c>
      <c r="AH646" s="33">
        <f t="shared" si="1468"/>
        <v>0.72584861207541151</v>
      </c>
      <c r="AI646" s="33">
        <f t="shared" si="1468"/>
        <v>4.9326124430326175</v>
      </c>
      <c r="AJ646" s="33">
        <f t="shared" si="1468"/>
        <v>3.4237853424640332</v>
      </c>
      <c r="AK646" s="33">
        <f t="shared" si="1468"/>
        <v>2.3764903905697023</v>
      </c>
      <c r="AL646" s="33">
        <f t="shared" si="1468"/>
        <v>3.2884082953528</v>
      </c>
      <c r="AM646" s="33">
        <f t="shared" si="1468"/>
        <v>2.2825235616411077</v>
      </c>
      <c r="AN646" s="33">
        <f t="shared" si="1468"/>
        <v>1.5843269270453706</v>
      </c>
      <c r="AO646" s="33">
        <f t="shared" si="1468"/>
        <v>2.192272196900348</v>
      </c>
      <c r="AP646" s="33">
        <f t="shared" si="1468"/>
        <v>1.5216823744263508</v>
      </c>
      <c r="AQ646" s="33">
        <f t="shared" si="1468"/>
        <v>1.0562179513628487</v>
      </c>
      <c r="AR646" s="33">
        <f t="shared" si="1468"/>
        <v>1.5563872624677375</v>
      </c>
      <c r="AS646" s="33">
        <f t="shared" si="1468"/>
        <v>1.0803070295866595</v>
      </c>
      <c r="AT646" s="33">
        <f t="shared" si="1468"/>
        <v>0.74985404103340481</v>
      </c>
      <c r="AU646" s="33">
        <f t="shared" si="1468"/>
        <v>1.037591508311106</v>
      </c>
      <c r="AV646" s="33">
        <f t="shared" si="1468"/>
        <v>0.72020468639060731</v>
      </c>
      <c r="AW646" s="33">
        <f t="shared" si="1468"/>
        <v>0.4999026940219235</v>
      </c>
      <c r="AX646" s="33">
        <f t="shared" si="1468"/>
        <v>0.69172767220692477</v>
      </c>
      <c r="AY646" s="33">
        <f t="shared" si="1468"/>
        <v>0.48013645759340551</v>
      </c>
      <c r="AZ646" s="33">
        <f t="shared" si="1468"/>
        <v>0.33326846268105143</v>
      </c>
      <c r="BA646" s="33">
        <f t="shared" si="1468"/>
        <v>2.0620457097517666</v>
      </c>
      <c r="BB646" s="33">
        <f t="shared" si="1468"/>
        <v>1.4312906108225252</v>
      </c>
      <c r="BC646" s="33">
        <f t="shared" si="1468"/>
        <v>0.99347594621233259</v>
      </c>
      <c r="BD646" s="33">
        <f t="shared" si="1468"/>
        <v>1.3746971398335586</v>
      </c>
      <c r="BE646" s="33">
        <f t="shared" si="1468"/>
        <v>0.95419374054768902</v>
      </c>
      <c r="BF646" s="33">
        <f t="shared" si="1468"/>
        <v>0.66231729747442958</v>
      </c>
      <c r="BG646" s="33">
        <f t="shared" si="1468"/>
        <v>0.91646475988840415</v>
      </c>
      <c r="BH646" s="33">
        <f t="shared" si="1468"/>
        <v>0.63612916036468525</v>
      </c>
      <c r="BI646" s="33">
        <f t="shared" si="1468"/>
        <v>0.44154486498264711</v>
      </c>
      <c r="BJ646" s="33">
        <f t="shared" si="1468"/>
        <v>3.0005839495140947</v>
      </c>
      <c r="BK646" s="33">
        <f t="shared" si="1468"/>
        <v>2.0827412377979244</v>
      </c>
      <c r="BL646" s="33">
        <f t="shared" si="1468"/>
        <v>1.4456556245748371</v>
      </c>
      <c r="BM646" s="33">
        <f t="shared" si="1468"/>
        <v>2.0003892996746773</v>
      </c>
      <c r="BN646" s="33">
        <f t="shared" si="1468"/>
        <v>1.3884941585309876</v>
      </c>
      <c r="BO646" s="33">
        <f t="shared" si="1468"/>
        <v>0.963770416382557</v>
      </c>
      <c r="BP646" s="33">
        <f t="shared" si="1468"/>
        <v>1.3335928664488608</v>
      </c>
      <c r="BQ646" s="33">
        <f t="shared" si="1468"/>
        <v>0.92566277235335037</v>
      </c>
      <c r="BR646" s="33">
        <f t="shared" si="1468"/>
        <v>0.64251361092125947</v>
      </c>
      <c r="BS646" s="33">
        <f t="shared" si="1468"/>
        <v>0.94677428906570837</v>
      </c>
      <c r="BT646" s="33">
        <f t="shared" si="1468"/>
        <v>0.65716736738636639</v>
      </c>
      <c r="BU646" s="33">
        <f t="shared" si="1468"/>
        <v>0.45614773631390265</v>
      </c>
      <c r="BV646" s="33">
        <f t="shared" si="1468"/>
        <v>0.6311828593767016</v>
      </c>
      <c r="BW646" s="33">
        <f t="shared" si="1468"/>
        <v>0.43811157825727404</v>
      </c>
      <c r="BX646" s="33">
        <f t="shared" si="1468"/>
        <v>0.30409849087572444</v>
      </c>
      <c r="BY646" s="33">
        <f t="shared" si="1468"/>
        <v>0.42078857291750954</v>
      </c>
      <c r="BZ646" s="33">
        <f t="shared" si="1468"/>
        <v>0.29207438550464704</v>
      </c>
      <c r="CA646" s="33">
        <f t="shared" si="1468"/>
        <v>0.20273232725034251</v>
      </c>
      <c r="CB646" s="33">
        <f t="shared" si="1468"/>
        <v>1.2543740931005547</v>
      </c>
      <c r="CC646" s="33">
        <f t="shared" si="1468"/>
        <v>0.87067607348528409</v>
      </c>
      <c r="CD646" s="33">
        <f t="shared" si="1468"/>
        <v>0.60434668501957178</v>
      </c>
      <c r="CE646" s="33">
        <f t="shared" ref="CE646:CS646" si="1469">EXP(CE645)</f>
        <v>0.83624939539979037</v>
      </c>
      <c r="CF646" s="33">
        <f t="shared" si="1469"/>
        <v>0.5804507156564539</v>
      </c>
      <c r="CG646" s="33">
        <f t="shared" si="1469"/>
        <v>0.40289779001276865</v>
      </c>
      <c r="CH646" s="33">
        <f t="shared" si="1469"/>
        <v>0.55749959693280726</v>
      </c>
      <c r="CI646" s="33">
        <f t="shared" si="1469"/>
        <v>0.38696714377070113</v>
      </c>
      <c r="CJ646" s="33">
        <f t="shared" si="1469"/>
        <v>0.26859852667499301</v>
      </c>
      <c r="CK646" s="33">
        <f t="shared" si="1469"/>
        <v>1.8253013270481395</v>
      </c>
      <c r="CL646" s="33">
        <f t="shared" si="1469"/>
        <v>1.2669635008432476</v>
      </c>
      <c r="CM646" s="33">
        <f t="shared" si="1469"/>
        <v>0.87941453210078302</v>
      </c>
      <c r="CN646" s="33">
        <f t="shared" si="1469"/>
        <v>1.2168675513645832</v>
      </c>
      <c r="CO646" s="33">
        <f t="shared" si="1469"/>
        <v>0.84464233389491328</v>
      </c>
      <c r="CP646" s="33">
        <f t="shared" si="1469"/>
        <v>0.58627635473344919</v>
      </c>
      <c r="CQ646" s="33">
        <f t="shared" si="1469"/>
        <v>0.8112450342424935</v>
      </c>
      <c r="CR646" s="33">
        <f t="shared" si="1469"/>
        <v>0.56309488926288542</v>
      </c>
      <c r="CS646" s="33">
        <f t="shared" si="1469"/>
        <v>0.39085090315536203</v>
      </c>
    </row>
    <row r="647" spans="2:97" ht="13.9" thickTop="1" thickBot="1" x14ac:dyDescent="0.4">
      <c r="H647" s="32">
        <f t="shared" ref="H647:H648" si="1470">H646</f>
        <v>2.3015491716745283E-12</v>
      </c>
      <c r="I647" s="32">
        <f t="shared" ref="I647:J647" si="1471">I642</f>
        <v>-0.40546510810773873</v>
      </c>
      <c r="J647" s="32">
        <f t="shared" si="1471"/>
        <v>-0.48596875458437544</v>
      </c>
      <c r="K647" s="32">
        <f t="shared" si="1466"/>
        <v>-0.40546510810885722</v>
      </c>
      <c r="L647" s="32">
        <f>$CE$5-$CE$7*SUMPRODUCT($B$5:$CD$5,Q647:CS647)</f>
        <v>3.2378011383116245E-10</v>
      </c>
      <c r="M647" s="32">
        <f>SUMPRODUCT($B$7:$CD$7, LN(Q647:CS647))</f>
        <v>-3180.597839997798</v>
      </c>
      <c r="O647" s="48">
        <f t="shared" si="1467"/>
        <v>0.99999999999999956</v>
      </c>
      <c r="P647" s="39" t="s">
        <v>366</v>
      </c>
      <c r="Q647" s="32">
        <f t="shared" ref="Q647:AV647" si="1472">Q646/$O646</f>
        <v>2.5874234134480478E-2</v>
      </c>
      <c r="R647" s="32">
        <f t="shared" si="1472"/>
        <v>1.7959615639831655E-2</v>
      </c>
      <c r="S647" s="32">
        <f t="shared" si="1472"/>
        <v>1.2465984200887041E-2</v>
      </c>
      <c r="T647" s="32">
        <f t="shared" si="1472"/>
        <v>1.7249489422975037E-2</v>
      </c>
      <c r="U647" s="32">
        <f t="shared" si="1472"/>
        <v>1.1973077093212809E-2</v>
      </c>
      <c r="V647" s="32">
        <f t="shared" si="1472"/>
        <v>8.3106561339189363E-3</v>
      </c>
      <c r="W647" s="32">
        <f t="shared" si="1472"/>
        <v>1.1499659615308723E-2</v>
      </c>
      <c r="X647" s="32">
        <f t="shared" si="1472"/>
        <v>7.9820513954696748E-3</v>
      </c>
      <c r="Y647" s="32">
        <f t="shared" si="1472"/>
        <v>5.5404374226087861E-3</v>
      </c>
      <c r="Z647" s="32">
        <f t="shared" si="1472"/>
        <v>3.4280577062499686E-2</v>
      </c>
      <c r="AA647" s="32">
        <f t="shared" si="1472"/>
        <v>2.379455889415779E-2</v>
      </c>
      <c r="AB647" s="32">
        <f t="shared" si="1472"/>
        <v>1.6516088160805853E-2</v>
      </c>
      <c r="AC647" s="32">
        <f t="shared" si="1472"/>
        <v>2.2853718041650619E-2</v>
      </c>
      <c r="AD647" s="32">
        <f t="shared" si="1472"/>
        <v>1.5863039262760871E-2</v>
      </c>
      <c r="AE647" s="32">
        <f t="shared" si="1472"/>
        <v>1.1010725440529607E-2</v>
      </c>
      <c r="AF647" s="32">
        <f t="shared" si="1472"/>
        <v>1.5235812027756522E-2</v>
      </c>
      <c r="AG647" s="32">
        <f t="shared" si="1472"/>
        <v>1.057535950849992E-2</v>
      </c>
      <c r="AH647" s="32">
        <f t="shared" si="1472"/>
        <v>7.3404836270146521E-3</v>
      </c>
      <c r="AI647" s="32">
        <f t="shared" si="1472"/>
        <v>4.9883350707196628E-2</v>
      </c>
      <c r="AJ647" s="32">
        <f t="shared" si="1472"/>
        <v>3.4624630853683981E-2</v>
      </c>
      <c r="AK647" s="32">
        <f t="shared" si="1472"/>
        <v>2.4033370749108992E-2</v>
      </c>
      <c r="AL647" s="32">
        <f t="shared" si="1472"/>
        <v>3.3255567138108046E-2</v>
      </c>
      <c r="AM647" s="32">
        <f t="shared" si="1472"/>
        <v>2.308308723577333E-2</v>
      </c>
      <c r="AN647" s="32">
        <f t="shared" si="1472"/>
        <v>1.602224716606156E-2</v>
      </c>
      <c r="AO647" s="32">
        <f t="shared" si="1472"/>
        <v>2.2170378092056672E-2</v>
      </c>
      <c r="AP647" s="32">
        <f t="shared" si="1472"/>
        <v>1.5388724823838225E-2</v>
      </c>
      <c r="AQ647" s="32">
        <f t="shared" si="1472"/>
        <v>1.0681498110700308E-2</v>
      </c>
      <c r="AR647" s="32">
        <f t="shared" si="1472"/>
        <v>1.5739694238406324E-2</v>
      </c>
      <c r="AS647" s="32">
        <f t="shared" si="1472"/>
        <v>1.0925110182625559E-2</v>
      </c>
      <c r="AT647" s="32">
        <f t="shared" si="1472"/>
        <v>7.5832497566098766E-3</v>
      </c>
      <c r="AU647" s="32">
        <f t="shared" si="1472"/>
        <v>1.0493129492263614E-2</v>
      </c>
      <c r="AV647" s="32">
        <f t="shared" si="1472"/>
        <v>7.2834067884119929E-3</v>
      </c>
      <c r="AW647" s="32">
        <f t="shared" ref="AW647:CB647" si="1473">AW646/$O646</f>
        <v>5.0554998377364147E-3</v>
      </c>
      <c r="AX647" s="32">
        <f t="shared" si="1473"/>
        <v>6.9954196615042291E-3</v>
      </c>
      <c r="AY647" s="32">
        <f t="shared" si="1473"/>
        <v>4.8556045256046305E-3</v>
      </c>
      <c r="AZ647" s="32">
        <f t="shared" si="1473"/>
        <v>3.3703332251552747E-3</v>
      </c>
      <c r="BA647" s="32">
        <f t="shared" si="1473"/>
        <v>2.0853401823431556E-2</v>
      </c>
      <c r="BB647" s="32">
        <f t="shared" si="1473"/>
        <v>1.4474595830943043E-2</v>
      </c>
      <c r="BC647" s="32">
        <f t="shared" si="1473"/>
        <v>1.0046990234165878E-2</v>
      </c>
      <c r="BD647" s="32">
        <f t="shared" si="1473"/>
        <v>1.3902267882278071E-2</v>
      </c>
      <c r="BE647" s="32">
        <f t="shared" si="1473"/>
        <v>9.6497305539553439E-3</v>
      </c>
      <c r="BF647" s="32">
        <f t="shared" si="1473"/>
        <v>6.6979934894392792E-3</v>
      </c>
      <c r="BG647" s="32">
        <f t="shared" si="1473"/>
        <v>9.2681785881789606E-3</v>
      </c>
      <c r="BH647" s="32">
        <f t="shared" si="1473"/>
        <v>6.4331537026324388E-3</v>
      </c>
      <c r="BI647" s="32">
        <f t="shared" si="1473"/>
        <v>4.4653289929564256E-3</v>
      </c>
      <c r="BJ647" s="32">
        <f t="shared" si="1473"/>
        <v>3.0344808802366112E-2</v>
      </c>
      <c r="BK647" s="32">
        <f t="shared" si="1473"/>
        <v>2.1062695031750678E-2</v>
      </c>
      <c r="BL647" s="32">
        <f t="shared" si="1473"/>
        <v>1.461986875217821E-2</v>
      </c>
      <c r="BM647" s="32">
        <f t="shared" si="1473"/>
        <v>2.0229872534896724E-2</v>
      </c>
      <c r="BN647" s="32">
        <f t="shared" si="1473"/>
        <v>1.4041796687824055E-2</v>
      </c>
      <c r="BO647" s="32">
        <f t="shared" si="1473"/>
        <v>9.7465791681120538E-3</v>
      </c>
      <c r="BP647" s="32">
        <f t="shared" si="1473"/>
        <v>1.3486581689921805E-2</v>
      </c>
      <c r="BQ647" s="32">
        <f t="shared" si="1473"/>
        <v>9.3611977918762173E-3</v>
      </c>
      <c r="BR647" s="32">
        <f t="shared" si="1473"/>
        <v>6.4977194454035343E-3</v>
      </c>
      <c r="BS647" s="32">
        <f t="shared" si="1473"/>
        <v>9.5746978801734307E-3</v>
      </c>
      <c r="BT647" s="32">
        <f t="shared" si="1473"/>
        <v>6.6459124123898813E-3</v>
      </c>
      <c r="BU647" s="32">
        <f t="shared" si="1473"/>
        <v>4.613007360223657E-3</v>
      </c>
      <c r="BV647" s="32">
        <f t="shared" si="1473"/>
        <v>6.3831319201111984E-3</v>
      </c>
      <c r="BW647" s="32">
        <f t="shared" si="1473"/>
        <v>4.4306082749235179E-3</v>
      </c>
      <c r="BX647" s="32">
        <f t="shared" si="1473"/>
        <v>3.0753382401469743E-3</v>
      </c>
      <c r="BY647" s="32">
        <f t="shared" si="1473"/>
        <v>4.2554212800711838E-3</v>
      </c>
      <c r="BZ647" s="32">
        <f t="shared" si="1473"/>
        <v>2.9537388499469657E-3</v>
      </c>
      <c r="CA647" s="32">
        <f t="shared" si="1473"/>
        <v>2.0502254934298956E-3</v>
      </c>
      <c r="CB647" s="32">
        <f t="shared" si="1473"/>
        <v>1.2685444787485997E-2</v>
      </c>
      <c r="CC647" s="32">
        <f t="shared" ref="CC647:CS647" si="1474">CC646/$O646</f>
        <v>8.8051190778995758E-3</v>
      </c>
      <c r="CD647" s="32">
        <f t="shared" si="1474"/>
        <v>6.111738553501363E-3</v>
      </c>
      <c r="CE647" s="32">
        <f t="shared" si="1474"/>
        <v>8.4569631916514721E-3</v>
      </c>
      <c r="CF647" s="32">
        <f t="shared" si="1474"/>
        <v>5.8700793852623162E-3</v>
      </c>
      <c r="CG647" s="32">
        <f t="shared" si="1474"/>
        <v>4.0744923689980854E-3</v>
      </c>
      <c r="CH647" s="32">
        <f t="shared" si="1474"/>
        <v>5.6379754610970745E-3</v>
      </c>
      <c r="CI647" s="32">
        <f t="shared" si="1474"/>
        <v>3.9133862568388328E-3</v>
      </c>
      <c r="CJ647" s="32">
        <f t="shared" si="1474"/>
        <v>2.7163282459968414E-3</v>
      </c>
      <c r="CK647" s="32">
        <f t="shared" si="1474"/>
        <v>1.845921350907391E-2</v>
      </c>
      <c r="CL647" s="32">
        <f t="shared" si="1474"/>
        <v>1.2812761062356064E-2</v>
      </c>
      <c r="CM647" s="32">
        <f t="shared" si="1474"/>
        <v>8.893490828324236E-3</v>
      </c>
      <c r="CN647" s="32">
        <f t="shared" si="1474"/>
        <v>1.2306142339374082E-2</v>
      </c>
      <c r="CO647" s="32">
        <f t="shared" si="1474"/>
        <v>8.5418407082314581E-3</v>
      </c>
      <c r="CP647" s="32">
        <f t="shared" si="1474"/>
        <v>5.9289938855453831E-3</v>
      </c>
      <c r="CQ647" s="32">
        <f t="shared" si="1474"/>
        <v>8.204094892910371E-3</v>
      </c>
      <c r="CR647" s="32">
        <f t="shared" si="1474"/>
        <v>5.69456047215036E-3</v>
      </c>
      <c r="CS647" s="32">
        <f t="shared" si="1474"/>
        <v>3.9526625903608505E-3</v>
      </c>
    </row>
    <row r="648" spans="2:97" ht="13.15" thickTop="1" x14ac:dyDescent="0.35">
      <c r="H648" s="34">
        <f t="shared" si="1470"/>
        <v>2.3015491716745283E-12</v>
      </c>
      <c r="I648" s="34">
        <f t="shared" ref="I648:J648" si="1475">I643</f>
        <v>-0.36512199073404705</v>
      </c>
      <c r="J648" s="34">
        <f t="shared" si="1475"/>
        <v>-0.52424765790062167</v>
      </c>
      <c r="K648" s="34">
        <f t="shared" si="1466"/>
        <v>-0.36512199073525364</v>
      </c>
      <c r="L648" s="34">
        <f>$CE$6-$CE$7*SUMPRODUCT($B$6:$CD$6,Q647:CS647)</f>
        <v>3.5447556001599878E-10</v>
      </c>
    </row>
    <row r="649" spans="2:97" ht="13.5" thickBot="1" x14ac:dyDescent="0.4">
      <c r="B649" s="39" t="s">
        <v>367</v>
      </c>
      <c r="D649" s="39" t="s">
        <v>368</v>
      </c>
      <c r="E649" s="39" t="s">
        <v>369</v>
      </c>
      <c r="F649" s="39" t="s">
        <v>370</v>
      </c>
      <c r="H649" s="39" t="s">
        <v>347</v>
      </c>
      <c r="I649" s="39" t="s">
        <v>371</v>
      </c>
      <c r="J649" s="39" t="s">
        <v>372</v>
      </c>
      <c r="K649" s="39" t="s">
        <v>349</v>
      </c>
      <c r="L649" s="39" t="s">
        <v>373</v>
      </c>
      <c r="M649" s="39" t="s">
        <v>374</v>
      </c>
      <c r="O649" s="45" t="s">
        <v>336</v>
      </c>
    </row>
    <row r="650" spans="2:97" ht="13.9" thickTop="1" thickBot="1" x14ac:dyDescent="0.4">
      <c r="B650" s="32">
        <f>1+B645</f>
        <v>7</v>
      </c>
      <c r="D650" s="32">
        <f>IF(F645,IF(M650&lt;0,D645,H650),E645)</f>
        <v>0</v>
      </c>
      <c r="E650" s="32">
        <f>IF(F645,IF(M650&lt;0,H650,E645),H650)</f>
        <v>1.1507745858372642E-12</v>
      </c>
      <c r="F650" s="32" t="b">
        <f>OR(F645,M650*M645&lt;=0)</f>
        <v>1</v>
      </c>
      <c r="H650" s="32">
        <f>IF(F645,(D645+E645)/2,2*H645)</f>
        <v>1.1507745858372642E-12</v>
      </c>
      <c r="I650" s="32">
        <f>I645</f>
        <v>-0.49706183544552701</v>
      </c>
      <c r="J650" s="32">
        <f>J645</f>
        <v>-1</v>
      </c>
      <c r="K650" s="32">
        <f>I650+J650*H650</f>
        <v>-0.49706183544667781</v>
      </c>
      <c r="L650" s="32">
        <f>$CE$3-$CE$7*SUMPRODUCT($B$3:$CD$3,Q652:CS652)</f>
        <v>1.2354917089396622E-10</v>
      </c>
      <c r="M650" s="32">
        <f>SUMPRODUCT(L650:L653,J650:J653)</f>
        <v>-1.9513024433926788E-10</v>
      </c>
      <c r="O650" s="46">
        <f>SUM(Q650:CS650)</f>
        <v>-1.2659907370645374</v>
      </c>
      <c r="P650" s="39" t="s">
        <v>363</v>
      </c>
      <c r="Q650" s="32">
        <f t="shared" ref="Q650:AV650" si="1476">SUMPRODUCT(B$3:B$6,$K650:$K653)</f>
        <v>0.9394291135691909</v>
      </c>
      <c r="R650" s="32">
        <f t="shared" si="1476"/>
        <v>0.57430712283454055</v>
      </c>
      <c r="S650" s="32">
        <f t="shared" si="1476"/>
        <v>0.2091851320998902</v>
      </c>
      <c r="T650" s="32">
        <f t="shared" si="1476"/>
        <v>0.53396400546089295</v>
      </c>
      <c r="U650" s="32">
        <f t="shared" si="1476"/>
        <v>0.16884201472624261</v>
      </c>
      <c r="V650" s="32">
        <f t="shared" si="1476"/>
        <v>-0.19627997600840774</v>
      </c>
      <c r="W650" s="32">
        <f t="shared" si="1476"/>
        <v>0.12849889735259501</v>
      </c>
      <c r="X650" s="32">
        <f t="shared" si="1476"/>
        <v>-0.23662309338205534</v>
      </c>
      <c r="Y650" s="32">
        <f t="shared" si="1476"/>
        <v>-0.60174508411670569</v>
      </c>
      <c r="Z650" s="32">
        <f t="shared" si="1476"/>
        <v>1.2207603884724212</v>
      </c>
      <c r="AA650" s="32">
        <f t="shared" si="1476"/>
        <v>0.85563839773777073</v>
      </c>
      <c r="AB650" s="32">
        <f t="shared" si="1476"/>
        <v>0.49051640700312038</v>
      </c>
      <c r="AC650" s="32">
        <f t="shared" si="1476"/>
        <v>0.81529528036412313</v>
      </c>
      <c r="AD650" s="32">
        <f t="shared" si="1476"/>
        <v>0.45017328962947278</v>
      </c>
      <c r="AE650" s="32">
        <f t="shared" si="1476"/>
        <v>8.5051298894822436E-2</v>
      </c>
      <c r="AF650" s="32">
        <f t="shared" si="1476"/>
        <v>0.40983017225582519</v>
      </c>
      <c r="AG650" s="32">
        <f t="shared" si="1476"/>
        <v>4.4708181521174839E-2</v>
      </c>
      <c r="AH650" s="32">
        <f t="shared" si="1476"/>
        <v>-0.32041380921347551</v>
      </c>
      <c r="AI650" s="32">
        <f t="shared" si="1476"/>
        <v>1.5958687550100612</v>
      </c>
      <c r="AJ650" s="32">
        <f t="shared" si="1476"/>
        <v>1.2307467642754109</v>
      </c>
      <c r="AK650" s="32">
        <f t="shared" si="1476"/>
        <v>0.86562477354076051</v>
      </c>
      <c r="AL650" s="32">
        <f t="shared" si="1476"/>
        <v>1.1904036469017634</v>
      </c>
      <c r="AM650" s="32">
        <f t="shared" si="1476"/>
        <v>0.82528165616711302</v>
      </c>
      <c r="AN650" s="32">
        <f t="shared" si="1476"/>
        <v>0.46015966543246267</v>
      </c>
      <c r="AO650" s="32">
        <f t="shared" si="1476"/>
        <v>0.78493853879346542</v>
      </c>
      <c r="AP650" s="32">
        <f t="shared" si="1476"/>
        <v>0.41981654805881508</v>
      </c>
      <c r="AQ650" s="32">
        <f t="shared" si="1476"/>
        <v>5.4694557324164728E-2</v>
      </c>
      <c r="AR650" s="32">
        <f t="shared" si="1476"/>
        <v>0.44236727812251309</v>
      </c>
      <c r="AS650" s="32">
        <f t="shared" si="1476"/>
        <v>7.7245287387862738E-2</v>
      </c>
      <c r="AT650" s="32">
        <f t="shared" si="1476"/>
        <v>-0.28787670334678761</v>
      </c>
      <c r="AU650" s="32">
        <f t="shared" si="1476"/>
        <v>3.6902170014215141E-2</v>
      </c>
      <c r="AV650" s="32">
        <f t="shared" si="1476"/>
        <v>-0.32821982072043521</v>
      </c>
      <c r="AW650" s="32">
        <f t="shared" ref="AW650:CB650" si="1477">SUMPRODUCT(AH$3:AH$6,$K650:$K653)</f>
        <v>-0.69334181145508555</v>
      </c>
      <c r="AX650" s="32">
        <f t="shared" si="1477"/>
        <v>-0.3685629380940828</v>
      </c>
      <c r="AY650" s="32">
        <f t="shared" si="1477"/>
        <v>-0.73368492882873315</v>
      </c>
      <c r="AZ650" s="32">
        <f t="shared" si="1477"/>
        <v>-1.0988069195633834</v>
      </c>
      <c r="BA650" s="32">
        <f t="shared" si="1477"/>
        <v>0.72369855302574326</v>
      </c>
      <c r="BB650" s="32">
        <f t="shared" si="1477"/>
        <v>0.35857656229109292</v>
      </c>
      <c r="BC650" s="32">
        <f t="shared" si="1477"/>
        <v>-6.5454284435574328E-3</v>
      </c>
      <c r="BD650" s="32">
        <f t="shared" si="1477"/>
        <v>0.31823344491744532</v>
      </c>
      <c r="BE650" s="32">
        <f t="shared" si="1477"/>
        <v>-4.688854581720503E-2</v>
      </c>
      <c r="BF650" s="32">
        <f t="shared" si="1477"/>
        <v>-0.41201053655185538</v>
      </c>
      <c r="BG650" s="32">
        <f t="shared" si="1477"/>
        <v>-8.7231663190852626E-2</v>
      </c>
      <c r="BH650" s="32">
        <f t="shared" si="1477"/>
        <v>-0.45235365392550297</v>
      </c>
      <c r="BI650" s="32">
        <f t="shared" si="1477"/>
        <v>-0.81747564466015332</v>
      </c>
      <c r="BJ650" s="32">
        <f t="shared" si="1477"/>
        <v>1.0988069195633834</v>
      </c>
      <c r="BK650" s="32">
        <f t="shared" si="1477"/>
        <v>0.73368492882873315</v>
      </c>
      <c r="BL650" s="32">
        <f t="shared" si="1477"/>
        <v>0.3685629380940828</v>
      </c>
      <c r="BM650" s="32">
        <f t="shared" si="1477"/>
        <v>0.69334181145508555</v>
      </c>
      <c r="BN650" s="32">
        <f t="shared" si="1477"/>
        <v>0.32821982072043521</v>
      </c>
      <c r="BO650" s="32">
        <f t="shared" si="1477"/>
        <v>-3.6902170014215141E-2</v>
      </c>
      <c r="BP650" s="32">
        <f t="shared" si="1477"/>
        <v>0.28787670334678761</v>
      </c>
      <c r="BQ650" s="32">
        <f t="shared" si="1477"/>
        <v>-7.7245287387862738E-2</v>
      </c>
      <c r="BR650" s="32">
        <f t="shared" si="1477"/>
        <v>-0.44236727812251309</v>
      </c>
      <c r="BS650" s="32">
        <f t="shared" si="1477"/>
        <v>-5.4694557324164728E-2</v>
      </c>
      <c r="BT650" s="32">
        <f t="shared" si="1477"/>
        <v>-0.41981654805881508</v>
      </c>
      <c r="BU650" s="32">
        <f t="shared" si="1477"/>
        <v>-0.78493853879346542</v>
      </c>
      <c r="BV650" s="32">
        <f t="shared" si="1477"/>
        <v>-0.46015966543246267</v>
      </c>
      <c r="BW650" s="32">
        <f t="shared" si="1477"/>
        <v>-0.82528165616711302</v>
      </c>
      <c r="BX650" s="32">
        <f t="shared" si="1477"/>
        <v>-1.1904036469017634</v>
      </c>
      <c r="BY650" s="32">
        <f t="shared" si="1477"/>
        <v>-0.86562477354076051</v>
      </c>
      <c r="BZ650" s="32">
        <f t="shared" si="1477"/>
        <v>-1.2307467642754109</v>
      </c>
      <c r="CA650" s="32">
        <f t="shared" si="1477"/>
        <v>-1.5958687550100612</v>
      </c>
      <c r="CB650" s="32">
        <f t="shared" si="1477"/>
        <v>0.22663671757906545</v>
      </c>
      <c r="CC650" s="32">
        <f t="shared" ref="CC650:CS650" si="1478">SUMPRODUCT(BN$3:BN$6,$K650:$K653)</f>
        <v>-0.1384852731555849</v>
      </c>
      <c r="CD650" s="32">
        <f t="shared" si="1478"/>
        <v>-0.50360726389023525</v>
      </c>
      <c r="CE650" s="32">
        <f t="shared" si="1478"/>
        <v>-0.17882839052923249</v>
      </c>
      <c r="CF650" s="32">
        <f t="shared" si="1478"/>
        <v>-0.54395038126388284</v>
      </c>
      <c r="CG650" s="32">
        <f t="shared" si="1478"/>
        <v>-0.90907237199853319</v>
      </c>
      <c r="CH650" s="32">
        <f t="shared" si="1478"/>
        <v>-0.58429349863753044</v>
      </c>
      <c r="CI650" s="32">
        <f t="shared" si="1478"/>
        <v>-0.94941548937218079</v>
      </c>
      <c r="CJ650" s="32">
        <f t="shared" si="1478"/>
        <v>-1.3145374801068312</v>
      </c>
      <c r="CK650" s="32">
        <f t="shared" si="1478"/>
        <v>0.60174508411670569</v>
      </c>
      <c r="CL650" s="32">
        <f t="shared" si="1478"/>
        <v>0.23662309338205534</v>
      </c>
      <c r="CM650" s="32">
        <f t="shared" si="1478"/>
        <v>-0.12849889735259501</v>
      </c>
      <c r="CN650" s="32">
        <f t="shared" si="1478"/>
        <v>0.19627997600840774</v>
      </c>
      <c r="CO650" s="32">
        <f t="shared" si="1478"/>
        <v>-0.16884201472624261</v>
      </c>
      <c r="CP650" s="32">
        <f t="shared" si="1478"/>
        <v>-0.53396400546089295</v>
      </c>
      <c r="CQ650" s="32">
        <f t="shared" si="1478"/>
        <v>-0.2091851320998902</v>
      </c>
      <c r="CR650" s="32">
        <f t="shared" si="1478"/>
        <v>-0.57430712283454055</v>
      </c>
      <c r="CS650" s="32">
        <f t="shared" si="1478"/>
        <v>-0.9394291135691909</v>
      </c>
    </row>
    <row r="651" spans="2:97" ht="13.9" thickTop="1" thickBot="1" x14ac:dyDescent="0.4">
      <c r="H651" s="33">
        <f>H650</f>
        <v>1.1507745858372642E-12</v>
      </c>
      <c r="I651" s="33">
        <f t="shared" ref="I651:J651" si="1479">I646</f>
        <v>0.3282198207206618</v>
      </c>
      <c r="J651" s="33">
        <f t="shared" si="1479"/>
        <v>-0.19691243242932477</v>
      </c>
      <c r="K651" s="33">
        <f t="shared" ref="K651:K653" si="1480">I651+J651*H651</f>
        <v>0.32821982072043521</v>
      </c>
      <c r="L651" s="33">
        <f>$CE$4-$CE$7*SUMPRODUCT($B$4:$CD$4,Q652:CS652)</f>
        <v>2.7284841053187847E-11</v>
      </c>
      <c r="M651" s="39" t="s">
        <v>375</v>
      </c>
      <c r="O651" s="47">
        <f t="shared" ref="O651:O652" si="1481">SUM(Q651:CS651)</f>
        <v>98.882941364200349</v>
      </c>
      <c r="P651" s="39" t="s">
        <v>365</v>
      </c>
      <c r="Q651" s="33">
        <f>EXP(Q650)</f>
        <v>2.5585203767585085</v>
      </c>
      <c r="R651" s="33">
        <f>EXP(R650)</f>
        <v>1.7758996202347086</v>
      </c>
      <c r="S651" s="33">
        <f t="shared" ref="S651:CD651" si="1482">EXP(S650)</f>
        <v>1.2326731847824803</v>
      </c>
      <c r="T651" s="33">
        <f t="shared" si="1482"/>
        <v>1.7056802511721112</v>
      </c>
      <c r="U651" s="33">
        <f t="shared" si="1482"/>
        <v>1.1839330801563142</v>
      </c>
      <c r="V651" s="33">
        <f t="shared" si="1482"/>
        <v>0.82178212318821042</v>
      </c>
      <c r="W651" s="33">
        <f t="shared" si="1482"/>
        <v>1.1371201674479223</v>
      </c>
      <c r="X651" s="33">
        <f t="shared" si="1482"/>
        <v>0.789288720104104</v>
      </c>
      <c r="Y651" s="33">
        <f t="shared" si="1482"/>
        <v>0.54785474879206708</v>
      </c>
      <c r="Z651" s="33">
        <f t="shared" si="1482"/>
        <v>3.3897642915962529</v>
      </c>
      <c r="AA651" s="33">
        <f t="shared" si="1482"/>
        <v>2.3528759719153727</v>
      </c>
      <c r="AB651" s="33">
        <f t="shared" si="1482"/>
        <v>1.6331593771700785</v>
      </c>
      <c r="AC651" s="33">
        <f t="shared" si="1482"/>
        <v>2.2598428610638663</v>
      </c>
      <c r="AD651" s="33">
        <f t="shared" si="1482"/>
        <v>1.5685839812767055</v>
      </c>
      <c r="AE651" s="33">
        <f t="shared" si="1482"/>
        <v>1.0887729181132404</v>
      </c>
      <c r="AF651" s="33">
        <f t="shared" si="1482"/>
        <v>1.5065619073757097</v>
      </c>
      <c r="AG651" s="33">
        <f t="shared" si="1482"/>
        <v>1.0457226541843307</v>
      </c>
      <c r="AH651" s="33">
        <f t="shared" si="1482"/>
        <v>0.72584861207539664</v>
      </c>
      <c r="AI651" s="33">
        <f t="shared" si="1482"/>
        <v>4.9326124430223235</v>
      </c>
      <c r="AJ651" s="33">
        <f t="shared" si="1482"/>
        <v>3.4237853424589542</v>
      </c>
      <c r="AK651" s="33">
        <f t="shared" si="1482"/>
        <v>2.3764903905676107</v>
      </c>
      <c r="AL651" s="33">
        <f t="shared" si="1482"/>
        <v>3.2884082953477769</v>
      </c>
      <c r="AM651" s="33">
        <f t="shared" si="1482"/>
        <v>2.2825235616389983</v>
      </c>
      <c r="AN651" s="33">
        <f t="shared" si="1482"/>
        <v>1.5843269270448623</v>
      </c>
      <c r="AO651" s="33">
        <f t="shared" si="1482"/>
        <v>2.1922721968982253</v>
      </c>
      <c r="AP651" s="33">
        <f t="shared" si="1482"/>
        <v>1.5216823744257957</v>
      </c>
      <c r="AQ651" s="33">
        <f t="shared" si="1482"/>
        <v>1.0562179513631005</v>
      </c>
      <c r="AR651" s="33">
        <f t="shared" si="1482"/>
        <v>1.5563872624655752</v>
      </c>
      <c r="AS651" s="33">
        <f t="shared" si="1482"/>
        <v>1.0803070295858104</v>
      </c>
      <c r="AT651" s="33">
        <f t="shared" si="1482"/>
        <v>0.74985404103326792</v>
      </c>
      <c r="AU651" s="33">
        <f t="shared" si="1482"/>
        <v>1.0375915083102449</v>
      </c>
      <c r="AV651" s="33">
        <f t="shared" si="1482"/>
        <v>0.7202046863904441</v>
      </c>
      <c r="AW651" s="33">
        <f t="shared" si="1482"/>
        <v>0.49990269402211185</v>
      </c>
      <c r="AX651" s="33">
        <f t="shared" si="1482"/>
        <v>0.69172767220673759</v>
      </c>
      <c r="AY651" s="33">
        <f t="shared" si="1482"/>
        <v>0.48013645759356527</v>
      </c>
      <c r="AZ651" s="33">
        <f t="shared" si="1482"/>
        <v>0.3332684626813634</v>
      </c>
      <c r="BA651" s="33">
        <f t="shared" si="1482"/>
        <v>2.0620457097493028</v>
      </c>
      <c r="BB651" s="33">
        <f t="shared" si="1482"/>
        <v>1.4312906108216785</v>
      </c>
      <c r="BC651" s="33">
        <f t="shared" si="1482"/>
        <v>0.99347594621234425</v>
      </c>
      <c r="BD651" s="33">
        <f t="shared" si="1482"/>
        <v>1.3746971398326848</v>
      </c>
      <c r="BE651" s="33">
        <f t="shared" si="1482"/>
        <v>0.95419374054765815</v>
      </c>
      <c r="BF651" s="33">
        <f t="shared" si="1482"/>
        <v>0.66231729747480772</v>
      </c>
      <c r="BG651" s="33">
        <f t="shared" si="1482"/>
        <v>0.91646475988833409</v>
      </c>
      <c r="BH651" s="33">
        <f t="shared" si="1482"/>
        <v>0.63612916036502054</v>
      </c>
      <c r="BI651" s="33">
        <f t="shared" si="1482"/>
        <v>0.44154486498314616</v>
      </c>
      <c r="BJ651" s="33">
        <f t="shared" si="1482"/>
        <v>3.0005839495112858</v>
      </c>
      <c r="BK651" s="33">
        <f t="shared" si="1482"/>
        <v>2.0827412377972312</v>
      </c>
      <c r="BL651" s="33">
        <f t="shared" si="1482"/>
        <v>1.4456556245752283</v>
      </c>
      <c r="BM651" s="33">
        <f t="shared" si="1482"/>
        <v>2.0003892996739236</v>
      </c>
      <c r="BN651" s="33">
        <f t="shared" si="1482"/>
        <v>1.3884941585313022</v>
      </c>
      <c r="BO651" s="33">
        <f t="shared" si="1482"/>
        <v>0.96377041638335681</v>
      </c>
      <c r="BP651" s="33">
        <f t="shared" si="1482"/>
        <v>1.3335928664491044</v>
      </c>
      <c r="BQ651" s="33">
        <f t="shared" si="1482"/>
        <v>0.92566277235407779</v>
      </c>
      <c r="BR651" s="33">
        <f t="shared" si="1482"/>
        <v>0.64251361092215209</v>
      </c>
      <c r="BS651" s="33">
        <f t="shared" si="1482"/>
        <v>0.94677428906548267</v>
      </c>
      <c r="BT651" s="33">
        <f t="shared" si="1482"/>
        <v>0.65716736738660619</v>
      </c>
      <c r="BU651" s="33">
        <f t="shared" si="1482"/>
        <v>0.45614773631434435</v>
      </c>
      <c r="BV651" s="33">
        <f t="shared" si="1482"/>
        <v>0.6311828593769041</v>
      </c>
      <c r="BW651" s="33">
        <f t="shared" si="1482"/>
        <v>0.43811157825767894</v>
      </c>
      <c r="BX651" s="33">
        <f t="shared" si="1482"/>
        <v>0.30409849087618895</v>
      </c>
      <c r="BY651" s="33">
        <f t="shared" si="1482"/>
        <v>0.42078857291787991</v>
      </c>
      <c r="BZ651" s="33">
        <f t="shared" si="1482"/>
        <v>0.2920743855050803</v>
      </c>
      <c r="CA651" s="33">
        <f t="shared" si="1482"/>
        <v>0.20273232725076556</v>
      </c>
      <c r="CB651" s="33">
        <f t="shared" si="1482"/>
        <v>1.2543740931004992</v>
      </c>
      <c r="CC651" s="33">
        <f t="shared" si="1482"/>
        <v>0.87067607348577081</v>
      </c>
      <c r="CD651" s="33">
        <f t="shared" si="1482"/>
        <v>0.60434668502027422</v>
      </c>
      <c r="CE651" s="33">
        <f t="shared" ref="CE651:CS651" si="1483">EXP(CE650)</f>
        <v>0.83624939540022103</v>
      </c>
      <c r="CF651" s="33">
        <f t="shared" si="1483"/>
        <v>0.58045071565710304</v>
      </c>
      <c r="CG651" s="33">
        <f t="shared" si="1483"/>
        <v>0.40289779001346232</v>
      </c>
      <c r="CH651" s="33">
        <f t="shared" si="1483"/>
        <v>0.55749959693340623</v>
      </c>
      <c r="CI651" s="33">
        <f t="shared" si="1483"/>
        <v>0.38696714377135033</v>
      </c>
      <c r="CJ651" s="33">
        <f t="shared" si="1483"/>
        <v>0.26859852667560563</v>
      </c>
      <c r="CK651" s="33">
        <f t="shared" si="1483"/>
        <v>1.8253013270485317</v>
      </c>
      <c r="CL651" s="33">
        <f t="shared" si="1483"/>
        <v>1.2669635008442841</v>
      </c>
      <c r="CM651" s="33">
        <f t="shared" si="1483"/>
        <v>0.87941453210203302</v>
      </c>
      <c r="CN651" s="33">
        <f t="shared" si="1483"/>
        <v>1.2168675513655252</v>
      </c>
      <c r="CO651" s="33">
        <f t="shared" si="1483"/>
        <v>0.84464233389607668</v>
      </c>
      <c r="CP651" s="33">
        <f t="shared" si="1483"/>
        <v>0.58627635473461037</v>
      </c>
      <c r="CQ651" s="33">
        <f t="shared" si="1483"/>
        <v>0.81124503424357508</v>
      </c>
      <c r="CR651" s="33">
        <f t="shared" si="1483"/>
        <v>0.56309488926397588</v>
      </c>
      <c r="CS651" s="33">
        <f t="shared" si="1483"/>
        <v>0.39085090315635473</v>
      </c>
    </row>
    <row r="652" spans="2:97" ht="13.9" thickTop="1" thickBot="1" x14ac:dyDescent="0.4">
      <c r="H652" s="32">
        <f t="shared" ref="H652:H653" si="1484">H651</f>
        <v>1.1507745858372642E-12</v>
      </c>
      <c r="I652" s="32">
        <f t="shared" ref="I652:J652" si="1485">I647</f>
        <v>-0.40546510810773873</v>
      </c>
      <c r="J652" s="32">
        <f t="shared" si="1485"/>
        <v>-0.48596875458437544</v>
      </c>
      <c r="K652" s="32">
        <f t="shared" si="1480"/>
        <v>-0.40546510810829794</v>
      </c>
      <c r="L652" s="32">
        <f>$CE$5-$CE$7*SUMPRODUCT($B$5:$CD$5,Q652:CS652)</f>
        <v>6.2470917328028008E-11</v>
      </c>
      <c r="M652" s="32">
        <f>SUMPRODUCT($B$7:$CD$7, LN(Q652:CS652))</f>
        <v>-3180.5978399977989</v>
      </c>
      <c r="O652" s="48">
        <f t="shared" si="1481"/>
        <v>1.0000000000000007</v>
      </c>
      <c r="P652" s="39" t="s">
        <v>366</v>
      </c>
      <c r="Q652" s="32">
        <f t="shared" ref="Q652:AV652" si="1486">Q651/$O651</f>
        <v>2.5874234134430765E-2</v>
      </c>
      <c r="R652" s="32">
        <f t="shared" si="1486"/>
        <v>1.7959615639807986E-2</v>
      </c>
      <c r="S652" s="32">
        <f t="shared" si="1486"/>
        <v>1.2465984200878133E-2</v>
      </c>
      <c r="T652" s="32">
        <f t="shared" si="1486"/>
        <v>1.7249489422951538E-2</v>
      </c>
      <c r="U652" s="32">
        <f t="shared" si="1486"/>
        <v>1.1973077093203723E-2</v>
      </c>
      <c r="V652" s="32">
        <f t="shared" si="1486"/>
        <v>8.3106561339176439E-3</v>
      </c>
      <c r="W652" s="32">
        <f t="shared" si="1486"/>
        <v>1.1499659615299491E-2</v>
      </c>
      <c r="X652" s="32">
        <f t="shared" si="1486"/>
        <v>7.9820513954680823E-3</v>
      </c>
      <c r="Y652" s="32">
        <f t="shared" si="1486"/>
        <v>5.5404374226110231E-3</v>
      </c>
      <c r="Z652" s="32">
        <f t="shared" si="1486"/>
        <v>3.4280577062440476E-2</v>
      </c>
      <c r="AA652" s="32">
        <f t="shared" si="1486"/>
        <v>2.3794558894131051E-2</v>
      </c>
      <c r="AB652" s="32">
        <f t="shared" si="1486"/>
        <v>1.6516088160797256E-2</v>
      </c>
      <c r="AC652" s="32">
        <f t="shared" si="1486"/>
        <v>2.2853718041623925E-2</v>
      </c>
      <c r="AD652" s="32">
        <f t="shared" si="1486"/>
        <v>1.5863039262751916E-2</v>
      </c>
      <c r="AE652" s="32">
        <f t="shared" si="1486"/>
        <v>1.1010725440530033E-2</v>
      </c>
      <c r="AF652" s="32">
        <f t="shared" si="1486"/>
        <v>1.523581202774725E-2</v>
      </c>
      <c r="AG652" s="32">
        <f t="shared" si="1486"/>
        <v>1.0575359508499865E-2</v>
      </c>
      <c r="AH652" s="32">
        <f t="shared" si="1486"/>
        <v>7.3404836270190418E-3</v>
      </c>
      <c r="AI652" s="32">
        <f t="shared" si="1486"/>
        <v>4.9883350707123381E-2</v>
      </c>
      <c r="AJ652" s="32">
        <f t="shared" si="1486"/>
        <v>3.4624630853654033E-2</v>
      </c>
      <c r="AK652" s="32">
        <f t="shared" si="1486"/>
        <v>2.4033370749102705E-2</v>
      </c>
      <c r="AL652" s="32">
        <f t="shared" si="1486"/>
        <v>3.325556713807782E-2</v>
      </c>
      <c r="AM652" s="32">
        <f t="shared" si="1486"/>
        <v>2.3083087235766277E-2</v>
      </c>
      <c r="AN652" s="32">
        <f t="shared" si="1486"/>
        <v>1.6022247166066331E-2</v>
      </c>
      <c r="AO652" s="32">
        <f t="shared" si="1486"/>
        <v>2.2170378092048918E-2</v>
      </c>
      <c r="AP652" s="32">
        <f t="shared" si="1486"/>
        <v>1.5388724823842129E-2</v>
      </c>
      <c r="AQ652" s="32">
        <f t="shared" si="1486"/>
        <v>1.0681498110709462E-2</v>
      </c>
      <c r="AR652" s="32">
        <f t="shared" si="1486"/>
        <v>1.5739694238394195E-2</v>
      </c>
      <c r="AS652" s="32">
        <f t="shared" si="1486"/>
        <v>1.0925110182623729E-2</v>
      </c>
      <c r="AT652" s="32">
        <f t="shared" si="1486"/>
        <v>7.5832497566131829E-3</v>
      </c>
      <c r="AU652" s="32">
        <f t="shared" si="1486"/>
        <v>1.0493129492261395E-2</v>
      </c>
      <c r="AV652" s="32">
        <f t="shared" si="1486"/>
        <v>7.2834067884148474E-3</v>
      </c>
      <c r="AW652" s="32">
        <f t="shared" ref="AW652:CB652" si="1487">AW651/$O651</f>
        <v>5.0554998377414463E-3</v>
      </c>
      <c r="AX652" s="32">
        <f t="shared" si="1487"/>
        <v>6.9954196615066629E-3</v>
      </c>
      <c r="AY652" s="32">
        <f t="shared" si="1487"/>
        <v>4.8556045256092492E-3</v>
      </c>
      <c r="AZ652" s="32">
        <f t="shared" si="1487"/>
        <v>3.3703332251605145E-3</v>
      </c>
      <c r="BA652" s="32">
        <f t="shared" si="1487"/>
        <v>2.0853401823419538E-2</v>
      </c>
      <c r="BB652" s="32">
        <f t="shared" si="1487"/>
        <v>1.4474595830943435E-2</v>
      </c>
      <c r="BC652" s="32">
        <f t="shared" si="1487"/>
        <v>1.0046990234172212E-2</v>
      </c>
      <c r="BD652" s="32">
        <f t="shared" si="1487"/>
        <v>1.3902267882277834E-2</v>
      </c>
      <c r="BE652" s="32">
        <f t="shared" si="1487"/>
        <v>9.6497305539610008E-3</v>
      </c>
      <c r="BF652" s="32">
        <f t="shared" si="1487"/>
        <v>6.6979934894472459E-3</v>
      </c>
      <c r="BG652" s="32">
        <f t="shared" si="1487"/>
        <v>9.2681785881839843E-3</v>
      </c>
      <c r="BH652" s="32">
        <f t="shared" si="1487"/>
        <v>6.4331537026398088E-3</v>
      </c>
      <c r="BI652" s="32">
        <f t="shared" si="1487"/>
        <v>4.4653289929642345E-3</v>
      </c>
      <c r="BJ652" s="32">
        <f t="shared" si="1487"/>
        <v>3.0344808802356474E-2</v>
      </c>
      <c r="BK652" s="32">
        <f t="shared" si="1487"/>
        <v>2.1062695031756694E-2</v>
      </c>
      <c r="BL652" s="32">
        <f t="shared" si="1487"/>
        <v>1.461986875219121E-2</v>
      </c>
      <c r="BM652" s="32">
        <f t="shared" si="1487"/>
        <v>2.0229872534901615E-2</v>
      </c>
      <c r="BN652" s="32">
        <f t="shared" si="1487"/>
        <v>1.4041796687835922E-2</v>
      </c>
      <c r="BO652" s="32">
        <f t="shared" si="1487"/>
        <v>9.746579168126171E-3</v>
      </c>
      <c r="BP652" s="32">
        <f t="shared" si="1487"/>
        <v>1.348658168993261E-2</v>
      </c>
      <c r="BQ652" s="32">
        <f t="shared" si="1487"/>
        <v>9.3611977918893648E-3</v>
      </c>
      <c r="BR652" s="32">
        <f t="shared" si="1487"/>
        <v>6.4977194454165802E-3</v>
      </c>
      <c r="BS652" s="32">
        <f t="shared" si="1487"/>
        <v>9.5746978801770702E-3</v>
      </c>
      <c r="BT652" s="32">
        <f t="shared" si="1487"/>
        <v>6.6459124123964168E-3</v>
      </c>
      <c r="BU652" s="32">
        <f t="shared" si="1487"/>
        <v>4.6130073602309776E-3</v>
      </c>
      <c r="BV652" s="32">
        <f t="shared" si="1487"/>
        <v>6.3831319201171945E-3</v>
      </c>
      <c r="BW652" s="32">
        <f t="shared" si="1487"/>
        <v>4.4306082749303527E-3</v>
      </c>
      <c r="BX652" s="32">
        <f t="shared" si="1487"/>
        <v>3.0753382401535741E-3</v>
      </c>
      <c r="BY652" s="32">
        <f t="shared" si="1487"/>
        <v>4.2554212800775615E-3</v>
      </c>
      <c r="BZ652" s="32">
        <f t="shared" si="1487"/>
        <v>2.9537388499531743E-3</v>
      </c>
      <c r="CA652" s="32">
        <f t="shared" si="1487"/>
        <v>2.0502254934354424E-3</v>
      </c>
      <c r="CB652" s="32">
        <f t="shared" si="1487"/>
        <v>1.2685444787493283E-2</v>
      </c>
      <c r="CC652" s="32">
        <f t="shared" ref="CC652:CS652" si="1488">CC651/$O651</f>
        <v>8.8051190779099443E-3</v>
      </c>
      <c r="CD652" s="32">
        <f t="shared" si="1488"/>
        <v>6.1117385535122476E-3</v>
      </c>
      <c r="CE652" s="32">
        <f t="shared" si="1488"/>
        <v>8.4569631916610582E-3</v>
      </c>
      <c r="CF652" s="32">
        <f t="shared" si="1488"/>
        <v>5.8700793852725121E-3</v>
      </c>
      <c r="CG652" s="32">
        <f t="shared" si="1488"/>
        <v>4.0744923690076203E-3</v>
      </c>
      <c r="CH652" s="32">
        <f t="shared" si="1488"/>
        <v>5.637975461106619E-3</v>
      </c>
      <c r="CI652" s="32">
        <f t="shared" si="1488"/>
        <v>3.9133862568478187E-3</v>
      </c>
      <c r="CJ652" s="32">
        <f t="shared" si="1488"/>
        <v>2.7163282460047171E-3</v>
      </c>
      <c r="CK652" s="32">
        <f t="shared" si="1488"/>
        <v>1.8459213509089294E-2</v>
      </c>
      <c r="CL652" s="32">
        <f t="shared" si="1488"/>
        <v>1.2812761062374471E-2</v>
      </c>
      <c r="CM652" s="32">
        <f t="shared" si="1488"/>
        <v>8.8934908283423795E-3</v>
      </c>
      <c r="CN652" s="32">
        <f t="shared" si="1488"/>
        <v>1.2306142339391219E-2</v>
      </c>
      <c r="CO652" s="32">
        <f t="shared" si="1488"/>
        <v>8.5418407082485069E-3</v>
      </c>
      <c r="CP652" s="32">
        <f t="shared" si="1488"/>
        <v>5.9289938855607936E-3</v>
      </c>
      <c r="CQ652" s="32">
        <f t="shared" si="1488"/>
        <v>8.2040948929263825E-3</v>
      </c>
      <c r="CR652" s="32">
        <f t="shared" si="1488"/>
        <v>5.69456047216491E-3</v>
      </c>
      <c r="CS652" s="32">
        <f t="shared" si="1488"/>
        <v>3.9526625903733353E-3</v>
      </c>
    </row>
    <row r="653" spans="2:97" ht="13.15" thickTop="1" x14ac:dyDescent="0.35">
      <c r="H653" s="34">
        <f t="shared" si="1484"/>
        <v>1.1507745858372642E-12</v>
      </c>
      <c r="I653" s="34">
        <f t="shared" ref="I653:J653" si="1489">I648</f>
        <v>-0.36512199073404705</v>
      </c>
      <c r="J653" s="34">
        <f t="shared" si="1489"/>
        <v>-0.52424765790062167</v>
      </c>
      <c r="K653" s="34">
        <f t="shared" si="1480"/>
        <v>-0.36512199073465035</v>
      </c>
      <c r="L653" s="34">
        <f>$CE$6-$CE$7*SUMPRODUCT($B$6:$CD$6,Q652:CS652)</f>
        <v>6.8382632889552042E-11</v>
      </c>
    </row>
    <row r="654" spans="2:97" ht="13.5" thickBot="1" x14ac:dyDescent="0.4">
      <c r="B654" s="39" t="s">
        <v>367</v>
      </c>
      <c r="D654" s="39" t="s">
        <v>368</v>
      </c>
      <c r="E654" s="39" t="s">
        <v>369</v>
      </c>
      <c r="F654" s="39" t="s">
        <v>370</v>
      </c>
      <c r="H654" s="39" t="s">
        <v>347</v>
      </c>
      <c r="I654" s="39" t="s">
        <v>371</v>
      </c>
      <c r="J654" s="39" t="s">
        <v>372</v>
      </c>
      <c r="K654" s="39" t="s">
        <v>349</v>
      </c>
      <c r="L654" s="39" t="s">
        <v>373</v>
      </c>
      <c r="M654" s="39" t="s">
        <v>374</v>
      </c>
      <c r="O654" s="45" t="s">
        <v>336</v>
      </c>
    </row>
    <row r="655" spans="2:97" ht="13.9" thickTop="1" thickBot="1" x14ac:dyDescent="0.4">
      <c r="B655" s="32">
        <f>1+B650</f>
        <v>8</v>
      </c>
      <c r="D655" s="32">
        <f>IF(F650,IF(M655&lt;0,D650,H655),E650)</f>
        <v>5.7538729291863208E-13</v>
      </c>
      <c r="E655" s="32">
        <f>IF(F650,IF(M655&lt;0,H655,E650),H655)</f>
        <v>1.1507745858372642E-12</v>
      </c>
      <c r="F655" s="32" t="b">
        <f>OR(F650,M655*M650&lt;=0)</f>
        <v>1</v>
      </c>
      <c r="H655" s="32">
        <f>IF(F650,(D650+E650)/2,2*H650)</f>
        <v>5.7538729291863208E-13</v>
      </c>
      <c r="I655" s="32">
        <f>I650</f>
        <v>-0.49706183544552701</v>
      </c>
      <c r="J655" s="32">
        <f>J650</f>
        <v>-1</v>
      </c>
      <c r="K655" s="32">
        <f>I655+J655*H655</f>
        <v>-0.49706183544610238</v>
      </c>
      <c r="L655" s="32">
        <f>$CE$3-$CE$7*SUMPRODUCT($B$3:$CD$3,Q657:CS657)</f>
        <v>-1.3497469808498863E-10</v>
      </c>
      <c r="M655" s="32">
        <f>SUMPRODUCT(L655:L658,J655:J658)</f>
        <v>2.1316217180919402E-10</v>
      </c>
      <c r="O655" s="46">
        <f>SUM(Q655:CS655)</f>
        <v>-1.2659907370649743</v>
      </c>
      <c r="P655" s="39" t="s">
        <v>363</v>
      </c>
      <c r="Q655" s="32">
        <f t="shared" ref="Q655:AV655" si="1490">SUMPRODUCT(B$3:B$6,$K655:$K658)</f>
        <v>0.93942911356792091</v>
      </c>
      <c r="R655" s="32">
        <f t="shared" si="1490"/>
        <v>0.57430712283357221</v>
      </c>
      <c r="S655" s="32">
        <f t="shared" si="1490"/>
        <v>0.20918513209922351</v>
      </c>
      <c r="T655" s="32">
        <f t="shared" si="1490"/>
        <v>0.53396400545990264</v>
      </c>
      <c r="U655" s="32">
        <f t="shared" si="1490"/>
        <v>0.16884201472555388</v>
      </c>
      <c r="V655" s="32">
        <f t="shared" si="1490"/>
        <v>-0.19627997600879482</v>
      </c>
      <c r="W655" s="32">
        <f t="shared" si="1490"/>
        <v>0.12849889735188424</v>
      </c>
      <c r="X655" s="32">
        <f t="shared" si="1490"/>
        <v>-0.23662309338246446</v>
      </c>
      <c r="Y655" s="32">
        <f t="shared" si="1490"/>
        <v>-0.60174508411681316</v>
      </c>
      <c r="Z655" s="32">
        <f t="shared" si="1490"/>
        <v>1.2207603884712483</v>
      </c>
      <c r="AA655" s="32">
        <f t="shared" si="1490"/>
        <v>0.85563839773689954</v>
      </c>
      <c r="AB655" s="32">
        <f t="shared" si="1490"/>
        <v>0.49051640700255084</v>
      </c>
      <c r="AC655" s="32">
        <f t="shared" si="1490"/>
        <v>0.81529528036322985</v>
      </c>
      <c r="AD655" s="32">
        <f t="shared" si="1490"/>
        <v>0.45017328962888115</v>
      </c>
      <c r="AE655" s="32">
        <f t="shared" si="1490"/>
        <v>8.5051298894532446E-2</v>
      </c>
      <c r="AF655" s="32">
        <f t="shared" si="1490"/>
        <v>0.40983017225521151</v>
      </c>
      <c r="AG655" s="32">
        <f t="shared" si="1490"/>
        <v>4.4708181520862811E-2</v>
      </c>
      <c r="AH655" s="32">
        <f t="shared" si="1490"/>
        <v>-0.32041380921348589</v>
      </c>
      <c r="AI655" s="32">
        <f t="shared" si="1490"/>
        <v>1.5958687550090178</v>
      </c>
      <c r="AJ655" s="32">
        <f t="shared" si="1490"/>
        <v>1.2307467642746692</v>
      </c>
      <c r="AK655" s="32">
        <f t="shared" si="1490"/>
        <v>0.86562477354032052</v>
      </c>
      <c r="AL655" s="32">
        <f t="shared" si="1490"/>
        <v>1.1904036469009998</v>
      </c>
      <c r="AM655" s="32">
        <f t="shared" si="1490"/>
        <v>0.82528165616665095</v>
      </c>
      <c r="AN655" s="32">
        <f t="shared" si="1490"/>
        <v>0.46015966543230225</v>
      </c>
      <c r="AO655" s="32">
        <f t="shared" si="1490"/>
        <v>0.78493853879298126</v>
      </c>
      <c r="AP655" s="32">
        <f t="shared" si="1490"/>
        <v>0.41981654805863261</v>
      </c>
      <c r="AQ655" s="32">
        <f t="shared" si="1490"/>
        <v>5.469455732428391E-2</v>
      </c>
      <c r="AR655" s="32">
        <f t="shared" si="1490"/>
        <v>0.44236727812181853</v>
      </c>
      <c r="AS655" s="32">
        <f t="shared" si="1490"/>
        <v>7.724528738746983E-2</v>
      </c>
      <c r="AT655" s="32">
        <f t="shared" si="1490"/>
        <v>-0.28787670334687887</v>
      </c>
      <c r="AU655" s="32">
        <f t="shared" si="1490"/>
        <v>3.6902170013800195E-2</v>
      </c>
      <c r="AV655" s="32">
        <f t="shared" si="1490"/>
        <v>-0.32821982072054851</v>
      </c>
      <c r="AW655" s="32">
        <f t="shared" ref="AW655:CB655" si="1491">SUMPRODUCT(AH$3:AH$6,$K655:$K658)</f>
        <v>-0.69334181145489726</v>
      </c>
      <c r="AX655" s="32">
        <f t="shared" si="1491"/>
        <v>-0.36856293809421814</v>
      </c>
      <c r="AY655" s="32">
        <f t="shared" si="1491"/>
        <v>-0.73368492882856684</v>
      </c>
      <c r="AZ655" s="32">
        <f t="shared" si="1491"/>
        <v>-1.0988069195629155</v>
      </c>
      <c r="BA655" s="32">
        <f t="shared" si="1491"/>
        <v>0.72369855302514585</v>
      </c>
      <c r="BB655" s="32">
        <f t="shared" si="1491"/>
        <v>0.35857656229079715</v>
      </c>
      <c r="BC655" s="32">
        <f t="shared" si="1491"/>
        <v>-6.5454284435515486E-3</v>
      </c>
      <c r="BD655" s="32">
        <f t="shared" si="1491"/>
        <v>0.31823344491712746</v>
      </c>
      <c r="BE655" s="32">
        <f t="shared" si="1491"/>
        <v>-4.6888545817221211E-2</v>
      </c>
      <c r="BF655" s="32">
        <f t="shared" si="1491"/>
        <v>-0.41201053655156994</v>
      </c>
      <c r="BG655" s="32">
        <f t="shared" si="1491"/>
        <v>-8.7231663190890818E-2</v>
      </c>
      <c r="BH655" s="32">
        <f t="shared" si="1491"/>
        <v>-0.45235365392523952</v>
      </c>
      <c r="BI655" s="32">
        <f t="shared" si="1491"/>
        <v>-0.81747564465958822</v>
      </c>
      <c r="BJ655" s="32">
        <f t="shared" si="1491"/>
        <v>1.0988069195629155</v>
      </c>
      <c r="BK655" s="32">
        <f t="shared" si="1491"/>
        <v>0.73368492882856684</v>
      </c>
      <c r="BL655" s="32">
        <f t="shared" si="1491"/>
        <v>0.36856293809421814</v>
      </c>
      <c r="BM655" s="32">
        <f t="shared" si="1491"/>
        <v>0.69334181145489726</v>
      </c>
      <c r="BN655" s="32">
        <f t="shared" si="1491"/>
        <v>0.32821982072054851</v>
      </c>
      <c r="BO655" s="32">
        <f t="shared" si="1491"/>
        <v>-3.6902170013800195E-2</v>
      </c>
      <c r="BP655" s="32">
        <f t="shared" si="1491"/>
        <v>0.28787670334687887</v>
      </c>
      <c r="BQ655" s="32">
        <f t="shared" si="1491"/>
        <v>-7.724528738746983E-2</v>
      </c>
      <c r="BR655" s="32">
        <f t="shared" si="1491"/>
        <v>-0.44236727812181853</v>
      </c>
      <c r="BS655" s="32">
        <f t="shared" si="1491"/>
        <v>-5.469455732428391E-2</v>
      </c>
      <c r="BT655" s="32">
        <f t="shared" si="1491"/>
        <v>-0.41981654805863261</v>
      </c>
      <c r="BU655" s="32">
        <f t="shared" si="1491"/>
        <v>-0.78493853879298126</v>
      </c>
      <c r="BV655" s="32">
        <f t="shared" si="1491"/>
        <v>-0.46015966543230225</v>
      </c>
      <c r="BW655" s="32">
        <f t="shared" si="1491"/>
        <v>-0.82528165616665095</v>
      </c>
      <c r="BX655" s="32">
        <f t="shared" si="1491"/>
        <v>-1.1904036469009998</v>
      </c>
      <c r="BY655" s="32">
        <f t="shared" si="1491"/>
        <v>-0.86562477354032052</v>
      </c>
      <c r="BZ655" s="32">
        <f t="shared" si="1491"/>
        <v>-1.2307467642746692</v>
      </c>
      <c r="CA655" s="32">
        <f t="shared" si="1491"/>
        <v>-1.5958687550090178</v>
      </c>
      <c r="CB655" s="32">
        <f t="shared" si="1491"/>
        <v>0.22663671757904341</v>
      </c>
      <c r="CC655" s="32">
        <f t="shared" ref="CC655:CS655" si="1492">SUMPRODUCT(BN$3:BN$6,$K655:$K658)</f>
        <v>-0.13848527315530529</v>
      </c>
      <c r="CD655" s="32">
        <f t="shared" si="1492"/>
        <v>-0.50360726388965404</v>
      </c>
      <c r="CE655" s="32">
        <f t="shared" si="1492"/>
        <v>-0.17882839052897492</v>
      </c>
      <c r="CF655" s="32">
        <f t="shared" si="1492"/>
        <v>-0.54395038126332362</v>
      </c>
      <c r="CG655" s="32">
        <f t="shared" si="1492"/>
        <v>-0.90907237199767232</v>
      </c>
      <c r="CH655" s="32">
        <f t="shared" si="1492"/>
        <v>-0.58429349863699331</v>
      </c>
      <c r="CI655" s="32">
        <f t="shared" si="1492"/>
        <v>-0.94941548937134201</v>
      </c>
      <c r="CJ655" s="32">
        <f t="shared" si="1492"/>
        <v>-1.3145374801056908</v>
      </c>
      <c r="CK655" s="32">
        <f t="shared" si="1492"/>
        <v>0.60174508411681316</v>
      </c>
      <c r="CL655" s="32">
        <f t="shared" si="1492"/>
        <v>0.23662309338246446</v>
      </c>
      <c r="CM655" s="32">
        <f t="shared" si="1492"/>
        <v>-0.12849889735188424</v>
      </c>
      <c r="CN655" s="32">
        <f t="shared" si="1492"/>
        <v>0.19627997600879482</v>
      </c>
      <c r="CO655" s="32">
        <f t="shared" si="1492"/>
        <v>-0.16884201472555388</v>
      </c>
      <c r="CP655" s="32">
        <f t="shared" si="1492"/>
        <v>-0.53396400545990264</v>
      </c>
      <c r="CQ655" s="32">
        <f t="shared" si="1492"/>
        <v>-0.20918513209922351</v>
      </c>
      <c r="CR655" s="32">
        <f t="shared" si="1492"/>
        <v>-0.57430712283357221</v>
      </c>
      <c r="CS655" s="32">
        <f t="shared" si="1492"/>
        <v>-0.93942911356792091</v>
      </c>
    </row>
    <row r="656" spans="2:97" ht="13.9" thickTop="1" thickBot="1" x14ac:dyDescent="0.4">
      <c r="H656" s="33">
        <f>H655</f>
        <v>5.7538729291863208E-13</v>
      </c>
      <c r="I656" s="33">
        <f t="shared" ref="I656:J656" si="1493">I651</f>
        <v>0.3282198207206618</v>
      </c>
      <c r="J656" s="33">
        <f t="shared" si="1493"/>
        <v>-0.19691243242932477</v>
      </c>
      <c r="K656" s="33">
        <f t="shared" ref="K656:K658" si="1494">I656+J656*H656</f>
        <v>0.32821982072054851</v>
      </c>
      <c r="L656" s="33">
        <f>$CE$4-$CE$7*SUMPRODUCT($B$4:$CD$4,Q657:CS657)</f>
        <v>-3.0013325158506632E-11</v>
      </c>
      <c r="M656" s="39" t="s">
        <v>375</v>
      </c>
      <c r="O656" s="47">
        <f t="shared" ref="O656:O657" si="1495">SUM(Q656:CS656)</f>
        <v>98.882941364169781</v>
      </c>
      <c r="P656" s="39" t="s">
        <v>365</v>
      </c>
      <c r="Q656" s="33">
        <f>EXP(Q655)</f>
        <v>2.5585203767552591</v>
      </c>
      <c r="R656" s="33">
        <f>EXP(R655)</f>
        <v>1.7758996202329889</v>
      </c>
      <c r="S656" s="33">
        <f t="shared" ref="S656:CD656" si="1496">EXP(S655)</f>
        <v>1.2326731847816583</v>
      </c>
      <c r="T656" s="33">
        <f t="shared" si="1496"/>
        <v>1.7056802511704221</v>
      </c>
      <c r="U656" s="33">
        <f t="shared" si="1496"/>
        <v>1.1839330801554988</v>
      </c>
      <c r="V656" s="33">
        <f t="shared" si="1496"/>
        <v>0.82178212318789234</v>
      </c>
      <c r="W656" s="33">
        <f t="shared" si="1496"/>
        <v>1.1371201674471141</v>
      </c>
      <c r="X656" s="33">
        <f t="shared" si="1496"/>
        <v>0.78928872010378115</v>
      </c>
      <c r="Y656" s="33">
        <f t="shared" si="1496"/>
        <v>0.54785474879200824</v>
      </c>
      <c r="Z656" s="33">
        <f t="shared" si="1496"/>
        <v>3.3897642915922774</v>
      </c>
      <c r="AA656" s="33">
        <f t="shared" si="1496"/>
        <v>2.3528759719133228</v>
      </c>
      <c r="AB656" s="33">
        <f t="shared" si="1496"/>
        <v>1.6331593771691484</v>
      </c>
      <c r="AC656" s="33">
        <f t="shared" si="1496"/>
        <v>2.259842861061848</v>
      </c>
      <c r="AD656" s="33">
        <f t="shared" si="1496"/>
        <v>1.5685839812757774</v>
      </c>
      <c r="AE656" s="33">
        <f t="shared" si="1496"/>
        <v>1.0887729181129246</v>
      </c>
      <c r="AF656" s="33">
        <f t="shared" si="1496"/>
        <v>1.5065619073747853</v>
      </c>
      <c r="AG656" s="33">
        <f t="shared" si="1496"/>
        <v>1.0457226541840043</v>
      </c>
      <c r="AH656" s="33">
        <f t="shared" si="1496"/>
        <v>0.72584861207538909</v>
      </c>
      <c r="AI656" s="33">
        <f t="shared" si="1496"/>
        <v>4.9326124430171774</v>
      </c>
      <c r="AJ656" s="33">
        <f t="shared" si="1496"/>
        <v>3.4237853424564153</v>
      </c>
      <c r="AK656" s="33">
        <f t="shared" si="1496"/>
        <v>2.3764903905665649</v>
      </c>
      <c r="AL656" s="33">
        <f t="shared" si="1496"/>
        <v>3.288408295345266</v>
      </c>
      <c r="AM656" s="33">
        <f t="shared" si="1496"/>
        <v>2.2825235616379436</v>
      </c>
      <c r="AN656" s="33">
        <f t="shared" si="1496"/>
        <v>1.5843269270446081</v>
      </c>
      <c r="AO656" s="33">
        <f t="shared" si="1496"/>
        <v>2.1922721968971639</v>
      </c>
      <c r="AP656" s="33">
        <f t="shared" si="1496"/>
        <v>1.5216823744255179</v>
      </c>
      <c r="AQ656" s="33">
        <f t="shared" si="1496"/>
        <v>1.0562179513632264</v>
      </c>
      <c r="AR656" s="33">
        <f t="shared" si="1496"/>
        <v>1.5563872624644943</v>
      </c>
      <c r="AS656" s="33">
        <f t="shared" si="1496"/>
        <v>1.080307029585386</v>
      </c>
      <c r="AT656" s="33">
        <f t="shared" si="1496"/>
        <v>0.74985404103319953</v>
      </c>
      <c r="AU656" s="33">
        <f t="shared" si="1496"/>
        <v>1.0375915083098144</v>
      </c>
      <c r="AV656" s="33">
        <f t="shared" si="1496"/>
        <v>0.7202046863903625</v>
      </c>
      <c r="AW656" s="33">
        <f t="shared" si="1496"/>
        <v>0.49990269402220594</v>
      </c>
      <c r="AX656" s="33">
        <f t="shared" si="1496"/>
        <v>0.691727672206644</v>
      </c>
      <c r="AY656" s="33">
        <f t="shared" si="1496"/>
        <v>0.48013645759364509</v>
      </c>
      <c r="AZ656" s="33">
        <f t="shared" si="1496"/>
        <v>0.33326846268151933</v>
      </c>
      <c r="BA656" s="33">
        <f t="shared" si="1496"/>
        <v>2.0620457097480709</v>
      </c>
      <c r="BB656" s="33">
        <f t="shared" si="1496"/>
        <v>1.4312906108212551</v>
      </c>
      <c r="BC656" s="33">
        <f t="shared" si="1496"/>
        <v>0.99347594621235003</v>
      </c>
      <c r="BD656" s="33">
        <f t="shared" si="1496"/>
        <v>1.3746971398322478</v>
      </c>
      <c r="BE656" s="33">
        <f t="shared" si="1496"/>
        <v>0.95419374054764272</v>
      </c>
      <c r="BF656" s="33">
        <f t="shared" si="1496"/>
        <v>0.66231729747499679</v>
      </c>
      <c r="BG656" s="33">
        <f t="shared" si="1496"/>
        <v>0.91646475988829912</v>
      </c>
      <c r="BH656" s="33">
        <f t="shared" si="1496"/>
        <v>0.63612916036518807</v>
      </c>
      <c r="BI656" s="33">
        <f t="shared" si="1496"/>
        <v>0.44154486498339568</v>
      </c>
      <c r="BJ656" s="33">
        <f t="shared" si="1496"/>
        <v>3.0005839495098821</v>
      </c>
      <c r="BK656" s="33">
        <f t="shared" si="1496"/>
        <v>2.0827412377968848</v>
      </c>
      <c r="BL656" s="33">
        <f t="shared" si="1496"/>
        <v>1.445655624575424</v>
      </c>
      <c r="BM656" s="33">
        <f t="shared" si="1496"/>
        <v>2.0003892996735471</v>
      </c>
      <c r="BN656" s="33">
        <f t="shared" si="1496"/>
        <v>1.3884941585314594</v>
      </c>
      <c r="BO656" s="33">
        <f t="shared" si="1496"/>
        <v>0.96377041638375671</v>
      </c>
      <c r="BP656" s="33">
        <f t="shared" si="1496"/>
        <v>1.333592866449226</v>
      </c>
      <c r="BQ656" s="33">
        <f t="shared" si="1496"/>
        <v>0.9256627723544415</v>
      </c>
      <c r="BR656" s="33">
        <f t="shared" si="1496"/>
        <v>0.64251361092259829</v>
      </c>
      <c r="BS656" s="33">
        <f t="shared" si="1496"/>
        <v>0.94677428906536976</v>
      </c>
      <c r="BT656" s="33">
        <f t="shared" si="1496"/>
        <v>0.6571673673867261</v>
      </c>
      <c r="BU656" s="33">
        <f t="shared" si="1496"/>
        <v>0.45614773631456518</v>
      </c>
      <c r="BV656" s="33">
        <f t="shared" si="1496"/>
        <v>0.63118285937700536</v>
      </c>
      <c r="BW656" s="33">
        <f t="shared" si="1496"/>
        <v>0.43811157825788138</v>
      </c>
      <c r="BX656" s="33">
        <f t="shared" si="1496"/>
        <v>0.30409849087642116</v>
      </c>
      <c r="BY656" s="33">
        <f t="shared" si="1496"/>
        <v>0.42078857291806504</v>
      </c>
      <c r="BZ656" s="33">
        <f t="shared" si="1496"/>
        <v>0.29207438550529691</v>
      </c>
      <c r="CA656" s="33">
        <f t="shared" si="1496"/>
        <v>0.20273232725097709</v>
      </c>
      <c r="CB656" s="33">
        <f t="shared" si="1496"/>
        <v>1.2543740931004714</v>
      </c>
      <c r="CC656" s="33">
        <f t="shared" si="1496"/>
        <v>0.87067607348601428</v>
      </c>
      <c r="CD656" s="33">
        <f t="shared" si="1496"/>
        <v>0.6043466850206255</v>
      </c>
      <c r="CE656" s="33">
        <f t="shared" ref="CE656:CS656" si="1497">EXP(CE655)</f>
        <v>0.83624939540043641</v>
      </c>
      <c r="CF656" s="33">
        <f t="shared" si="1497"/>
        <v>0.58045071565742767</v>
      </c>
      <c r="CG656" s="33">
        <f t="shared" si="1497"/>
        <v>0.40289779001380915</v>
      </c>
      <c r="CH656" s="33">
        <f t="shared" si="1497"/>
        <v>0.55749959693370565</v>
      </c>
      <c r="CI656" s="33">
        <f t="shared" si="1497"/>
        <v>0.3869671437716749</v>
      </c>
      <c r="CJ656" s="33">
        <f t="shared" si="1497"/>
        <v>0.26859852667591194</v>
      </c>
      <c r="CK656" s="33">
        <f t="shared" si="1497"/>
        <v>1.8253013270487277</v>
      </c>
      <c r="CL656" s="33">
        <f t="shared" si="1497"/>
        <v>1.2669635008448026</v>
      </c>
      <c r="CM656" s="33">
        <f t="shared" si="1497"/>
        <v>0.87941453210265808</v>
      </c>
      <c r="CN656" s="33">
        <f t="shared" si="1497"/>
        <v>1.2168675513659963</v>
      </c>
      <c r="CO656" s="33">
        <f t="shared" si="1497"/>
        <v>0.84464233389665833</v>
      </c>
      <c r="CP656" s="33">
        <f t="shared" si="1497"/>
        <v>0.58627635473519102</v>
      </c>
      <c r="CQ656" s="33">
        <f t="shared" si="1497"/>
        <v>0.81124503424411598</v>
      </c>
      <c r="CR656" s="33">
        <f t="shared" si="1497"/>
        <v>0.56309488926452111</v>
      </c>
      <c r="CS656" s="33">
        <f t="shared" si="1497"/>
        <v>0.39085090315685111</v>
      </c>
    </row>
    <row r="657" spans="1:111" ht="13.9" thickTop="1" thickBot="1" x14ac:dyDescent="0.4">
      <c r="H657" s="32">
        <f t="shared" ref="H657:H658" si="1498">H656</f>
        <v>5.7538729291863208E-13</v>
      </c>
      <c r="I657" s="32">
        <f t="shared" ref="I657:J657" si="1499">I652</f>
        <v>-0.40546510810773873</v>
      </c>
      <c r="J657" s="32">
        <f t="shared" si="1499"/>
        <v>-0.48596875458437544</v>
      </c>
      <c r="K657" s="32">
        <f t="shared" si="1494"/>
        <v>-0.40546510810801834</v>
      </c>
      <c r="L657" s="32">
        <f>$CE$5-$CE$7*SUMPRODUCT($B$5:$CD$5,Q657:CS657)</f>
        <v>-6.8183680923539214E-11</v>
      </c>
      <c r="M657" s="32">
        <f>SUMPRODUCT($B$7:$CD$7, LN(Q657:CS657))</f>
        <v>-3180.5978399977967</v>
      </c>
      <c r="O657" s="48">
        <f t="shared" si="1495"/>
        <v>1.0000000000000004</v>
      </c>
      <c r="P657" s="39" t="s">
        <v>366</v>
      </c>
      <c r="Q657" s="32">
        <f t="shared" ref="Q657:AV657" si="1500">Q656/$O656</f>
        <v>2.5874234134405903E-2</v>
      </c>
      <c r="R657" s="32">
        <f t="shared" si="1500"/>
        <v>1.7959615639796145E-2</v>
      </c>
      <c r="S657" s="32">
        <f t="shared" si="1500"/>
        <v>1.2465984200873673E-2</v>
      </c>
      <c r="T657" s="32">
        <f t="shared" si="1500"/>
        <v>1.7249489422939791E-2</v>
      </c>
      <c r="U657" s="32">
        <f t="shared" si="1500"/>
        <v>1.197307709319918E-2</v>
      </c>
      <c r="V657" s="32">
        <f t="shared" si="1500"/>
        <v>8.3106561339169969E-3</v>
      </c>
      <c r="W657" s="32">
        <f t="shared" si="1500"/>
        <v>1.1499659615294873E-2</v>
      </c>
      <c r="X657" s="32">
        <f t="shared" si="1500"/>
        <v>7.9820513954672861E-3</v>
      </c>
      <c r="Y657" s="32">
        <f t="shared" si="1500"/>
        <v>5.5404374226121402E-3</v>
      </c>
      <c r="Z657" s="32">
        <f t="shared" si="1500"/>
        <v>3.4280577062410868E-2</v>
      </c>
      <c r="AA657" s="32">
        <f t="shared" si="1500"/>
        <v>2.3794558894117676E-2</v>
      </c>
      <c r="AB657" s="32">
        <f t="shared" si="1500"/>
        <v>1.6516088160792954E-2</v>
      </c>
      <c r="AC657" s="32">
        <f t="shared" si="1500"/>
        <v>2.2853718041610578E-2</v>
      </c>
      <c r="AD657" s="32">
        <f t="shared" si="1500"/>
        <v>1.586303926274743E-2</v>
      </c>
      <c r="AE657" s="32">
        <f t="shared" si="1500"/>
        <v>1.1010725440530245E-2</v>
      </c>
      <c r="AF657" s="32">
        <f t="shared" si="1500"/>
        <v>1.5235812027742612E-2</v>
      </c>
      <c r="AG657" s="32">
        <f t="shared" si="1500"/>
        <v>1.0575359508499834E-2</v>
      </c>
      <c r="AH657" s="32">
        <f t="shared" si="1500"/>
        <v>7.3404836270212345E-3</v>
      </c>
      <c r="AI657" s="32">
        <f t="shared" si="1500"/>
        <v>4.9883350707086764E-2</v>
      </c>
      <c r="AJ657" s="32">
        <f t="shared" si="1500"/>
        <v>3.4624630853639066E-2</v>
      </c>
      <c r="AK657" s="32">
        <f t="shared" si="1500"/>
        <v>2.4033370749099559E-2</v>
      </c>
      <c r="AL657" s="32">
        <f t="shared" si="1500"/>
        <v>3.3255567138062707E-2</v>
      </c>
      <c r="AM657" s="32">
        <f t="shared" si="1500"/>
        <v>2.3083087235762745E-2</v>
      </c>
      <c r="AN657" s="32">
        <f t="shared" si="1500"/>
        <v>1.6022247166068714E-2</v>
      </c>
      <c r="AO657" s="32">
        <f t="shared" si="1500"/>
        <v>2.2170378092045039E-2</v>
      </c>
      <c r="AP657" s="32">
        <f t="shared" si="1500"/>
        <v>1.5388724823844077E-2</v>
      </c>
      <c r="AQ657" s="32">
        <f t="shared" si="1500"/>
        <v>1.0681498110714036E-2</v>
      </c>
      <c r="AR657" s="32">
        <f t="shared" si="1500"/>
        <v>1.5739694238388131E-2</v>
      </c>
      <c r="AS657" s="32">
        <f t="shared" si="1500"/>
        <v>1.0925110182622814E-2</v>
      </c>
      <c r="AT657" s="32">
        <f t="shared" si="1500"/>
        <v>7.5832497566148353E-3</v>
      </c>
      <c r="AU657" s="32">
        <f t="shared" si="1500"/>
        <v>1.0493129492260285E-2</v>
      </c>
      <c r="AV657" s="32">
        <f t="shared" si="1500"/>
        <v>7.2834067884162733E-3</v>
      </c>
      <c r="AW657" s="32">
        <f t="shared" ref="AW657:CB657" si="1501">AW656/$O656</f>
        <v>5.0554998377439608E-3</v>
      </c>
      <c r="AX657" s="32">
        <f t="shared" si="1501"/>
        <v>6.995419661507879E-3</v>
      </c>
      <c r="AY657" s="32">
        <f t="shared" si="1501"/>
        <v>4.8556045256115581E-3</v>
      </c>
      <c r="AZ657" s="32">
        <f t="shared" si="1501"/>
        <v>3.370333225163133E-3</v>
      </c>
      <c r="BA657" s="32">
        <f t="shared" si="1501"/>
        <v>2.0853401823413525E-2</v>
      </c>
      <c r="BB657" s="32">
        <f t="shared" si="1501"/>
        <v>1.4474595830943628E-2</v>
      </c>
      <c r="BC657" s="32">
        <f t="shared" si="1501"/>
        <v>1.0046990234175376E-2</v>
      </c>
      <c r="BD657" s="32">
        <f t="shared" si="1501"/>
        <v>1.3902267882277712E-2</v>
      </c>
      <c r="BE657" s="32">
        <f t="shared" si="1501"/>
        <v>9.6497305539638267E-3</v>
      </c>
      <c r="BF657" s="32">
        <f t="shared" si="1501"/>
        <v>6.6979934894512289E-3</v>
      </c>
      <c r="BG657" s="32">
        <f t="shared" si="1501"/>
        <v>9.2681785881864962E-3</v>
      </c>
      <c r="BH657" s="32">
        <f t="shared" si="1501"/>
        <v>6.4331537026434916E-3</v>
      </c>
      <c r="BI657" s="32">
        <f t="shared" si="1501"/>
        <v>4.4653289929681376E-3</v>
      </c>
      <c r="BJ657" s="32">
        <f t="shared" si="1501"/>
        <v>3.0344808802351658E-2</v>
      </c>
      <c r="BK657" s="32">
        <f t="shared" si="1501"/>
        <v>2.1062695031759702E-2</v>
      </c>
      <c r="BL657" s="32">
        <f t="shared" si="1501"/>
        <v>1.4619868752197708E-2</v>
      </c>
      <c r="BM657" s="32">
        <f t="shared" si="1501"/>
        <v>2.0229872534904061E-2</v>
      </c>
      <c r="BN657" s="32">
        <f t="shared" si="1501"/>
        <v>1.4041796687841853E-2</v>
      </c>
      <c r="BO657" s="32">
        <f t="shared" si="1501"/>
        <v>9.7465791681332278E-3</v>
      </c>
      <c r="BP657" s="32">
        <f t="shared" si="1501"/>
        <v>1.348658168993801E-2</v>
      </c>
      <c r="BQ657" s="32">
        <f t="shared" si="1501"/>
        <v>9.3611977918959359E-3</v>
      </c>
      <c r="BR657" s="32">
        <f t="shared" si="1501"/>
        <v>6.4977194454231011E-3</v>
      </c>
      <c r="BS657" s="32">
        <f t="shared" si="1501"/>
        <v>9.5746978801788882E-3</v>
      </c>
      <c r="BT657" s="32">
        <f t="shared" si="1501"/>
        <v>6.6459124123996842E-3</v>
      </c>
      <c r="BU657" s="32">
        <f t="shared" si="1501"/>
        <v>4.6130073602346361E-3</v>
      </c>
      <c r="BV657" s="32">
        <f t="shared" si="1501"/>
        <v>6.3831319201201912E-3</v>
      </c>
      <c r="BW657" s="32">
        <f t="shared" si="1501"/>
        <v>4.4306082749337701E-3</v>
      </c>
      <c r="BX657" s="32">
        <f t="shared" si="1501"/>
        <v>3.0753382401568731E-3</v>
      </c>
      <c r="BY657" s="32">
        <f t="shared" si="1501"/>
        <v>4.2554212800807491E-3</v>
      </c>
      <c r="BZ657" s="32">
        <f t="shared" si="1501"/>
        <v>2.9537388499562777E-3</v>
      </c>
      <c r="CA657" s="32">
        <f t="shared" si="1501"/>
        <v>2.0502254934382153E-3</v>
      </c>
      <c r="CB657" s="32">
        <f t="shared" si="1501"/>
        <v>1.2685444787496922E-2</v>
      </c>
      <c r="CC657" s="32">
        <f t="shared" ref="CC657:CS657" si="1502">CC656/$O656</f>
        <v>8.8051190779151276E-3</v>
      </c>
      <c r="CD657" s="32">
        <f t="shared" si="1502"/>
        <v>6.1117385535176894E-3</v>
      </c>
      <c r="CE657" s="32">
        <f t="shared" si="1502"/>
        <v>8.4569631916658512E-3</v>
      </c>
      <c r="CF657" s="32">
        <f t="shared" si="1502"/>
        <v>5.8700793852776096E-3</v>
      </c>
      <c r="CG657" s="32">
        <f t="shared" si="1502"/>
        <v>4.0744923690123874E-3</v>
      </c>
      <c r="CH657" s="32">
        <f t="shared" si="1502"/>
        <v>5.6379754611113903E-3</v>
      </c>
      <c r="CI657" s="32">
        <f t="shared" si="1502"/>
        <v>3.9133862568523107E-3</v>
      </c>
      <c r="CJ657" s="32">
        <f t="shared" si="1502"/>
        <v>2.7163282460086545E-3</v>
      </c>
      <c r="CK657" s="32">
        <f t="shared" si="1502"/>
        <v>1.8459213509096982E-2</v>
      </c>
      <c r="CL657" s="32">
        <f t="shared" si="1502"/>
        <v>1.2812761062383674E-2</v>
      </c>
      <c r="CM657" s="32">
        <f t="shared" si="1502"/>
        <v>8.8934908283514486E-3</v>
      </c>
      <c r="CN657" s="32">
        <f t="shared" si="1502"/>
        <v>1.2306142339399787E-2</v>
      </c>
      <c r="CO657" s="32">
        <f t="shared" si="1502"/>
        <v>8.5418407082570296E-3</v>
      </c>
      <c r="CP657" s="32">
        <f t="shared" si="1502"/>
        <v>5.9289938855684983E-3</v>
      </c>
      <c r="CQ657" s="32">
        <f t="shared" si="1502"/>
        <v>8.2040948929343899E-3</v>
      </c>
      <c r="CR657" s="32">
        <f t="shared" si="1502"/>
        <v>5.6945604721721846E-3</v>
      </c>
      <c r="CS657" s="32">
        <f t="shared" si="1502"/>
        <v>3.9526625903795768E-3</v>
      </c>
    </row>
    <row r="658" spans="1:111" ht="13.15" thickTop="1" x14ac:dyDescent="0.35">
      <c r="H658" s="34">
        <f t="shared" si="1498"/>
        <v>5.7538729291863208E-13</v>
      </c>
      <c r="I658" s="34">
        <f t="shared" ref="I658:J658" si="1503">I653</f>
        <v>-0.36512199073404705</v>
      </c>
      <c r="J658" s="34">
        <f t="shared" si="1503"/>
        <v>-0.52424765790062167</v>
      </c>
      <c r="K658" s="34">
        <f t="shared" si="1494"/>
        <v>-0.3651219907343487</v>
      </c>
      <c r="L658" s="34">
        <f>$CE$6-$CE$7*SUMPRODUCT($B$6:$CD$6,Q657:CS657)</f>
        <v>-7.4663830673671328E-11</v>
      </c>
    </row>
    <row r="659" spans="1:111" ht="13.5" thickBot="1" x14ac:dyDescent="0.4">
      <c r="B659" s="39" t="s">
        <v>367</v>
      </c>
      <c r="D659" s="39" t="s">
        <v>368</v>
      </c>
      <c r="E659" s="39" t="s">
        <v>369</v>
      </c>
      <c r="F659" s="39" t="s">
        <v>370</v>
      </c>
      <c r="H659" s="39" t="s">
        <v>347</v>
      </c>
      <c r="I659" s="39" t="s">
        <v>371</v>
      </c>
      <c r="J659" s="39" t="s">
        <v>372</v>
      </c>
      <c r="K659" s="39" t="s">
        <v>349</v>
      </c>
      <c r="L659" s="39" t="s">
        <v>373</v>
      </c>
      <c r="M659" s="39" t="s">
        <v>374</v>
      </c>
      <c r="O659" s="45" t="s">
        <v>336</v>
      </c>
    </row>
    <row r="660" spans="1:111" ht="13.9" thickTop="1" thickBot="1" x14ac:dyDescent="0.4">
      <c r="B660" s="32">
        <f>1+B655</f>
        <v>9</v>
      </c>
      <c r="D660" s="32">
        <f>IF(F655,IF(M660&lt;0,D655,H660),E655)</f>
        <v>8.6308093937794811E-13</v>
      </c>
      <c r="E660" s="32">
        <f>IF(F655,IF(M660&lt;0,H660,E655),H660)</f>
        <v>1.1507745858372642E-12</v>
      </c>
      <c r="F660" s="32" t="b">
        <f>OR(F655,M660*M655&lt;=0)</f>
        <v>1</v>
      </c>
      <c r="H660" s="32">
        <f>IF(F655,(D655+E655)/2,2*H655)</f>
        <v>8.6308093937794811E-13</v>
      </c>
      <c r="I660" s="32">
        <f>I655</f>
        <v>-0.49706183544552701</v>
      </c>
      <c r="J660" s="32">
        <f>J655</f>
        <v>-1</v>
      </c>
      <c r="K660" s="32">
        <f>I660+J660*H660</f>
        <v>-0.4970618354463901</v>
      </c>
      <c r="L660" s="32">
        <f>$CE$3-$CE$7*SUMPRODUCT($B$3:$CD$3,Q662:CS662)</f>
        <v>-5.7411853049416095E-12</v>
      </c>
      <c r="M660" s="32">
        <f>SUMPRODUCT(L660:L663,J660:J663)</f>
        <v>9.0471053240618923E-12</v>
      </c>
      <c r="O660" s="46">
        <f>SUM(Q660:CS660)</f>
        <v>-1.2659907370647496</v>
      </c>
      <c r="P660" s="39" t="s">
        <v>363</v>
      </c>
      <c r="Q660" s="32">
        <f t="shared" ref="Q660:AV660" si="1504">SUMPRODUCT(B$3:B$6,$K660:$K663)</f>
        <v>0.93942911356855596</v>
      </c>
      <c r="R660" s="32">
        <f t="shared" si="1504"/>
        <v>0.57430712283405638</v>
      </c>
      <c r="S660" s="32">
        <f t="shared" si="1504"/>
        <v>0.20918513209955686</v>
      </c>
      <c r="T660" s="32">
        <f t="shared" si="1504"/>
        <v>0.53396400546039779</v>
      </c>
      <c r="U660" s="32">
        <f t="shared" si="1504"/>
        <v>0.16884201472589827</v>
      </c>
      <c r="V660" s="32">
        <f t="shared" si="1504"/>
        <v>-0.19627997600860125</v>
      </c>
      <c r="W660" s="32">
        <f t="shared" si="1504"/>
        <v>0.12849889735223963</v>
      </c>
      <c r="X660" s="32">
        <f t="shared" si="1504"/>
        <v>-0.2366230933822599</v>
      </c>
      <c r="Y660" s="32">
        <f t="shared" si="1504"/>
        <v>-0.60174508411675942</v>
      </c>
      <c r="Z660" s="32">
        <f t="shared" si="1504"/>
        <v>1.2207603884718348</v>
      </c>
      <c r="AA660" s="32">
        <f t="shared" si="1504"/>
        <v>0.85563839773733519</v>
      </c>
      <c r="AB660" s="32">
        <f t="shared" si="1504"/>
        <v>0.49051640700283566</v>
      </c>
      <c r="AC660" s="32">
        <f t="shared" si="1504"/>
        <v>0.81529528036367649</v>
      </c>
      <c r="AD660" s="32">
        <f t="shared" si="1504"/>
        <v>0.45017328962917696</v>
      </c>
      <c r="AE660" s="32">
        <f t="shared" si="1504"/>
        <v>8.5051298894677441E-2</v>
      </c>
      <c r="AF660" s="32">
        <f t="shared" si="1504"/>
        <v>0.40983017225551832</v>
      </c>
      <c r="AG660" s="32">
        <f t="shared" si="1504"/>
        <v>4.4708181521018797E-2</v>
      </c>
      <c r="AH660" s="32">
        <f t="shared" si="1504"/>
        <v>-0.32041380921348073</v>
      </c>
      <c r="AI660" s="32">
        <f t="shared" si="1504"/>
        <v>1.5958687550095396</v>
      </c>
      <c r="AJ660" s="32">
        <f t="shared" si="1504"/>
        <v>1.23074676427504</v>
      </c>
      <c r="AK660" s="32">
        <f t="shared" si="1504"/>
        <v>0.86562477354054046</v>
      </c>
      <c r="AL660" s="32">
        <f t="shared" si="1504"/>
        <v>1.1904036469013815</v>
      </c>
      <c r="AM660" s="32">
        <f t="shared" si="1504"/>
        <v>0.82528165616688187</v>
      </c>
      <c r="AN660" s="32">
        <f t="shared" si="1504"/>
        <v>0.46015966543238235</v>
      </c>
      <c r="AO660" s="32">
        <f t="shared" si="1504"/>
        <v>0.78493853879322328</v>
      </c>
      <c r="AP660" s="32">
        <f t="shared" si="1504"/>
        <v>0.4198165480587237</v>
      </c>
      <c r="AQ660" s="32">
        <f t="shared" si="1504"/>
        <v>5.469455732422418E-2</v>
      </c>
      <c r="AR660" s="32">
        <f t="shared" si="1504"/>
        <v>0.44236727812216586</v>
      </c>
      <c r="AS660" s="32">
        <f t="shared" si="1504"/>
        <v>7.7245287387666339E-2</v>
      </c>
      <c r="AT660" s="32">
        <f t="shared" si="1504"/>
        <v>-0.28787670334683318</v>
      </c>
      <c r="AU660" s="32">
        <f t="shared" si="1504"/>
        <v>3.6902170014007696E-2</v>
      </c>
      <c r="AV660" s="32">
        <f t="shared" si="1504"/>
        <v>-0.32821982072049183</v>
      </c>
      <c r="AW660" s="32">
        <f t="shared" ref="AW660:CB660" si="1505">SUMPRODUCT(AH$3:AH$6,$K660:$K663)</f>
        <v>-0.69334181145499141</v>
      </c>
      <c r="AX660" s="32">
        <f t="shared" si="1505"/>
        <v>-0.36856293809415047</v>
      </c>
      <c r="AY660" s="32">
        <f t="shared" si="1505"/>
        <v>-0.73368492882865</v>
      </c>
      <c r="AZ660" s="32">
        <f t="shared" si="1505"/>
        <v>-1.0988069195631496</v>
      </c>
      <c r="BA660" s="32">
        <f t="shared" si="1505"/>
        <v>0.7236985530254445</v>
      </c>
      <c r="BB660" s="32">
        <f t="shared" si="1505"/>
        <v>0.35857656229094503</v>
      </c>
      <c r="BC660" s="32">
        <f t="shared" si="1505"/>
        <v>-6.5454284435544907E-3</v>
      </c>
      <c r="BD660" s="32">
        <f t="shared" si="1505"/>
        <v>0.31823344491728639</v>
      </c>
      <c r="BE660" s="32">
        <f t="shared" si="1505"/>
        <v>-4.6888545817213113E-2</v>
      </c>
      <c r="BF660" s="32">
        <f t="shared" si="1505"/>
        <v>-0.41201053655171266</v>
      </c>
      <c r="BG660" s="32">
        <f t="shared" si="1505"/>
        <v>-8.7231663190871778E-2</v>
      </c>
      <c r="BH660" s="32">
        <f t="shared" si="1505"/>
        <v>-0.4523536539253713</v>
      </c>
      <c r="BI660" s="32">
        <f t="shared" si="1505"/>
        <v>-0.81747564465987077</v>
      </c>
      <c r="BJ660" s="32">
        <f t="shared" si="1505"/>
        <v>1.0988069195631496</v>
      </c>
      <c r="BK660" s="32">
        <f t="shared" si="1505"/>
        <v>0.73368492882865</v>
      </c>
      <c r="BL660" s="32">
        <f t="shared" si="1505"/>
        <v>0.36856293809415047</v>
      </c>
      <c r="BM660" s="32">
        <f t="shared" si="1505"/>
        <v>0.69334181145499141</v>
      </c>
      <c r="BN660" s="32">
        <f t="shared" si="1505"/>
        <v>0.32821982072049183</v>
      </c>
      <c r="BO660" s="32">
        <f t="shared" si="1505"/>
        <v>-3.6902170014007696E-2</v>
      </c>
      <c r="BP660" s="32">
        <f t="shared" si="1505"/>
        <v>0.28787670334683318</v>
      </c>
      <c r="BQ660" s="32">
        <f t="shared" si="1505"/>
        <v>-7.7245287387666339E-2</v>
      </c>
      <c r="BR660" s="32">
        <f t="shared" si="1505"/>
        <v>-0.44236727812216586</v>
      </c>
      <c r="BS660" s="32">
        <f t="shared" si="1505"/>
        <v>-5.469455732422418E-2</v>
      </c>
      <c r="BT660" s="32">
        <f t="shared" si="1505"/>
        <v>-0.4198165480587237</v>
      </c>
      <c r="BU660" s="32">
        <f t="shared" si="1505"/>
        <v>-0.78493853879322328</v>
      </c>
      <c r="BV660" s="32">
        <f t="shared" si="1505"/>
        <v>-0.46015966543238235</v>
      </c>
      <c r="BW660" s="32">
        <f t="shared" si="1505"/>
        <v>-0.82528165616688187</v>
      </c>
      <c r="BX660" s="32">
        <f t="shared" si="1505"/>
        <v>-1.1904036469013815</v>
      </c>
      <c r="BY660" s="32">
        <f t="shared" si="1505"/>
        <v>-0.86562477354054046</v>
      </c>
      <c r="BZ660" s="32">
        <f t="shared" si="1505"/>
        <v>-1.23074676427504</v>
      </c>
      <c r="CA660" s="32">
        <f t="shared" si="1505"/>
        <v>-1.5958687550095396</v>
      </c>
      <c r="CB660" s="32">
        <f t="shared" si="1505"/>
        <v>0.22663671757905451</v>
      </c>
      <c r="CC660" s="32">
        <f t="shared" ref="CC660:CS660" si="1506">SUMPRODUCT(BN$3:BN$6,$K660:$K663)</f>
        <v>-0.13848527315544501</v>
      </c>
      <c r="CD660" s="32">
        <f t="shared" si="1506"/>
        <v>-0.50360726388994448</v>
      </c>
      <c r="CE660" s="32">
        <f t="shared" si="1506"/>
        <v>-0.17882839052910365</v>
      </c>
      <c r="CF660" s="32">
        <f t="shared" si="1506"/>
        <v>-0.54395038126360318</v>
      </c>
      <c r="CG660" s="32">
        <f t="shared" si="1506"/>
        <v>-0.90907237199810265</v>
      </c>
      <c r="CH660" s="32">
        <f t="shared" si="1506"/>
        <v>-0.58429349863726188</v>
      </c>
      <c r="CI660" s="32">
        <f t="shared" si="1506"/>
        <v>-0.94941548937176135</v>
      </c>
      <c r="CJ660" s="32">
        <f t="shared" si="1506"/>
        <v>-1.3145374801062608</v>
      </c>
      <c r="CK660" s="32">
        <f t="shared" si="1506"/>
        <v>0.60174508411675942</v>
      </c>
      <c r="CL660" s="32">
        <f t="shared" si="1506"/>
        <v>0.2366230933822599</v>
      </c>
      <c r="CM660" s="32">
        <f t="shared" si="1506"/>
        <v>-0.12849889735223963</v>
      </c>
      <c r="CN660" s="32">
        <f t="shared" si="1506"/>
        <v>0.19627997600860125</v>
      </c>
      <c r="CO660" s="32">
        <f t="shared" si="1506"/>
        <v>-0.16884201472589827</v>
      </c>
      <c r="CP660" s="32">
        <f t="shared" si="1506"/>
        <v>-0.53396400546039779</v>
      </c>
      <c r="CQ660" s="32">
        <f t="shared" si="1506"/>
        <v>-0.20918513209955686</v>
      </c>
      <c r="CR660" s="32">
        <f t="shared" si="1506"/>
        <v>-0.57430712283405638</v>
      </c>
      <c r="CS660" s="32">
        <f t="shared" si="1506"/>
        <v>-0.93942911356855596</v>
      </c>
    </row>
    <row r="661" spans="1:111" ht="13.9" thickTop="1" thickBot="1" x14ac:dyDescent="0.4">
      <c r="H661" s="33">
        <f>H660</f>
        <v>8.6308093937794811E-13</v>
      </c>
      <c r="I661" s="33">
        <f t="shared" ref="I661:J661" si="1507">I656</f>
        <v>0.3282198207206618</v>
      </c>
      <c r="J661" s="33">
        <f t="shared" si="1507"/>
        <v>-0.19691243242932477</v>
      </c>
      <c r="K661" s="33">
        <f t="shared" ref="K661:K663" si="1508">I661+J661*H661</f>
        <v>0.32821982072049183</v>
      </c>
      <c r="L661" s="33">
        <f>$CE$4-$CE$7*SUMPRODUCT($B$4:$CD$4,Q662:CS662)</f>
        <v>-1.3642420526593924E-12</v>
      </c>
      <c r="M661" s="39" t="s">
        <v>375</v>
      </c>
      <c r="O661" s="47">
        <f t="shared" ref="O661:O662" si="1509">SUM(Q661:CS661)</f>
        <v>98.882941364185072</v>
      </c>
      <c r="P661" s="39" t="s">
        <v>365</v>
      </c>
      <c r="Q661" s="33">
        <f>EXP(Q660)</f>
        <v>2.558520376756884</v>
      </c>
      <c r="R661" s="33">
        <f>EXP(R660)</f>
        <v>1.7758996202338486</v>
      </c>
      <c r="S661" s="33">
        <f t="shared" ref="S661:CD661" si="1510">EXP(S660)</f>
        <v>1.2326731847820693</v>
      </c>
      <c r="T661" s="33">
        <f t="shared" si="1510"/>
        <v>1.7056802511712665</v>
      </c>
      <c r="U661" s="33">
        <f t="shared" si="1510"/>
        <v>1.1839330801559065</v>
      </c>
      <c r="V661" s="33">
        <f t="shared" si="1510"/>
        <v>0.82178212318805133</v>
      </c>
      <c r="W661" s="33">
        <f t="shared" si="1510"/>
        <v>1.1371201674475182</v>
      </c>
      <c r="X661" s="33">
        <f t="shared" si="1510"/>
        <v>0.78928872010394258</v>
      </c>
      <c r="Y661" s="33">
        <f t="shared" si="1510"/>
        <v>0.54785474879203766</v>
      </c>
      <c r="Z661" s="33">
        <f t="shared" si="1510"/>
        <v>3.3897642915942652</v>
      </c>
      <c r="AA661" s="33">
        <f t="shared" si="1510"/>
        <v>2.3528759719143477</v>
      </c>
      <c r="AB661" s="33">
        <f t="shared" si="1510"/>
        <v>1.6331593771696136</v>
      </c>
      <c r="AC661" s="33">
        <f t="shared" si="1510"/>
        <v>2.2598428610628574</v>
      </c>
      <c r="AD661" s="33">
        <f t="shared" si="1510"/>
        <v>1.5685839812762414</v>
      </c>
      <c r="AE661" s="33">
        <f t="shared" si="1510"/>
        <v>1.0887729181130825</v>
      </c>
      <c r="AF661" s="33">
        <f t="shared" si="1510"/>
        <v>1.5065619073752474</v>
      </c>
      <c r="AG661" s="33">
        <f t="shared" si="1510"/>
        <v>1.0457226541841675</v>
      </c>
      <c r="AH661" s="33">
        <f t="shared" si="1510"/>
        <v>0.72584861207539286</v>
      </c>
      <c r="AI661" s="33">
        <f t="shared" si="1510"/>
        <v>4.9326124430197513</v>
      </c>
      <c r="AJ661" s="33">
        <f t="shared" si="1510"/>
        <v>3.4237853424576845</v>
      </c>
      <c r="AK661" s="33">
        <f t="shared" si="1510"/>
        <v>2.3764903905670876</v>
      </c>
      <c r="AL661" s="33">
        <f t="shared" si="1510"/>
        <v>3.288408295346521</v>
      </c>
      <c r="AM661" s="33">
        <f t="shared" si="1510"/>
        <v>2.2825235616384707</v>
      </c>
      <c r="AN661" s="33">
        <f t="shared" si="1510"/>
        <v>1.5843269270447351</v>
      </c>
      <c r="AO661" s="33">
        <f t="shared" si="1510"/>
        <v>2.1922721968976946</v>
      </c>
      <c r="AP661" s="33">
        <f t="shared" si="1510"/>
        <v>1.5216823744256565</v>
      </c>
      <c r="AQ661" s="33">
        <f t="shared" si="1510"/>
        <v>1.0562179513631633</v>
      </c>
      <c r="AR661" s="33">
        <f t="shared" si="1510"/>
        <v>1.556387262465035</v>
      </c>
      <c r="AS661" s="33">
        <f t="shared" si="1510"/>
        <v>1.0803070295855983</v>
      </c>
      <c r="AT661" s="33">
        <f t="shared" si="1510"/>
        <v>0.74985404103323372</v>
      </c>
      <c r="AU661" s="33">
        <f t="shared" si="1510"/>
        <v>1.0375915083100298</v>
      </c>
      <c r="AV661" s="33">
        <f t="shared" si="1510"/>
        <v>0.72020468639040325</v>
      </c>
      <c r="AW661" s="33">
        <f t="shared" si="1510"/>
        <v>0.49990269402215892</v>
      </c>
      <c r="AX661" s="33">
        <f t="shared" si="1510"/>
        <v>0.69172767220669074</v>
      </c>
      <c r="AY661" s="33">
        <f t="shared" si="1510"/>
        <v>0.48013645759360518</v>
      </c>
      <c r="AZ661" s="33">
        <f t="shared" si="1510"/>
        <v>0.33326846268144134</v>
      </c>
      <c r="BA661" s="33">
        <f t="shared" si="1510"/>
        <v>2.0620457097486864</v>
      </c>
      <c r="BB661" s="33">
        <f t="shared" si="1510"/>
        <v>1.4312906108214667</v>
      </c>
      <c r="BC661" s="33">
        <f t="shared" si="1510"/>
        <v>0.99347594621234714</v>
      </c>
      <c r="BD661" s="33">
        <f t="shared" si="1510"/>
        <v>1.3746971398324663</v>
      </c>
      <c r="BE661" s="33">
        <f t="shared" si="1510"/>
        <v>0.95419374054765049</v>
      </c>
      <c r="BF661" s="33">
        <f t="shared" si="1510"/>
        <v>0.6623172974749022</v>
      </c>
      <c r="BG661" s="33">
        <f t="shared" si="1510"/>
        <v>0.91646475988831655</v>
      </c>
      <c r="BH661" s="33">
        <f t="shared" si="1510"/>
        <v>0.63612916036510425</v>
      </c>
      <c r="BI661" s="33">
        <f t="shared" si="1510"/>
        <v>0.44154486498327089</v>
      </c>
      <c r="BJ661" s="33">
        <f t="shared" si="1510"/>
        <v>3.0005839495105842</v>
      </c>
      <c r="BK661" s="33">
        <f t="shared" si="1510"/>
        <v>2.082741237797058</v>
      </c>
      <c r="BL661" s="33">
        <f t="shared" si="1510"/>
        <v>1.445655624575326</v>
      </c>
      <c r="BM661" s="33">
        <f t="shared" si="1510"/>
        <v>2.0003892996737354</v>
      </c>
      <c r="BN661" s="33">
        <f t="shared" si="1510"/>
        <v>1.3884941585313808</v>
      </c>
      <c r="BO661" s="33">
        <f t="shared" si="1510"/>
        <v>0.96377041638355676</v>
      </c>
      <c r="BP661" s="33">
        <f t="shared" si="1510"/>
        <v>1.333592866449165</v>
      </c>
      <c r="BQ661" s="33">
        <f t="shared" si="1510"/>
        <v>0.92566277235425964</v>
      </c>
      <c r="BR661" s="33">
        <f t="shared" si="1510"/>
        <v>0.64251361092237513</v>
      </c>
      <c r="BS661" s="33">
        <f t="shared" si="1510"/>
        <v>0.94677428906542638</v>
      </c>
      <c r="BT661" s="33">
        <f t="shared" si="1510"/>
        <v>0.65716736738666626</v>
      </c>
      <c r="BU661" s="33">
        <f t="shared" si="1510"/>
        <v>0.45614773631445477</v>
      </c>
      <c r="BV661" s="33">
        <f t="shared" si="1510"/>
        <v>0.63118285937695484</v>
      </c>
      <c r="BW661" s="33">
        <f t="shared" si="1510"/>
        <v>0.43811157825778019</v>
      </c>
      <c r="BX661" s="33">
        <f t="shared" si="1510"/>
        <v>0.30409849087630508</v>
      </c>
      <c r="BY661" s="33">
        <f t="shared" si="1510"/>
        <v>0.4207885729179725</v>
      </c>
      <c r="BZ661" s="33">
        <f t="shared" si="1510"/>
        <v>0.29207438550518861</v>
      </c>
      <c r="CA661" s="33">
        <f t="shared" si="1510"/>
        <v>0.20273232725087131</v>
      </c>
      <c r="CB661" s="33">
        <f t="shared" si="1510"/>
        <v>1.2543740931004854</v>
      </c>
      <c r="CC661" s="33">
        <f t="shared" si="1510"/>
        <v>0.8706760734858926</v>
      </c>
      <c r="CD661" s="33">
        <f t="shared" si="1510"/>
        <v>0.60434668502044997</v>
      </c>
      <c r="CE661" s="33">
        <f t="shared" ref="CE661:CS661" si="1511">EXP(CE660)</f>
        <v>0.83624939540032883</v>
      </c>
      <c r="CF661" s="33">
        <f t="shared" si="1511"/>
        <v>0.58045071565726536</v>
      </c>
      <c r="CG661" s="33">
        <f t="shared" si="1511"/>
        <v>0.40289779001363579</v>
      </c>
      <c r="CH661" s="33">
        <f t="shared" si="1511"/>
        <v>0.557499596933556</v>
      </c>
      <c r="CI661" s="33">
        <f t="shared" si="1511"/>
        <v>0.38696714377151264</v>
      </c>
      <c r="CJ661" s="33">
        <f t="shared" si="1511"/>
        <v>0.26859852667575884</v>
      </c>
      <c r="CK661" s="33">
        <f t="shared" si="1511"/>
        <v>1.8253013270486298</v>
      </c>
      <c r="CL661" s="33">
        <f t="shared" si="1511"/>
        <v>1.2669635008445432</v>
      </c>
      <c r="CM661" s="33">
        <f t="shared" si="1511"/>
        <v>0.87941453210234555</v>
      </c>
      <c r="CN661" s="33">
        <f t="shared" si="1511"/>
        <v>1.2168675513657607</v>
      </c>
      <c r="CO661" s="33">
        <f t="shared" si="1511"/>
        <v>0.84464233389636745</v>
      </c>
      <c r="CP661" s="33">
        <f t="shared" si="1511"/>
        <v>0.5862763547349007</v>
      </c>
      <c r="CQ661" s="33">
        <f t="shared" si="1511"/>
        <v>0.81124503424384553</v>
      </c>
      <c r="CR661" s="33">
        <f t="shared" si="1511"/>
        <v>0.56309488926424855</v>
      </c>
      <c r="CS661" s="33">
        <f t="shared" si="1511"/>
        <v>0.39085090315660287</v>
      </c>
    </row>
    <row r="662" spans="1:111" ht="13.9" thickTop="1" thickBot="1" x14ac:dyDescent="0.4">
      <c r="H662" s="32">
        <f t="shared" ref="H662:H663" si="1512">H661</f>
        <v>8.6308093937794811E-13</v>
      </c>
      <c r="I662" s="32">
        <f t="shared" ref="I662:J662" si="1513">I657</f>
        <v>-0.40546510810773873</v>
      </c>
      <c r="J662" s="32">
        <f t="shared" si="1513"/>
        <v>-0.48596875458437544</v>
      </c>
      <c r="K662" s="32">
        <f t="shared" si="1508"/>
        <v>-0.40546510810815817</v>
      </c>
      <c r="L662" s="32">
        <f>$CE$5-$CE$7*SUMPRODUCT($B$5:$CD$5,Q662:CS662)</f>
        <v>-2.7853275241795927E-12</v>
      </c>
      <c r="M662" s="32">
        <f>SUMPRODUCT($B$7:$CD$7, LN(Q662:CS662))</f>
        <v>-3180.5978399977976</v>
      </c>
      <c r="O662" s="48">
        <f t="shared" si="1509"/>
        <v>1.0000000000000009</v>
      </c>
      <c r="P662" s="39" t="s">
        <v>366</v>
      </c>
      <c r="Q662" s="32">
        <f t="shared" ref="Q662:AV662" si="1514">Q661/$O661</f>
        <v>2.5874234134418334E-2</v>
      </c>
      <c r="R662" s="32">
        <f t="shared" si="1514"/>
        <v>1.7959615639802064E-2</v>
      </c>
      <c r="S662" s="32">
        <f t="shared" si="1514"/>
        <v>1.2465984200875902E-2</v>
      </c>
      <c r="T662" s="32">
        <f t="shared" si="1514"/>
        <v>1.7249489422945661E-2</v>
      </c>
      <c r="U662" s="32">
        <f t="shared" si="1514"/>
        <v>1.197307709320145E-2</v>
      </c>
      <c r="V662" s="32">
        <f t="shared" si="1514"/>
        <v>8.3106561339173195E-3</v>
      </c>
      <c r="W662" s="32">
        <f t="shared" si="1514"/>
        <v>1.149965961529718E-2</v>
      </c>
      <c r="X662" s="32">
        <f t="shared" si="1514"/>
        <v>7.9820513954676833E-3</v>
      </c>
      <c r="Y662" s="32">
        <f t="shared" si="1514"/>
        <v>5.5404374226115816E-3</v>
      </c>
      <c r="Z662" s="32">
        <f t="shared" si="1514"/>
        <v>3.4280577062425668E-2</v>
      </c>
      <c r="AA662" s="32">
        <f t="shared" si="1514"/>
        <v>2.3794558894124362E-2</v>
      </c>
      <c r="AB662" s="32">
        <f t="shared" si="1514"/>
        <v>1.6516088160795105E-2</v>
      </c>
      <c r="AC662" s="32">
        <f t="shared" si="1514"/>
        <v>2.2853718041617253E-2</v>
      </c>
      <c r="AD662" s="32">
        <f t="shared" si="1514"/>
        <v>1.5863039262749672E-2</v>
      </c>
      <c r="AE662" s="32">
        <f t="shared" si="1514"/>
        <v>1.1010725440530139E-2</v>
      </c>
      <c r="AF662" s="32">
        <f t="shared" si="1514"/>
        <v>1.5235812027744929E-2</v>
      </c>
      <c r="AG662" s="32">
        <f t="shared" si="1514"/>
        <v>1.0575359508499848E-2</v>
      </c>
      <c r="AH662" s="32">
        <f t="shared" si="1514"/>
        <v>7.3404836270201381E-3</v>
      </c>
      <c r="AI662" s="32">
        <f t="shared" si="1514"/>
        <v>4.9883350707105076E-2</v>
      </c>
      <c r="AJ662" s="32">
        <f t="shared" si="1514"/>
        <v>3.4624630853646546E-2</v>
      </c>
      <c r="AK662" s="32">
        <f t="shared" si="1514"/>
        <v>2.403337074910113E-2</v>
      </c>
      <c r="AL662" s="32">
        <f t="shared" si="1514"/>
        <v>3.3255567138070256E-2</v>
      </c>
      <c r="AM662" s="32">
        <f t="shared" si="1514"/>
        <v>2.3083087235764507E-2</v>
      </c>
      <c r="AN662" s="32">
        <f t="shared" si="1514"/>
        <v>1.6022247166067521E-2</v>
      </c>
      <c r="AO662" s="32">
        <f t="shared" si="1514"/>
        <v>2.2170378092046979E-2</v>
      </c>
      <c r="AP662" s="32">
        <f t="shared" si="1514"/>
        <v>1.5388724823843099E-2</v>
      </c>
      <c r="AQ662" s="32">
        <f t="shared" si="1514"/>
        <v>1.0681498110711746E-2</v>
      </c>
      <c r="AR662" s="32">
        <f t="shared" si="1514"/>
        <v>1.5739694238391163E-2</v>
      </c>
      <c r="AS662" s="32">
        <f t="shared" si="1514"/>
        <v>1.0925110182623272E-2</v>
      </c>
      <c r="AT662" s="32">
        <f t="shared" si="1514"/>
        <v>7.5832497566140087E-3</v>
      </c>
      <c r="AU662" s="32">
        <f t="shared" si="1514"/>
        <v>1.049312949226084E-2</v>
      </c>
      <c r="AV662" s="32">
        <f t="shared" si="1514"/>
        <v>7.2834067884155595E-3</v>
      </c>
      <c r="AW662" s="32">
        <f t="shared" ref="AW662:CB662" si="1515">AW661/$O661</f>
        <v>5.055499837742704E-3</v>
      </c>
      <c r="AX662" s="32">
        <f t="shared" si="1515"/>
        <v>6.9954196615072701E-3</v>
      </c>
      <c r="AY662" s="32">
        <f t="shared" si="1515"/>
        <v>4.8556045256104036E-3</v>
      </c>
      <c r="AZ662" s="32">
        <f t="shared" si="1515"/>
        <v>3.3703332251618233E-3</v>
      </c>
      <c r="BA662" s="32">
        <f t="shared" si="1515"/>
        <v>2.0853401823416527E-2</v>
      </c>
      <c r="BB662" s="32">
        <f t="shared" si="1515"/>
        <v>1.4474595830943529E-2</v>
      </c>
      <c r="BC662" s="32">
        <f t="shared" si="1515"/>
        <v>1.0046990234173792E-2</v>
      </c>
      <c r="BD662" s="32">
        <f t="shared" si="1515"/>
        <v>1.3902267882277773E-2</v>
      </c>
      <c r="BE662" s="32">
        <f t="shared" si="1515"/>
        <v>9.6497305539624146E-3</v>
      </c>
      <c r="BF662" s="32">
        <f t="shared" si="1515"/>
        <v>6.6979934894492365E-3</v>
      </c>
      <c r="BG662" s="32">
        <f t="shared" si="1515"/>
        <v>9.2681785881852385E-3</v>
      </c>
      <c r="BH662" s="32">
        <f t="shared" si="1515"/>
        <v>6.4331537026416485E-3</v>
      </c>
      <c r="BI662" s="32">
        <f t="shared" si="1515"/>
        <v>4.4653289929661851E-3</v>
      </c>
      <c r="BJ662" s="32">
        <f t="shared" si="1515"/>
        <v>3.0344808802354066E-2</v>
      </c>
      <c r="BK662" s="32">
        <f t="shared" si="1515"/>
        <v>2.1062695031758196E-2</v>
      </c>
      <c r="BL662" s="32">
        <f t="shared" si="1515"/>
        <v>1.4619868752194457E-2</v>
      </c>
      <c r="BM662" s="32">
        <f t="shared" si="1515"/>
        <v>2.0229872534902837E-2</v>
      </c>
      <c r="BN662" s="32">
        <f t="shared" si="1515"/>
        <v>1.4041796687838887E-2</v>
      </c>
      <c r="BO662" s="32">
        <f t="shared" si="1515"/>
        <v>9.7465791681296994E-3</v>
      </c>
      <c r="BP662" s="32">
        <f t="shared" si="1515"/>
        <v>1.3486581689935308E-2</v>
      </c>
      <c r="BQ662" s="32">
        <f t="shared" si="1515"/>
        <v>9.3611977918926503E-3</v>
      </c>
      <c r="BR662" s="32">
        <f t="shared" si="1515"/>
        <v>6.4977194454198398E-3</v>
      </c>
      <c r="BS662" s="32">
        <f t="shared" si="1515"/>
        <v>9.5746978801779809E-3</v>
      </c>
      <c r="BT662" s="32">
        <f t="shared" si="1515"/>
        <v>6.645912412398051E-3</v>
      </c>
      <c r="BU662" s="32">
        <f t="shared" si="1515"/>
        <v>4.6130073602328068E-3</v>
      </c>
      <c r="BV662" s="32">
        <f t="shared" si="1515"/>
        <v>6.3831319201186933E-3</v>
      </c>
      <c r="BW662" s="32">
        <f t="shared" si="1515"/>
        <v>4.4306082749320614E-3</v>
      </c>
      <c r="BX662" s="32">
        <f t="shared" si="1515"/>
        <v>3.0753382401552238E-3</v>
      </c>
      <c r="BY662" s="32">
        <f t="shared" si="1515"/>
        <v>4.2554212800791557E-3</v>
      </c>
      <c r="BZ662" s="32">
        <f t="shared" si="1515"/>
        <v>2.953738849954726E-3</v>
      </c>
      <c r="CA662" s="32">
        <f t="shared" si="1515"/>
        <v>2.0502254934368284E-3</v>
      </c>
      <c r="CB662" s="32">
        <f t="shared" si="1515"/>
        <v>1.2685444787495103E-2</v>
      </c>
      <c r="CC662" s="32">
        <f t="shared" ref="CC662:CS662" si="1516">CC661/$O661</f>
        <v>8.8051190779125359E-3</v>
      </c>
      <c r="CD662" s="32">
        <f t="shared" si="1516"/>
        <v>6.1117385535149693E-3</v>
      </c>
      <c r="CE662" s="32">
        <f t="shared" si="1516"/>
        <v>8.4569631916634538E-3</v>
      </c>
      <c r="CF662" s="32">
        <f t="shared" si="1516"/>
        <v>5.8700793852750604E-3</v>
      </c>
      <c r="CG662" s="32">
        <f t="shared" si="1516"/>
        <v>4.0744923690100047E-3</v>
      </c>
      <c r="CH662" s="32">
        <f t="shared" si="1516"/>
        <v>5.6379754611090042E-3</v>
      </c>
      <c r="CI662" s="32">
        <f t="shared" si="1516"/>
        <v>3.9133862568500643E-3</v>
      </c>
      <c r="CJ662" s="32">
        <f t="shared" si="1516"/>
        <v>2.7163282460066864E-3</v>
      </c>
      <c r="CK662" s="32">
        <f t="shared" si="1516"/>
        <v>1.8459213509093138E-2</v>
      </c>
      <c r="CL662" s="32">
        <f t="shared" si="1516"/>
        <v>1.281276106237907E-2</v>
      </c>
      <c r="CM662" s="32">
        <f t="shared" si="1516"/>
        <v>8.8934908283469141E-3</v>
      </c>
      <c r="CN662" s="32">
        <f t="shared" si="1516"/>
        <v>1.2306142339395502E-2</v>
      </c>
      <c r="CO662" s="32">
        <f t="shared" si="1516"/>
        <v>8.5418407082527674E-3</v>
      </c>
      <c r="CP662" s="32">
        <f t="shared" si="1516"/>
        <v>5.9289938855646455E-3</v>
      </c>
      <c r="CQ662" s="32">
        <f t="shared" si="1516"/>
        <v>8.2040948929303862E-3</v>
      </c>
      <c r="CR662" s="32">
        <f t="shared" si="1516"/>
        <v>5.6945604721685477E-3</v>
      </c>
      <c r="CS662" s="32">
        <f t="shared" si="1516"/>
        <v>3.9526625903764552E-3</v>
      </c>
    </row>
    <row r="663" spans="1:111" ht="13.15" thickTop="1" x14ac:dyDescent="0.35">
      <c r="H663" s="34">
        <f t="shared" si="1512"/>
        <v>8.6308093937794811E-13</v>
      </c>
      <c r="I663" s="34">
        <f t="shared" ref="I663:J663" si="1517">I658</f>
        <v>-0.36512199073404705</v>
      </c>
      <c r="J663" s="34">
        <f t="shared" si="1517"/>
        <v>-0.52424765790062167</v>
      </c>
      <c r="K663" s="34">
        <f t="shared" si="1508"/>
        <v>-0.36512199073449952</v>
      </c>
      <c r="L663" s="34">
        <f>$CE$6-$CE$7*SUMPRODUCT($B$6:$CD$6,Q662:CS662)</f>
        <v>-3.2116531656356528E-12</v>
      </c>
    </row>
    <row r="664" spans="1:111" ht="13.5" thickBot="1" x14ac:dyDescent="0.4">
      <c r="B664" s="39" t="s">
        <v>367</v>
      </c>
      <c r="D664" s="39" t="s">
        <v>368</v>
      </c>
      <c r="E664" s="39" t="s">
        <v>369</v>
      </c>
      <c r="F664" s="39" t="s">
        <v>370</v>
      </c>
      <c r="H664" s="39" t="s">
        <v>347</v>
      </c>
      <c r="I664" s="39" t="s">
        <v>371</v>
      </c>
      <c r="J664" s="39" t="s">
        <v>372</v>
      </c>
      <c r="K664" s="39" t="s">
        <v>349</v>
      </c>
      <c r="L664" s="39" t="s">
        <v>373</v>
      </c>
      <c r="M664" s="39" t="s">
        <v>374</v>
      </c>
      <c r="O664" s="45" t="s">
        <v>336</v>
      </c>
    </row>
    <row r="665" spans="1:111" ht="13.9" thickTop="1" thickBot="1" x14ac:dyDescent="0.4">
      <c r="B665" s="32">
        <f>1+B660</f>
        <v>10</v>
      </c>
      <c r="D665" s="32">
        <f>IF(F660,IF(M665&lt;0,D660,H665),E660)</f>
        <v>8.6308093937794811E-13</v>
      </c>
      <c r="E665" s="32">
        <f>IF(F660,IF(M665&lt;0,H665,E660),H665)</f>
        <v>1.0069277626076061E-12</v>
      </c>
      <c r="F665" s="32" t="b">
        <f>OR(F660,M665*M660&lt;=0)</f>
        <v>1</v>
      </c>
      <c r="H665" s="32">
        <f>IF(F660,(D660+E660)/2,2*H660)</f>
        <v>1.0069277626076061E-12</v>
      </c>
      <c r="I665" s="32">
        <f>I660</f>
        <v>-0.49706183544552701</v>
      </c>
      <c r="J665" s="32">
        <f>J660</f>
        <v>-1</v>
      </c>
      <c r="K665" s="32">
        <f>I665+J665*H665</f>
        <v>-0.49706183544653393</v>
      </c>
      <c r="L665" s="32">
        <f>$CE$3-$CE$7*SUMPRODUCT($B$3:$CD$3,Q667:CS667)</f>
        <v>5.8747673392645083E-11</v>
      </c>
      <c r="M665" s="32">
        <f>SUMPRODUCT(L665:L668,J665:J668)</f>
        <v>-9.2805475929157189E-11</v>
      </c>
      <c r="O665" s="46">
        <f>SUM(Q665:CS665)</f>
        <v>-1.265990737064643</v>
      </c>
      <c r="P665" s="39" t="s">
        <v>363</v>
      </c>
      <c r="Q665" s="32">
        <f t="shared" ref="Q665:AV665" si="1518">SUMPRODUCT(B$3:B$6,$K665:$K668)</f>
        <v>0.93942911356887326</v>
      </c>
      <c r="R665" s="32">
        <f t="shared" si="1518"/>
        <v>0.57430712283429841</v>
      </c>
      <c r="S665" s="32">
        <f t="shared" si="1518"/>
        <v>0.2091851320997235</v>
      </c>
      <c r="T665" s="32">
        <f t="shared" si="1518"/>
        <v>0.53396400546064537</v>
      </c>
      <c r="U665" s="32">
        <f t="shared" si="1518"/>
        <v>0.16884201472607041</v>
      </c>
      <c r="V665" s="32">
        <f t="shared" si="1518"/>
        <v>-0.1962799760085045</v>
      </c>
      <c r="W665" s="32">
        <f t="shared" si="1518"/>
        <v>0.12849889735241726</v>
      </c>
      <c r="X665" s="32">
        <f t="shared" si="1518"/>
        <v>-0.23662309338215765</v>
      </c>
      <c r="Y665" s="32">
        <f t="shared" si="1518"/>
        <v>-0.60174508411673255</v>
      </c>
      <c r="Z665" s="32">
        <f t="shared" si="1518"/>
        <v>1.2207603884721279</v>
      </c>
      <c r="AA665" s="32">
        <f t="shared" si="1518"/>
        <v>0.8556383977375529</v>
      </c>
      <c r="AB665" s="32">
        <f t="shared" si="1518"/>
        <v>0.49051640700297799</v>
      </c>
      <c r="AC665" s="32">
        <f t="shared" si="1518"/>
        <v>0.81529528036389975</v>
      </c>
      <c r="AD665" s="32">
        <f t="shared" si="1518"/>
        <v>0.45017328962932485</v>
      </c>
      <c r="AE665" s="32">
        <f t="shared" si="1518"/>
        <v>8.5051298894749938E-2</v>
      </c>
      <c r="AF665" s="32">
        <f t="shared" si="1518"/>
        <v>0.4098301722556717</v>
      </c>
      <c r="AG665" s="32">
        <f t="shared" si="1518"/>
        <v>4.470818152109679E-2</v>
      </c>
      <c r="AH665" s="32">
        <f t="shared" si="1518"/>
        <v>-0.32041380921347812</v>
      </c>
      <c r="AI665" s="32">
        <f t="shared" si="1518"/>
        <v>1.5958687550098003</v>
      </c>
      <c r="AJ665" s="32">
        <f t="shared" si="1518"/>
        <v>1.2307467642752254</v>
      </c>
      <c r="AK665" s="32">
        <f t="shared" si="1518"/>
        <v>0.86562477354065059</v>
      </c>
      <c r="AL665" s="32">
        <f t="shared" si="1518"/>
        <v>1.1904036469015724</v>
      </c>
      <c r="AM665" s="32">
        <f t="shared" si="1518"/>
        <v>0.82528165616699745</v>
      </c>
      <c r="AN665" s="32">
        <f t="shared" si="1518"/>
        <v>0.46015966543242254</v>
      </c>
      <c r="AO665" s="32">
        <f t="shared" si="1518"/>
        <v>0.7849385387933443</v>
      </c>
      <c r="AP665" s="32">
        <f t="shared" si="1518"/>
        <v>0.41981654805876939</v>
      </c>
      <c r="AQ665" s="32">
        <f t="shared" si="1518"/>
        <v>5.4694557324194482E-2</v>
      </c>
      <c r="AR665" s="32">
        <f t="shared" si="1518"/>
        <v>0.44236727812233945</v>
      </c>
      <c r="AS665" s="32">
        <f t="shared" si="1518"/>
        <v>7.7245287387764539E-2</v>
      </c>
      <c r="AT665" s="32">
        <f t="shared" si="1518"/>
        <v>-0.28787670334681037</v>
      </c>
      <c r="AU665" s="32">
        <f t="shared" si="1518"/>
        <v>3.6902170014111391E-2</v>
      </c>
      <c r="AV665" s="32">
        <f t="shared" si="1518"/>
        <v>-0.32821982072046352</v>
      </c>
      <c r="AW665" s="32">
        <f t="shared" ref="AW665:CB665" si="1519">SUMPRODUCT(AH$3:AH$6,$K665:$K668)</f>
        <v>-0.69334181145503848</v>
      </c>
      <c r="AX665" s="32">
        <f t="shared" si="1519"/>
        <v>-0.36856293809411661</v>
      </c>
      <c r="AY665" s="32">
        <f t="shared" si="1519"/>
        <v>-0.73368492882869152</v>
      </c>
      <c r="AZ665" s="32">
        <f t="shared" si="1519"/>
        <v>-1.0988069195632664</v>
      </c>
      <c r="BA665" s="32">
        <f t="shared" si="1519"/>
        <v>0.72369855302559394</v>
      </c>
      <c r="BB665" s="32">
        <f t="shared" si="1519"/>
        <v>0.35857656229101897</v>
      </c>
      <c r="BC665" s="32">
        <f t="shared" si="1519"/>
        <v>-6.545428443555934E-3</v>
      </c>
      <c r="BD665" s="32">
        <f t="shared" si="1519"/>
        <v>0.31823344491736583</v>
      </c>
      <c r="BE665" s="32">
        <f t="shared" si="1519"/>
        <v>-4.6888545817209068E-2</v>
      </c>
      <c r="BF665" s="32">
        <f t="shared" si="1519"/>
        <v>-0.41201053655178399</v>
      </c>
      <c r="BG665" s="32">
        <f t="shared" si="1519"/>
        <v>-8.723166319086223E-2</v>
      </c>
      <c r="BH665" s="32">
        <f t="shared" si="1519"/>
        <v>-0.45235365392543714</v>
      </c>
      <c r="BI665" s="32">
        <f t="shared" si="1519"/>
        <v>-0.81747564466001199</v>
      </c>
      <c r="BJ665" s="32">
        <f t="shared" si="1519"/>
        <v>1.0988069195632664</v>
      </c>
      <c r="BK665" s="32">
        <f t="shared" si="1519"/>
        <v>0.73368492882869152</v>
      </c>
      <c r="BL665" s="32">
        <f t="shared" si="1519"/>
        <v>0.36856293809411661</v>
      </c>
      <c r="BM665" s="32">
        <f t="shared" si="1519"/>
        <v>0.69334181145503848</v>
      </c>
      <c r="BN665" s="32">
        <f t="shared" si="1519"/>
        <v>0.32821982072046352</v>
      </c>
      <c r="BO665" s="32">
        <f t="shared" si="1519"/>
        <v>-3.6902170014111391E-2</v>
      </c>
      <c r="BP665" s="32">
        <f t="shared" si="1519"/>
        <v>0.28787670334681037</v>
      </c>
      <c r="BQ665" s="32">
        <f t="shared" si="1519"/>
        <v>-7.7245287387764539E-2</v>
      </c>
      <c r="BR665" s="32">
        <f t="shared" si="1519"/>
        <v>-0.44236727812233945</v>
      </c>
      <c r="BS665" s="32">
        <f t="shared" si="1519"/>
        <v>-5.4694557324194482E-2</v>
      </c>
      <c r="BT665" s="32">
        <f t="shared" si="1519"/>
        <v>-0.41981654805876939</v>
      </c>
      <c r="BU665" s="32">
        <f t="shared" si="1519"/>
        <v>-0.7849385387933443</v>
      </c>
      <c r="BV665" s="32">
        <f t="shared" si="1519"/>
        <v>-0.46015966543242254</v>
      </c>
      <c r="BW665" s="32">
        <f t="shared" si="1519"/>
        <v>-0.82528165616699745</v>
      </c>
      <c r="BX665" s="32">
        <f t="shared" si="1519"/>
        <v>-1.1904036469015724</v>
      </c>
      <c r="BY665" s="32">
        <f t="shared" si="1519"/>
        <v>-0.86562477354065059</v>
      </c>
      <c r="BZ665" s="32">
        <f t="shared" si="1519"/>
        <v>-1.2307467642752254</v>
      </c>
      <c r="CA665" s="32">
        <f t="shared" si="1519"/>
        <v>-1.5958687550098003</v>
      </c>
      <c r="CB665" s="32">
        <f t="shared" si="1519"/>
        <v>0.22663671757906001</v>
      </c>
      <c r="CC665" s="32">
        <f t="shared" ref="CC665:CS665" si="1520">SUMPRODUCT(BN$3:BN$6,$K665:$K668)</f>
        <v>-0.1384852731555149</v>
      </c>
      <c r="CD665" s="32">
        <f t="shared" si="1520"/>
        <v>-0.50360726389008981</v>
      </c>
      <c r="CE665" s="32">
        <f t="shared" si="1520"/>
        <v>-0.17882839052916805</v>
      </c>
      <c r="CF665" s="32">
        <f t="shared" si="1520"/>
        <v>-0.54395038126374295</v>
      </c>
      <c r="CG665" s="32">
        <f t="shared" si="1520"/>
        <v>-0.90907237199831781</v>
      </c>
      <c r="CH665" s="32">
        <f t="shared" si="1520"/>
        <v>-0.58429349863739621</v>
      </c>
      <c r="CI665" s="32">
        <f t="shared" si="1520"/>
        <v>-0.94941548937197107</v>
      </c>
      <c r="CJ665" s="32">
        <f t="shared" si="1520"/>
        <v>-1.3145374801065459</v>
      </c>
      <c r="CK665" s="32">
        <f t="shared" si="1520"/>
        <v>0.60174508411673255</v>
      </c>
      <c r="CL665" s="32">
        <f t="shared" si="1520"/>
        <v>0.23662309338215765</v>
      </c>
      <c r="CM665" s="32">
        <f t="shared" si="1520"/>
        <v>-0.12849889735241726</v>
      </c>
      <c r="CN665" s="32">
        <f t="shared" si="1520"/>
        <v>0.1962799760085045</v>
      </c>
      <c r="CO665" s="32">
        <f t="shared" si="1520"/>
        <v>-0.16884201472607041</v>
      </c>
      <c r="CP665" s="32">
        <f t="shared" si="1520"/>
        <v>-0.53396400546064537</v>
      </c>
      <c r="CQ665" s="32">
        <f t="shared" si="1520"/>
        <v>-0.2091851320997235</v>
      </c>
      <c r="CR665" s="32">
        <f t="shared" si="1520"/>
        <v>-0.57430712283429841</v>
      </c>
      <c r="CS665" s="32">
        <f t="shared" si="1520"/>
        <v>-0.93942911356887326</v>
      </c>
    </row>
    <row r="666" spans="1:111" ht="13.9" thickTop="1" thickBot="1" x14ac:dyDescent="0.4">
      <c r="H666" s="33">
        <f>H665</f>
        <v>1.0069277626076061E-12</v>
      </c>
      <c r="I666" s="33">
        <f t="shared" ref="I666:J666" si="1521">I661</f>
        <v>0.3282198207206618</v>
      </c>
      <c r="J666" s="33">
        <f t="shared" si="1521"/>
        <v>-0.19691243242932477</v>
      </c>
      <c r="K666" s="33">
        <f t="shared" ref="K666:K668" si="1522">I666+J666*H666</f>
        <v>0.32821982072046352</v>
      </c>
      <c r="L666" s="33">
        <f>$CE$4-$CE$7*SUMPRODUCT($B$4:$CD$4,Q667:CS667)</f>
        <v>1.2960299500264227E-11</v>
      </c>
      <c r="M666" s="39" t="s">
        <v>375</v>
      </c>
      <c r="O666" s="47">
        <f t="shared" ref="O666:O667" si="1523">SUM(Q666:CS666)</f>
        <v>98.882941364192732</v>
      </c>
      <c r="P666" s="39" t="s">
        <v>365</v>
      </c>
      <c r="Q666" s="33">
        <f>EXP(Q665)</f>
        <v>2.5585203767576958</v>
      </c>
      <c r="R666" s="33">
        <f>EXP(R665)</f>
        <v>1.7758996202342785</v>
      </c>
      <c r="S666" s="33">
        <f t="shared" ref="S666:CD666" si="1524">EXP(S665)</f>
        <v>1.2326731847822747</v>
      </c>
      <c r="T666" s="33">
        <f t="shared" si="1524"/>
        <v>1.7056802511716889</v>
      </c>
      <c r="U666" s="33">
        <f t="shared" si="1524"/>
        <v>1.1839330801561103</v>
      </c>
      <c r="V666" s="33">
        <f t="shared" si="1524"/>
        <v>0.82178212318813093</v>
      </c>
      <c r="W666" s="33">
        <f t="shared" si="1524"/>
        <v>1.13712016744772</v>
      </c>
      <c r="X666" s="33">
        <f t="shared" si="1524"/>
        <v>0.78928872010402329</v>
      </c>
      <c r="Y666" s="33">
        <f t="shared" si="1524"/>
        <v>0.54785474879205243</v>
      </c>
      <c r="Z666" s="33">
        <f t="shared" si="1524"/>
        <v>3.3897642915952586</v>
      </c>
      <c r="AA666" s="33">
        <f t="shared" si="1524"/>
        <v>2.3528759719148598</v>
      </c>
      <c r="AB666" s="33">
        <f t="shared" si="1524"/>
        <v>1.633159377169846</v>
      </c>
      <c r="AC666" s="33">
        <f t="shared" si="1524"/>
        <v>2.2598428610633619</v>
      </c>
      <c r="AD666" s="33">
        <f t="shared" si="1524"/>
        <v>1.5685839812764735</v>
      </c>
      <c r="AE666" s="33">
        <f t="shared" si="1524"/>
        <v>1.0887729181131613</v>
      </c>
      <c r="AF666" s="33">
        <f t="shared" si="1524"/>
        <v>1.5065619073754786</v>
      </c>
      <c r="AG666" s="33">
        <f t="shared" si="1524"/>
        <v>1.045722654184249</v>
      </c>
      <c r="AH666" s="33">
        <f t="shared" si="1524"/>
        <v>0.72584861207539475</v>
      </c>
      <c r="AI666" s="33">
        <f t="shared" si="1524"/>
        <v>4.9326124430210374</v>
      </c>
      <c r="AJ666" s="33">
        <f t="shared" si="1524"/>
        <v>3.4237853424583196</v>
      </c>
      <c r="AK666" s="33">
        <f t="shared" si="1524"/>
        <v>2.3764903905673496</v>
      </c>
      <c r="AL666" s="33">
        <f t="shared" si="1524"/>
        <v>3.288408295347149</v>
      </c>
      <c r="AM666" s="33">
        <f t="shared" si="1524"/>
        <v>2.2825235616387345</v>
      </c>
      <c r="AN666" s="33">
        <f t="shared" si="1524"/>
        <v>1.5843269270447988</v>
      </c>
      <c r="AO666" s="33">
        <f t="shared" si="1524"/>
        <v>2.1922721968979597</v>
      </c>
      <c r="AP666" s="33">
        <f t="shared" si="1524"/>
        <v>1.5216823744257262</v>
      </c>
      <c r="AQ666" s="33">
        <f t="shared" si="1524"/>
        <v>1.056217951363132</v>
      </c>
      <c r="AR666" s="33">
        <f t="shared" si="1524"/>
        <v>1.556387262465305</v>
      </c>
      <c r="AS666" s="33">
        <f t="shared" si="1524"/>
        <v>1.0803070295857042</v>
      </c>
      <c r="AT666" s="33">
        <f t="shared" si="1524"/>
        <v>0.74985404103325082</v>
      </c>
      <c r="AU666" s="33">
        <f t="shared" si="1524"/>
        <v>1.0375915083101372</v>
      </c>
      <c r="AV666" s="33">
        <f t="shared" si="1524"/>
        <v>0.72020468639042368</v>
      </c>
      <c r="AW666" s="33">
        <f t="shared" si="1524"/>
        <v>0.49990269402213539</v>
      </c>
      <c r="AX666" s="33">
        <f t="shared" si="1524"/>
        <v>0.69172767220671416</v>
      </c>
      <c r="AY666" s="33">
        <f t="shared" si="1524"/>
        <v>0.48013645759358525</v>
      </c>
      <c r="AZ666" s="33">
        <f t="shared" si="1524"/>
        <v>0.33326846268140242</v>
      </c>
      <c r="BA666" s="33">
        <f t="shared" si="1524"/>
        <v>2.0620457097489946</v>
      </c>
      <c r="BB666" s="33">
        <f t="shared" si="1524"/>
        <v>1.4312906108215726</v>
      </c>
      <c r="BC666" s="33">
        <f t="shared" si="1524"/>
        <v>0.9934759462123457</v>
      </c>
      <c r="BD666" s="33">
        <f t="shared" si="1524"/>
        <v>1.3746971398325756</v>
      </c>
      <c r="BE666" s="33">
        <f t="shared" si="1524"/>
        <v>0.95419374054765427</v>
      </c>
      <c r="BF666" s="33">
        <f t="shared" si="1524"/>
        <v>0.66231729747485502</v>
      </c>
      <c r="BG666" s="33">
        <f t="shared" si="1524"/>
        <v>0.91646475988832532</v>
      </c>
      <c r="BH666" s="33">
        <f t="shared" si="1524"/>
        <v>0.6361291603650624</v>
      </c>
      <c r="BI666" s="33">
        <f t="shared" si="1524"/>
        <v>0.44154486498320855</v>
      </c>
      <c r="BJ666" s="33">
        <f t="shared" si="1524"/>
        <v>3.0005839495109345</v>
      </c>
      <c r="BK666" s="33">
        <f t="shared" si="1524"/>
        <v>2.0827412377971446</v>
      </c>
      <c r="BL666" s="33">
        <f t="shared" si="1524"/>
        <v>1.4456556245752772</v>
      </c>
      <c r="BM666" s="33">
        <f t="shared" si="1524"/>
        <v>2.0003892996738295</v>
      </c>
      <c r="BN666" s="33">
        <f t="shared" si="1524"/>
        <v>1.3884941585313415</v>
      </c>
      <c r="BO666" s="33">
        <f t="shared" si="1524"/>
        <v>0.96377041638345673</v>
      </c>
      <c r="BP666" s="33">
        <f t="shared" si="1524"/>
        <v>1.3335928664491346</v>
      </c>
      <c r="BQ666" s="33">
        <f t="shared" si="1524"/>
        <v>0.92566277235416872</v>
      </c>
      <c r="BR666" s="33">
        <f t="shared" si="1524"/>
        <v>0.64251361092226356</v>
      </c>
      <c r="BS666" s="33">
        <f t="shared" si="1524"/>
        <v>0.94677428906545447</v>
      </c>
      <c r="BT666" s="33">
        <f t="shared" si="1524"/>
        <v>0.65716736738663617</v>
      </c>
      <c r="BU666" s="33">
        <f t="shared" si="1524"/>
        <v>0.45614773631439959</v>
      </c>
      <c r="BV666" s="33">
        <f t="shared" si="1524"/>
        <v>0.63118285937692942</v>
      </c>
      <c r="BW666" s="33">
        <f t="shared" si="1524"/>
        <v>0.43811157825772956</v>
      </c>
      <c r="BX666" s="33">
        <f t="shared" si="1524"/>
        <v>0.30409849087624702</v>
      </c>
      <c r="BY666" s="33">
        <f t="shared" si="1524"/>
        <v>0.42078857291792615</v>
      </c>
      <c r="BZ666" s="33">
        <f t="shared" si="1524"/>
        <v>0.29207438550513448</v>
      </c>
      <c r="CA666" s="33">
        <f t="shared" si="1524"/>
        <v>0.20273232725081847</v>
      </c>
      <c r="CB666" s="33">
        <f t="shared" si="1524"/>
        <v>1.2543740931004923</v>
      </c>
      <c r="CC666" s="33">
        <f t="shared" si="1524"/>
        <v>0.87067607348583176</v>
      </c>
      <c r="CD666" s="33">
        <f t="shared" si="1524"/>
        <v>0.60434668502036204</v>
      </c>
      <c r="CE666" s="33">
        <f t="shared" ref="CE666:CS666" si="1525">EXP(CE665)</f>
        <v>0.83624939540027499</v>
      </c>
      <c r="CF666" s="33">
        <f t="shared" si="1525"/>
        <v>0.5804507156571842</v>
      </c>
      <c r="CG666" s="33">
        <f t="shared" si="1525"/>
        <v>0.40289779001354908</v>
      </c>
      <c r="CH666" s="33">
        <f t="shared" si="1525"/>
        <v>0.55749959693348106</v>
      </c>
      <c r="CI666" s="33">
        <f t="shared" si="1525"/>
        <v>0.38696714377143149</v>
      </c>
      <c r="CJ666" s="33">
        <f t="shared" si="1525"/>
        <v>0.26859852667568229</v>
      </c>
      <c r="CK666" s="33">
        <f t="shared" si="1525"/>
        <v>1.8253013270485807</v>
      </c>
      <c r="CL666" s="33">
        <f t="shared" si="1525"/>
        <v>1.2669635008444138</v>
      </c>
      <c r="CM666" s="33">
        <f t="shared" si="1525"/>
        <v>0.87941453210218934</v>
      </c>
      <c r="CN666" s="33">
        <f t="shared" si="1525"/>
        <v>1.2168675513656431</v>
      </c>
      <c r="CO666" s="33">
        <f t="shared" si="1525"/>
        <v>0.84464233389622212</v>
      </c>
      <c r="CP666" s="33">
        <f t="shared" si="1525"/>
        <v>0.58627635473475559</v>
      </c>
      <c r="CQ666" s="33">
        <f t="shared" si="1525"/>
        <v>0.81124503424371042</v>
      </c>
      <c r="CR666" s="33">
        <f t="shared" si="1525"/>
        <v>0.56309488926411222</v>
      </c>
      <c r="CS666" s="33">
        <f t="shared" si="1525"/>
        <v>0.39085090315647886</v>
      </c>
    </row>
    <row r="667" spans="1:111" ht="13.9" thickTop="1" thickBot="1" x14ac:dyDescent="0.4">
      <c r="H667" s="32">
        <f t="shared" ref="H667:H668" si="1526">H666</f>
        <v>1.0069277626076061E-12</v>
      </c>
      <c r="I667" s="32">
        <f t="shared" ref="I667:J667" si="1527">I662</f>
        <v>-0.40546510810773873</v>
      </c>
      <c r="J667" s="32">
        <f t="shared" si="1527"/>
        <v>-0.48596875458437544</v>
      </c>
      <c r="K667" s="32">
        <f t="shared" si="1522"/>
        <v>-0.40546510810822806</v>
      </c>
      <c r="L667" s="32">
        <f>$CE$5-$CE$7*SUMPRODUCT($B$5:$CD$5,Q667:CS667)</f>
        <v>2.97859514830634E-11</v>
      </c>
      <c r="M667" s="32">
        <f>SUMPRODUCT($B$7:$CD$7, LN(Q667:CS667))</f>
        <v>-3180.5978399977976</v>
      </c>
      <c r="O667" s="48">
        <f t="shared" si="1523"/>
        <v>1.0000000000000002</v>
      </c>
      <c r="P667" s="39" t="s">
        <v>366</v>
      </c>
      <c r="Q667" s="32">
        <f t="shared" ref="Q667:AV667" si="1528">Q666/$O666</f>
        <v>2.587423413442454E-2</v>
      </c>
      <c r="R667" s="32">
        <f t="shared" si="1528"/>
        <v>1.795961563980502E-2</v>
      </c>
      <c r="S667" s="32">
        <f t="shared" si="1528"/>
        <v>1.2465984200877014E-2</v>
      </c>
      <c r="T667" s="32">
        <f t="shared" si="1528"/>
        <v>1.7249489422948596E-2</v>
      </c>
      <c r="U667" s="32">
        <f t="shared" si="1528"/>
        <v>1.1973077093202585E-2</v>
      </c>
      <c r="V667" s="32">
        <f t="shared" si="1528"/>
        <v>8.3106561339174809E-3</v>
      </c>
      <c r="W667" s="32">
        <f t="shared" si="1528"/>
        <v>1.1499659615298332E-2</v>
      </c>
      <c r="X667" s="32">
        <f t="shared" si="1528"/>
        <v>7.9820513954678811E-3</v>
      </c>
      <c r="Y667" s="32">
        <f t="shared" si="1528"/>
        <v>5.5404374226113015E-3</v>
      </c>
      <c r="Z667" s="32">
        <f t="shared" si="1528"/>
        <v>3.4280577062433058E-2</v>
      </c>
      <c r="AA667" s="32">
        <f t="shared" si="1528"/>
        <v>2.3794558894127696E-2</v>
      </c>
      <c r="AB667" s="32">
        <f t="shared" si="1528"/>
        <v>1.6516088160796177E-2</v>
      </c>
      <c r="AC667" s="32">
        <f t="shared" si="1528"/>
        <v>2.2853718041620584E-2</v>
      </c>
      <c r="AD667" s="32">
        <f t="shared" si="1528"/>
        <v>1.5863039262750789E-2</v>
      </c>
      <c r="AE667" s="32">
        <f t="shared" si="1528"/>
        <v>1.1010725440530082E-2</v>
      </c>
      <c r="AF667" s="32">
        <f t="shared" si="1528"/>
        <v>1.5235812027746086E-2</v>
      </c>
      <c r="AG667" s="32">
        <f t="shared" si="1528"/>
        <v>1.0575359508499853E-2</v>
      </c>
      <c r="AH667" s="32">
        <f t="shared" si="1528"/>
        <v>7.3404836270195882E-3</v>
      </c>
      <c r="AI667" s="32">
        <f t="shared" si="1528"/>
        <v>4.9883350707114221E-2</v>
      </c>
      <c r="AJ667" s="32">
        <f t="shared" si="1528"/>
        <v>3.4624630853650286E-2</v>
      </c>
      <c r="AK667" s="32">
        <f t="shared" si="1528"/>
        <v>2.4033370749101918E-2</v>
      </c>
      <c r="AL667" s="32">
        <f t="shared" si="1528"/>
        <v>3.3255567138074031E-2</v>
      </c>
      <c r="AM667" s="32">
        <f t="shared" si="1528"/>
        <v>2.3083087235765389E-2</v>
      </c>
      <c r="AN667" s="32">
        <f t="shared" si="1528"/>
        <v>1.6022247166066924E-2</v>
      </c>
      <c r="AO667" s="32">
        <f t="shared" si="1528"/>
        <v>2.217037809204794E-2</v>
      </c>
      <c r="AP667" s="32">
        <f t="shared" si="1528"/>
        <v>1.5388724823842613E-2</v>
      </c>
      <c r="AQ667" s="32">
        <f t="shared" si="1528"/>
        <v>1.0681498110710603E-2</v>
      </c>
      <c r="AR667" s="32">
        <f t="shared" si="1528"/>
        <v>1.5739694238392676E-2</v>
      </c>
      <c r="AS667" s="32">
        <f t="shared" si="1528"/>
        <v>1.0925110182623498E-2</v>
      </c>
      <c r="AT667" s="32">
        <f t="shared" si="1528"/>
        <v>7.5832497566135941E-3</v>
      </c>
      <c r="AU667" s="32">
        <f t="shared" si="1528"/>
        <v>1.0493129492261114E-2</v>
      </c>
      <c r="AV667" s="32">
        <f t="shared" si="1528"/>
        <v>7.2834067884152013E-3</v>
      </c>
      <c r="AW667" s="32">
        <f t="shared" ref="AW667:CB667" si="1529">AW666/$O666</f>
        <v>5.0554998377420743E-3</v>
      </c>
      <c r="AX667" s="32">
        <f t="shared" si="1529"/>
        <v>6.9954196615069648E-3</v>
      </c>
      <c r="AY667" s="32">
        <f t="shared" si="1529"/>
        <v>4.855604525609826E-3</v>
      </c>
      <c r="AZ667" s="32">
        <f t="shared" si="1529"/>
        <v>3.3703332251611689E-3</v>
      </c>
      <c r="BA667" s="32">
        <f t="shared" si="1529"/>
        <v>2.0853401823418029E-2</v>
      </c>
      <c r="BB667" s="32">
        <f t="shared" si="1529"/>
        <v>1.4474595830943479E-2</v>
      </c>
      <c r="BC667" s="32">
        <f t="shared" si="1529"/>
        <v>1.0046990234172999E-2</v>
      </c>
      <c r="BD667" s="32">
        <f t="shared" si="1529"/>
        <v>1.3902267882277801E-2</v>
      </c>
      <c r="BE667" s="32">
        <f t="shared" si="1529"/>
        <v>9.6497305539617051E-3</v>
      </c>
      <c r="BF667" s="32">
        <f t="shared" si="1529"/>
        <v>6.6979934894482399E-3</v>
      </c>
      <c r="BG667" s="32">
        <f t="shared" si="1529"/>
        <v>9.2681785881846088E-3</v>
      </c>
      <c r="BH667" s="32">
        <f t="shared" si="1529"/>
        <v>6.4331537026407273E-3</v>
      </c>
      <c r="BI667" s="32">
        <f t="shared" si="1529"/>
        <v>4.4653289929652094E-3</v>
      </c>
      <c r="BJ667" s="32">
        <f t="shared" si="1529"/>
        <v>3.034480880235526E-2</v>
      </c>
      <c r="BK667" s="32">
        <f t="shared" si="1529"/>
        <v>2.106269503175744E-2</v>
      </c>
      <c r="BL667" s="32">
        <f t="shared" si="1529"/>
        <v>1.461986875219283E-2</v>
      </c>
      <c r="BM667" s="32">
        <f t="shared" si="1529"/>
        <v>2.0229872534902223E-2</v>
      </c>
      <c r="BN667" s="32">
        <f t="shared" si="1529"/>
        <v>1.4041796687837402E-2</v>
      </c>
      <c r="BO667" s="32">
        <f t="shared" si="1529"/>
        <v>9.7465791681279317E-3</v>
      </c>
      <c r="BP667" s="32">
        <f t="shared" si="1529"/>
        <v>1.3486581689933955E-2</v>
      </c>
      <c r="BQ667" s="32">
        <f t="shared" si="1529"/>
        <v>9.3611977918910058E-3</v>
      </c>
      <c r="BR667" s="32">
        <f t="shared" si="1529"/>
        <v>6.4977194454182074E-3</v>
      </c>
      <c r="BS667" s="32">
        <f t="shared" si="1529"/>
        <v>9.5746978801775229E-3</v>
      </c>
      <c r="BT667" s="32">
        <f t="shared" si="1529"/>
        <v>6.6459124123972322E-3</v>
      </c>
      <c r="BU667" s="32">
        <f t="shared" si="1529"/>
        <v>4.6130073602318909E-3</v>
      </c>
      <c r="BV667" s="32">
        <f t="shared" si="1529"/>
        <v>6.3831319201179421E-3</v>
      </c>
      <c r="BW667" s="32">
        <f t="shared" si="1529"/>
        <v>4.4306082749312062E-3</v>
      </c>
      <c r="BX667" s="32">
        <f t="shared" si="1529"/>
        <v>3.075338240154398E-3</v>
      </c>
      <c r="BY667" s="32">
        <f t="shared" si="1529"/>
        <v>4.2554212800783569E-3</v>
      </c>
      <c r="BZ667" s="32">
        <f t="shared" si="1529"/>
        <v>2.9537388499539497E-3</v>
      </c>
      <c r="CA667" s="32">
        <f t="shared" si="1529"/>
        <v>2.0502254934361354E-3</v>
      </c>
      <c r="CB667" s="32">
        <f t="shared" si="1529"/>
        <v>1.268544478749419E-2</v>
      </c>
      <c r="CC667" s="32">
        <f t="shared" ref="CC667:CS667" si="1530">CC666/$O666</f>
        <v>8.8051190779112384E-3</v>
      </c>
      <c r="CD667" s="32">
        <f t="shared" si="1530"/>
        <v>6.1117385535136067E-3</v>
      </c>
      <c r="CE667" s="32">
        <f t="shared" si="1530"/>
        <v>8.4569631916622551E-3</v>
      </c>
      <c r="CF667" s="32">
        <f t="shared" si="1530"/>
        <v>5.8700793852737854E-3</v>
      </c>
      <c r="CG667" s="32">
        <f t="shared" si="1530"/>
        <v>4.0744923690088121E-3</v>
      </c>
      <c r="CH667" s="32">
        <f t="shared" si="1530"/>
        <v>5.6379754611078099E-3</v>
      </c>
      <c r="CI667" s="32">
        <f t="shared" si="1530"/>
        <v>3.913386256848941E-3</v>
      </c>
      <c r="CJ667" s="32">
        <f t="shared" si="1530"/>
        <v>2.7163282460057015E-3</v>
      </c>
      <c r="CK667" s="32">
        <f t="shared" si="1530"/>
        <v>1.8459213509091212E-2</v>
      </c>
      <c r="CL667" s="32">
        <f t="shared" si="1530"/>
        <v>1.2812761062376769E-2</v>
      </c>
      <c r="CM667" s="32">
        <f t="shared" si="1530"/>
        <v>8.893490828344645E-3</v>
      </c>
      <c r="CN667" s="32">
        <f t="shared" si="1530"/>
        <v>1.2306142339393358E-2</v>
      </c>
      <c r="CO667" s="32">
        <f t="shared" si="1530"/>
        <v>8.5418407082506354E-3</v>
      </c>
      <c r="CP667" s="32">
        <f t="shared" si="1530"/>
        <v>5.9289938855627191E-3</v>
      </c>
      <c r="CQ667" s="32">
        <f t="shared" si="1530"/>
        <v>8.2040948929283843E-3</v>
      </c>
      <c r="CR667" s="32">
        <f t="shared" si="1530"/>
        <v>5.694560472166728E-3</v>
      </c>
      <c r="CS667" s="32">
        <f t="shared" si="1530"/>
        <v>3.9526625903748948E-3</v>
      </c>
    </row>
    <row r="668" spans="1:111" ht="13.15" thickTop="1" x14ac:dyDescent="0.35">
      <c r="H668" s="34">
        <f t="shared" si="1526"/>
        <v>1.0069277626076061E-12</v>
      </c>
      <c r="I668" s="34">
        <f t="shared" ref="I668:J668" si="1531">I663</f>
        <v>-0.36512199073404705</v>
      </c>
      <c r="J668" s="34">
        <f t="shared" si="1531"/>
        <v>-0.52424765790062167</v>
      </c>
      <c r="K668" s="34">
        <f t="shared" si="1522"/>
        <v>-0.36512199073457491</v>
      </c>
      <c r="L668" s="34">
        <f>$CE$6-$CE$7*SUMPRODUCT($B$6:$CD$6,Q667:CS667)</f>
        <v>3.248601387895178E-11</v>
      </c>
    </row>
    <row r="670" spans="1:111" ht="27.75" customHeight="1" x14ac:dyDescent="0.35">
      <c r="A670" s="40" t="s">
        <v>354</v>
      </c>
      <c r="B670" s="40"/>
      <c r="C670" s="40">
        <f>1+C612</f>
        <v>12</v>
      </c>
      <c r="D670" s="40"/>
    </row>
    <row r="671" spans="1:111" ht="13.15" x14ac:dyDescent="0.35">
      <c r="B671" s="37" t="s">
        <v>349</v>
      </c>
      <c r="D671" s="37" t="s">
        <v>350</v>
      </c>
      <c r="F671" s="37" t="s">
        <v>348</v>
      </c>
      <c r="H671" s="37" t="s">
        <v>355</v>
      </c>
      <c r="I671" s="37"/>
      <c r="J671" s="37"/>
      <c r="K671" s="37"/>
      <c r="M671" s="37" t="s">
        <v>356</v>
      </c>
      <c r="N671" s="37" t="s">
        <v>357</v>
      </c>
      <c r="P671" s="37" t="s">
        <v>358</v>
      </c>
      <c r="R671" s="37" t="s">
        <v>359</v>
      </c>
      <c r="T671" s="37" t="s">
        <v>360</v>
      </c>
      <c r="V671" s="37" t="s">
        <v>361</v>
      </c>
      <c r="X671" s="37" t="s">
        <v>362</v>
      </c>
      <c r="Y671" s="37"/>
      <c r="Z671" s="37"/>
      <c r="AA671" s="37"/>
      <c r="AC671" s="37" t="s">
        <v>336</v>
      </c>
    </row>
    <row r="672" spans="1:111" ht="13.15" x14ac:dyDescent="0.35">
      <c r="B672" s="36">
        <f>K665</f>
        <v>-0.49706183544653393</v>
      </c>
      <c r="D672" s="36">
        <f>$CE$3-$CE$7*SUMPRODUCT($B$3:$CD$3,AE674:DG674)</f>
        <v>5.8747673392645083E-11</v>
      </c>
      <c r="F672" s="36">
        <f>SUMPRODUCT(D672:D675,D672:D675)</f>
        <v>5.5618024956803027E-21</v>
      </c>
      <c r="H672" s="36">
        <f t="shared" ref="H672:K675" si="1532">X614</f>
        <v>-2.2259531820647909E-3</v>
      </c>
      <c r="I672" s="36">
        <f t="shared" si="1532"/>
        <v>-2.0456538638046785E-7</v>
      </c>
      <c r="J672" s="36">
        <f t="shared" si="1532"/>
        <v>2.071795067498574E-7</v>
      </c>
      <c r="K672" s="36">
        <f t="shared" si="1532"/>
        <v>-3.4316483075742116E-7</v>
      </c>
      <c r="M672" s="36">
        <f t="array" ref="M672:M675">MMULT(H672:K675,D672:D675)</f>
        <v>-1.3077719877465468E-13</v>
      </c>
      <c r="N672" s="36">
        <f>IFERROR(M672/(MAX(ABS(M672),ABS(M673),ABS(M674),ABS(M675))),0)</f>
        <v>-1</v>
      </c>
      <c r="P672" s="36">
        <f>L723</f>
        <v>3.4106051316484809E-13</v>
      </c>
      <c r="R672" s="36">
        <f>H723*J723</f>
        <v>1.2979928189863673E-13</v>
      </c>
      <c r="T672" s="36">
        <f>P672-D672</f>
        <v>-5.8406612879480235E-11</v>
      </c>
      <c r="V672" s="36">
        <f t="array" ref="V672:V675">MMULT(H672:K675,T672:T675)</f>
        <v>1.3001801404009875E-13</v>
      </c>
      <c r="X672" s="36">
        <f t="array" ref="X672:AA675">H672:K675+MMULT(R672:R675,TRANSPOSE(R672:R675))*((SUMPRODUCT(R672:R675,T672:T675)+SUMPRODUCT(V672:V675,T672:T675))/SUMPRODUCT(R672:R675,T672:T675)^2)-(MMULT(V672:V675,TRANSPOSE(R672:R675))+MMULT(R672:R675,TRANSPOSE(V672:V675)))/SUMPRODUCT(R672:R675,T672:T675)</f>
        <v>-2.2266120212584722E-3</v>
      </c>
      <c r="Y672" s="36">
        <v>1.2769005916024112E-6</v>
      </c>
      <c r="Z672" s="36">
        <v>3.8865770096028953E-6</v>
      </c>
      <c r="AA672" s="36">
        <v>3.6098627519643919E-6</v>
      </c>
      <c r="AC672" s="43">
        <f>SUM(AE672:DG672)</f>
        <v>-1.265990737064643</v>
      </c>
      <c r="AD672" s="37" t="s">
        <v>363</v>
      </c>
      <c r="AE672" s="36">
        <f t="shared" ref="AE672:BJ672" si="1533">SUMPRODUCT(B$3:B$6,$B672:$B675)</f>
        <v>0.93942911356887326</v>
      </c>
      <c r="AF672" s="36">
        <f t="shared" si="1533"/>
        <v>0.57430712283429841</v>
      </c>
      <c r="AG672" s="36">
        <f t="shared" si="1533"/>
        <v>0.2091851320997235</v>
      </c>
      <c r="AH672" s="36">
        <f t="shared" si="1533"/>
        <v>0.53396400546064537</v>
      </c>
      <c r="AI672" s="36">
        <f t="shared" si="1533"/>
        <v>0.16884201472607041</v>
      </c>
      <c r="AJ672" s="36">
        <f t="shared" si="1533"/>
        <v>-0.1962799760085045</v>
      </c>
      <c r="AK672" s="36">
        <f t="shared" si="1533"/>
        <v>0.12849889735241726</v>
      </c>
      <c r="AL672" s="36">
        <f t="shared" si="1533"/>
        <v>-0.23662309338215765</v>
      </c>
      <c r="AM672" s="36">
        <f t="shared" si="1533"/>
        <v>-0.60174508411673255</v>
      </c>
      <c r="AN672" s="36">
        <f t="shared" si="1533"/>
        <v>1.2207603884721279</v>
      </c>
      <c r="AO672" s="36">
        <f t="shared" si="1533"/>
        <v>0.8556383977375529</v>
      </c>
      <c r="AP672" s="36">
        <f t="shared" si="1533"/>
        <v>0.49051640700297799</v>
      </c>
      <c r="AQ672" s="36">
        <f t="shared" si="1533"/>
        <v>0.81529528036389975</v>
      </c>
      <c r="AR672" s="36">
        <f t="shared" si="1533"/>
        <v>0.45017328962932485</v>
      </c>
      <c r="AS672" s="36">
        <f t="shared" si="1533"/>
        <v>8.5051298894749938E-2</v>
      </c>
      <c r="AT672" s="36">
        <f t="shared" si="1533"/>
        <v>0.4098301722556717</v>
      </c>
      <c r="AU672" s="36">
        <f t="shared" si="1533"/>
        <v>4.470818152109679E-2</v>
      </c>
      <c r="AV672" s="36">
        <f t="shared" si="1533"/>
        <v>-0.32041380921347812</v>
      </c>
      <c r="AW672" s="36">
        <f t="shared" si="1533"/>
        <v>1.5958687550098003</v>
      </c>
      <c r="AX672" s="36">
        <f t="shared" si="1533"/>
        <v>1.2307467642752254</v>
      </c>
      <c r="AY672" s="36">
        <f t="shared" si="1533"/>
        <v>0.86562477354065059</v>
      </c>
      <c r="AZ672" s="36">
        <f t="shared" si="1533"/>
        <v>1.1904036469015724</v>
      </c>
      <c r="BA672" s="36">
        <f t="shared" si="1533"/>
        <v>0.82528165616699745</v>
      </c>
      <c r="BB672" s="36">
        <f t="shared" si="1533"/>
        <v>0.46015966543242254</v>
      </c>
      <c r="BC672" s="36">
        <f t="shared" si="1533"/>
        <v>0.7849385387933443</v>
      </c>
      <c r="BD672" s="36">
        <f t="shared" si="1533"/>
        <v>0.41981654805876939</v>
      </c>
      <c r="BE672" s="36">
        <f t="shared" si="1533"/>
        <v>5.4694557324194482E-2</v>
      </c>
      <c r="BF672" s="36">
        <f t="shared" si="1533"/>
        <v>0.44236727812233945</v>
      </c>
      <c r="BG672" s="36">
        <f t="shared" si="1533"/>
        <v>7.7245287387764539E-2</v>
      </c>
      <c r="BH672" s="36">
        <f t="shared" si="1533"/>
        <v>-0.28787670334681037</v>
      </c>
      <c r="BI672" s="36">
        <f t="shared" si="1533"/>
        <v>3.6902170014111391E-2</v>
      </c>
      <c r="BJ672" s="36">
        <f t="shared" si="1533"/>
        <v>-0.32821982072046352</v>
      </c>
      <c r="BK672" s="36">
        <f t="shared" ref="BK672:CP672" si="1534">SUMPRODUCT(AH$3:AH$6,$B672:$B675)</f>
        <v>-0.69334181145503848</v>
      </c>
      <c r="BL672" s="36">
        <f t="shared" si="1534"/>
        <v>-0.36856293809411661</v>
      </c>
      <c r="BM672" s="36">
        <f t="shared" si="1534"/>
        <v>-0.73368492882869152</v>
      </c>
      <c r="BN672" s="36">
        <f t="shared" si="1534"/>
        <v>-1.0988069195632664</v>
      </c>
      <c r="BO672" s="36">
        <f t="shared" si="1534"/>
        <v>0.72369855302559394</v>
      </c>
      <c r="BP672" s="36">
        <f t="shared" si="1534"/>
        <v>0.35857656229101897</v>
      </c>
      <c r="BQ672" s="36">
        <f t="shared" si="1534"/>
        <v>-6.545428443555934E-3</v>
      </c>
      <c r="BR672" s="36">
        <f t="shared" si="1534"/>
        <v>0.31823344491736583</v>
      </c>
      <c r="BS672" s="36">
        <f t="shared" si="1534"/>
        <v>-4.6888545817209068E-2</v>
      </c>
      <c r="BT672" s="36">
        <f t="shared" si="1534"/>
        <v>-0.41201053655178399</v>
      </c>
      <c r="BU672" s="36">
        <f t="shared" si="1534"/>
        <v>-8.723166319086223E-2</v>
      </c>
      <c r="BV672" s="36">
        <f t="shared" si="1534"/>
        <v>-0.45235365392543714</v>
      </c>
      <c r="BW672" s="36">
        <f t="shared" si="1534"/>
        <v>-0.81747564466001199</v>
      </c>
      <c r="BX672" s="36">
        <f t="shared" si="1534"/>
        <v>1.0988069195632664</v>
      </c>
      <c r="BY672" s="36">
        <f t="shared" si="1534"/>
        <v>0.73368492882869152</v>
      </c>
      <c r="BZ672" s="36">
        <f t="shared" si="1534"/>
        <v>0.36856293809411661</v>
      </c>
      <c r="CA672" s="36">
        <f t="shared" si="1534"/>
        <v>0.69334181145503848</v>
      </c>
      <c r="CB672" s="36">
        <f t="shared" si="1534"/>
        <v>0.32821982072046352</v>
      </c>
      <c r="CC672" s="36">
        <f t="shared" si="1534"/>
        <v>-3.6902170014111391E-2</v>
      </c>
      <c r="CD672" s="36">
        <f t="shared" si="1534"/>
        <v>0.28787670334681037</v>
      </c>
      <c r="CE672" s="36">
        <f t="shared" si="1534"/>
        <v>-7.7245287387764539E-2</v>
      </c>
      <c r="CF672" s="36">
        <f t="shared" si="1534"/>
        <v>-0.44236727812233945</v>
      </c>
      <c r="CG672" s="36">
        <f t="shared" si="1534"/>
        <v>-5.4694557324194482E-2</v>
      </c>
      <c r="CH672" s="36">
        <f t="shared" si="1534"/>
        <v>-0.41981654805876939</v>
      </c>
      <c r="CI672" s="36">
        <f t="shared" si="1534"/>
        <v>-0.7849385387933443</v>
      </c>
      <c r="CJ672" s="36">
        <f t="shared" si="1534"/>
        <v>-0.46015966543242254</v>
      </c>
      <c r="CK672" s="36">
        <f t="shared" si="1534"/>
        <v>-0.82528165616699745</v>
      </c>
      <c r="CL672" s="36">
        <f t="shared" si="1534"/>
        <v>-1.1904036469015724</v>
      </c>
      <c r="CM672" s="36">
        <f t="shared" si="1534"/>
        <v>-0.86562477354065059</v>
      </c>
      <c r="CN672" s="36">
        <f t="shared" si="1534"/>
        <v>-1.2307467642752254</v>
      </c>
      <c r="CO672" s="36">
        <f t="shared" si="1534"/>
        <v>-1.5958687550098003</v>
      </c>
      <c r="CP672" s="36">
        <f t="shared" si="1534"/>
        <v>0.22663671757906001</v>
      </c>
      <c r="CQ672" s="36">
        <f t="shared" ref="CQ672:DG672" si="1535">SUMPRODUCT(BN$3:BN$6,$B672:$B675)</f>
        <v>-0.1384852731555149</v>
      </c>
      <c r="CR672" s="36">
        <f t="shared" si="1535"/>
        <v>-0.50360726389008981</v>
      </c>
      <c r="CS672" s="36">
        <f t="shared" si="1535"/>
        <v>-0.17882839052916805</v>
      </c>
      <c r="CT672" s="36">
        <f t="shared" si="1535"/>
        <v>-0.54395038126374295</v>
      </c>
      <c r="CU672" s="36">
        <f t="shared" si="1535"/>
        <v>-0.90907237199831781</v>
      </c>
      <c r="CV672" s="36">
        <f t="shared" si="1535"/>
        <v>-0.58429349863739621</v>
      </c>
      <c r="CW672" s="36">
        <f t="shared" si="1535"/>
        <v>-0.94941548937197107</v>
      </c>
      <c r="CX672" s="36">
        <f t="shared" si="1535"/>
        <v>-1.3145374801065459</v>
      </c>
      <c r="CY672" s="36">
        <f t="shared" si="1535"/>
        <v>0.60174508411673255</v>
      </c>
      <c r="CZ672" s="36">
        <f t="shared" si="1535"/>
        <v>0.23662309338215765</v>
      </c>
      <c r="DA672" s="36">
        <f t="shared" si="1535"/>
        <v>-0.12849889735241726</v>
      </c>
      <c r="DB672" s="36">
        <f t="shared" si="1535"/>
        <v>0.1962799760085045</v>
      </c>
      <c r="DC672" s="36">
        <f t="shared" si="1535"/>
        <v>-0.16884201472607041</v>
      </c>
      <c r="DD672" s="36">
        <f t="shared" si="1535"/>
        <v>-0.53396400546064537</v>
      </c>
      <c r="DE672" s="36">
        <f t="shared" si="1535"/>
        <v>-0.2091851320997235</v>
      </c>
      <c r="DF672" s="36">
        <f t="shared" si="1535"/>
        <v>-0.57430712283429841</v>
      </c>
      <c r="DG672" s="36">
        <f t="shared" si="1535"/>
        <v>-0.93942911356887326</v>
      </c>
    </row>
    <row r="673" spans="2:111" ht="13.15" x14ac:dyDescent="0.35">
      <c r="B673" s="35">
        <f t="shared" ref="B673:B675" si="1536">K666</f>
        <v>0.32821982072046352</v>
      </c>
      <c r="D673" s="35">
        <f>$CE$4-$CE$7*SUMPRODUCT($B$4:$CD$4,AE674:DG674)</f>
        <v>1.2960299500264227E-11</v>
      </c>
      <c r="F673" s="37" t="s">
        <v>364</v>
      </c>
      <c r="H673" s="35">
        <f t="shared" si="1532"/>
        <v>-2.0456538638046785E-7</v>
      </c>
      <c r="I673" s="35">
        <f t="shared" si="1532"/>
        <v>-1.978750710326372E-3</v>
      </c>
      <c r="J673" s="35">
        <f t="shared" si="1532"/>
        <v>-1.3488010889622839E-6</v>
      </c>
      <c r="K673" s="35">
        <f t="shared" si="1532"/>
        <v>7.9848630197453451E-7</v>
      </c>
      <c r="M673" s="35">
        <v>-2.5671455269404919E-14</v>
      </c>
      <c r="N673" s="35">
        <f>IFERROR(M673/(MAX(ABS(M672),ABS(M673),ABS(M674),ABS(M675))),0)</f>
        <v>-0.19629916766790531</v>
      </c>
      <c r="P673" s="35">
        <f>L724</f>
        <v>0</v>
      </c>
      <c r="R673" s="35">
        <f>H724*J724</f>
        <v>2.5479491000594198E-14</v>
      </c>
      <c r="T673" s="35">
        <f>P673-D673</f>
        <v>-1.2960299500264227E-11</v>
      </c>
      <c r="V673" s="35">
        <v>2.5671385500229264E-14</v>
      </c>
      <c r="X673" s="35">
        <v>1.2769005916024112E-6</v>
      </c>
      <c r="Y673" s="35">
        <v>-1.9781437019596006E-3</v>
      </c>
      <c r="Z673" s="35">
        <v>1.5821386830711841E-7</v>
      </c>
      <c r="AA673" s="35">
        <v>2.4180203367422893E-6</v>
      </c>
      <c r="AC673" s="43">
        <f t="shared" ref="AC673:AC674" si="1537">SUM(AE673:DG673)</f>
        <v>98.882941364192732</v>
      </c>
      <c r="AD673" s="37" t="s">
        <v>365</v>
      </c>
      <c r="AE673" s="35">
        <f>EXP(AE672)</f>
        <v>2.5585203767576958</v>
      </c>
      <c r="AF673" s="35">
        <f t="shared" ref="AF673:CQ673" si="1538">EXP(AF672)</f>
        <v>1.7758996202342785</v>
      </c>
      <c r="AG673" s="35">
        <f t="shared" si="1538"/>
        <v>1.2326731847822747</v>
      </c>
      <c r="AH673" s="35">
        <f t="shared" si="1538"/>
        <v>1.7056802511716889</v>
      </c>
      <c r="AI673" s="35">
        <f t="shared" si="1538"/>
        <v>1.1839330801561103</v>
      </c>
      <c r="AJ673" s="35">
        <f t="shared" si="1538"/>
        <v>0.82178212318813093</v>
      </c>
      <c r="AK673" s="35">
        <f t="shared" si="1538"/>
        <v>1.13712016744772</v>
      </c>
      <c r="AL673" s="35">
        <f t="shared" si="1538"/>
        <v>0.78928872010402329</v>
      </c>
      <c r="AM673" s="35">
        <f t="shared" si="1538"/>
        <v>0.54785474879205243</v>
      </c>
      <c r="AN673" s="35">
        <f t="shared" si="1538"/>
        <v>3.3897642915952586</v>
      </c>
      <c r="AO673" s="35">
        <f t="shared" si="1538"/>
        <v>2.3528759719148598</v>
      </c>
      <c r="AP673" s="35">
        <f t="shared" si="1538"/>
        <v>1.633159377169846</v>
      </c>
      <c r="AQ673" s="35">
        <f t="shared" si="1538"/>
        <v>2.2598428610633619</v>
      </c>
      <c r="AR673" s="35">
        <f t="shared" si="1538"/>
        <v>1.5685839812764735</v>
      </c>
      <c r="AS673" s="35">
        <f t="shared" si="1538"/>
        <v>1.0887729181131613</v>
      </c>
      <c r="AT673" s="35">
        <f t="shared" si="1538"/>
        <v>1.5065619073754786</v>
      </c>
      <c r="AU673" s="35">
        <f t="shared" si="1538"/>
        <v>1.045722654184249</v>
      </c>
      <c r="AV673" s="35">
        <f t="shared" si="1538"/>
        <v>0.72584861207539475</v>
      </c>
      <c r="AW673" s="35">
        <f t="shared" si="1538"/>
        <v>4.9326124430210374</v>
      </c>
      <c r="AX673" s="35">
        <f t="shared" si="1538"/>
        <v>3.4237853424583196</v>
      </c>
      <c r="AY673" s="35">
        <f t="shared" si="1538"/>
        <v>2.3764903905673496</v>
      </c>
      <c r="AZ673" s="35">
        <f t="shared" si="1538"/>
        <v>3.288408295347149</v>
      </c>
      <c r="BA673" s="35">
        <f t="shared" si="1538"/>
        <v>2.2825235616387345</v>
      </c>
      <c r="BB673" s="35">
        <f t="shared" si="1538"/>
        <v>1.5843269270447988</v>
      </c>
      <c r="BC673" s="35">
        <f t="shared" si="1538"/>
        <v>2.1922721968979597</v>
      </c>
      <c r="BD673" s="35">
        <f t="shared" si="1538"/>
        <v>1.5216823744257262</v>
      </c>
      <c r="BE673" s="35">
        <f t="shared" si="1538"/>
        <v>1.056217951363132</v>
      </c>
      <c r="BF673" s="35">
        <f t="shared" si="1538"/>
        <v>1.556387262465305</v>
      </c>
      <c r="BG673" s="35">
        <f t="shared" si="1538"/>
        <v>1.0803070295857042</v>
      </c>
      <c r="BH673" s="35">
        <f t="shared" si="1538"/>
        <v>0.74985404103325082</v>
      </c>
      <c r="BI673" s="35">
        <f t="shared" si="1538"/>
        <v>1.0375915083101372</v>
      </c>
      <c r="BJ673" s="35">
        <f t="shared" si="1538"/>
        <v>0.72020468639042368</v>
      </c>
      <c r="BK673" s="35">
        <f t="shared" si="1538"/>
        <v>0.49990269402213539</v>
      </c>
      <c r="BL673" s="35">
        <f t="shared" si="1538"/>
        <v>0.69172767220671416</v>
      </c>
      <c r="BM673" s="35">
        <f t="shared" si="1538"/>
        <v>0.48013645759358525</v>
      </c>
      <c r="BN673" s="35">
        <f t="shared" si="1538"/>
        <v>0.33326846268140242</v>
      </c>
      <c r="BO673" s="35">
        <f t="shared" si="1538"/>
        <v>2.0620457097489946</v>
      </c>
      <c r="BP673" s="35">
        <f t="shared" si="1538"/>
        <v>1.4312906108215726</v>
      </c>
      <c r="BQ673" s="35">
        <f t="shared" si="1538"/>
        <v>0.9934759462123457</v>
      </c>
      <c r="BR673" s="35">
        <f t="shared" si="1538"/>
        <v>1.3746971398325756</v>
      </c>
      <c r="BS673" s="35">
        <f t="shared" si="1538"/>
        <v>0.95419374054765427</v>
      </c>
      <c r="BT673" s="35">
        <f t="shared" si="1538"/>
        <v>0.66231729747485502</v>
      </c>
      <c r="BU673" s="35">
        <f t="shared" si="1538"/>
        <v>0.91646475988832532</v>
      </c>
      <c r="BV673" s="35">
        <f t="shared" si="1538"/>
        <v>0.6361291603650624</v>
      </c>
      <c r="BW673" s="35">
        <f t="shared" si="1538"/>
        <v>0.44154486498320855</v>
      </c>
      <c r="BX673" s="35">
        <f t="shared" si="1538"/>
        <v>3.0005839495109345</v>
      </c>
      <c r="BY673" s="35">
        <f t="shared" si="1538"/>
        <v>2.0827412377971446</v>
      </c>
      <c r="BZ673" s="35">
        <f t="shared" si="1538"/>
        <v>1.4456556245752772</v>
      </c>
      <c r="CA673" s="35">
        <f t="shared" si="1538"/>
        <v>2.0003892996738295</v>
      </c>
      <c r="CB673" s="35">
        <f t="shared" si="1538"/>
        <v>1.3884941585313415</v>
      </c>
      <c r="CC673" s="35">
        <f t="shared" si="1538"/>
        <v>0.96377041638345673</v>
      </c>
      <c r="CD673" s="35">
        <f t="shared" si="1538"/>
        <v>1.3335928664491346</v>
      </c>
      <c r="CE673" s="35">
        <f t="shared" si="1538"/>
        <v>0.92566277235416872</v>
      </c>
      <c r="CF673" s="35">
        <f t="shared" si="1538"/>
        <v>0.64251361092226356</v>
      </c>
      <c r="CG673" s="35">
        <f t="shared" si="1538"/>
        <v>0.94677428906545447</v>
      </c>
      <c r="CH673" s="35">
        <f t="shared" si="1538"/>
        <v>0.65716736738663617</v>
      </c>
      <c r="CI673" s="35">
        <f t="shared" si="1538"/>
        <v>0.45614773631439959</v>
      </c>
      <c r="CJ673" s="35">
        <f t="shared" si="1538"/>
        <v>0.63118285937692942</v>
      </c>
      <c r="CK673" s="35">
        <f t="shared" si="1538"/>
        <v>0.43811157825772956</v>
      </c>
      <c r="CL673" s="35">
        <f t="shared" si="1538"/>
        <v>0.30409849087624702</v>
      </c>
      <c r="CM673" s="35">
        <f t="shared" si="1538"/>
        <v>0.42078857291792615</v>
      </c>
      <c r="CN673" s="35">
        <f t="shared" si="1538"/>
        <v>0.29207438550513448</v>
      </c>
      <c r="CO673" s="35">
        <f t="shared" si="1538"/>
        <v>0.20273232725081847</v>
      </c>
      <c r="CP673" s="35">
        <f t="shared" si="1538"/>
        <v>1.2543740931004923</v>
      </c>
      <c r="CQ673" s="35">
        <f t="shared" si="1538"/>
        <v>0.87067607348583176</v>
      </c>
      <c r="CR673" s="35">
        <f t="shared" ref="CR673:DG673" si="1539">EXP(CR672)</f>
        <v>0.60434668502036204</v>
      </c>
      <c r="CS673" s="35">
        <f t="shared" si="1539"/>
        <v>0.83624939540027499</v>
      </c>
      <c r="CT673" s="35">
        <f t="shared" si="1539"/>
        <v>0.5804507156571842</v>
      </c>
      <c r="CU673" s="35">
        <f t="shared" si="1539"/>
        <v>0.40289779001354908</v>
      </c>
      <c r="CV673" s="35">
        <f t="shared" si="1539"/>
        <v>0.55749959693348106</v>
      </c>
      <c r="CW673" s="35">
        <f t="shared" si="1539"/>
        <v>0.38696714377143149</v>
      </c>
      <c r="CX673" s="35">
        <f t="shared" si="1539"/>
        <v>0.26859852667568229</v>
      </c>
      <c r="CY673" s="35">
        <f t="shared" si="1539"/>
        <v>1.8253013270485807</v>
      </c>
      <c r="CZ673" s="35">
        <f t="shared" si="1539"/>
        <v>1.2669635008444138</v>
      </c>
      <c r="DA673" s="35">
        <f t="shared" si="1539"/>
        <v>0.87941453210218934</v>
      </c>
      <c r="DB673" s="35">
        <f t="shared" si="1539"/>
        <v>1.2168675513656431</v>
      </c>
      <c r="DC673" s="35">
        <f t="shared" si="1539"/>
        <v>0.84464233389622212</v>
      </c>
      <c r="DD673" s="35">
        <f t="shared" si="1539"/>
        <v>0.58627635473475559</v>
      </c>
      <c r="DE673" s="35">
        <f t="shared" si="1539"/>
        <v>0.81124503424371042</v>
      </c>
      <c r="DF673" s="35">
        <f t="shared" si="1539"/>
        <v>0.56309488926411222</v>
      </c>
      <c r="DG673" s="35">
        <f t="shared" si="1539"/>
        <v>0.39085090315647886</v>
      </c>
    </row>
    <row r="674" spans="2:111" ht="13.15" x14ac:dyDescent="0.35">
      <c r="B674" s="36">
        <f t="shared" si="1536"/>
        <v>-0.40546510810822806</v>
      </c>
      <c r="D674" s="36">
        <f>$CE$5-$CE$7*SUMPRODUCT($B$5:$CD$5,AE674:DG674)</f>
        <v>2.97859514830634E-11</v>
      </c>
      <c r="F674" s="36">
        <f>SUMPRODUCT($B$7:$CD$7, LN(AE674:DG674))</f>
        <v>-3180.5978399977976</v>
      </c>
      <c r="H674" s="36">
        <f t="shared" si="1532"/>
        <v>2.071795067498574E-7</v>
      </c>
      <c r="I674" s="36">
        <f t="shared" si="1532"/>
        <v>-1.3488010889622839E-6</v>
      </c>
      <c r="J674" s="36">
        <f t="shared" si="1532"/>
        <v>-2.1369631112600879E-3</v>
      </c>
      <c r="K674" s="36">
        <f t="shared" si="1532"/>
        <v>-1.7128914493695765E-6</v>
      </c>
      <c r="M674" s="36">
        <v>-6.3712434120569593E-14</v>
      </c>
      <c r="N674" s="36">
        <f>IFERROR(M674/(MAX(ABS(M672),ABS(M673),ABS(M674),ABS(M675))),0)</f>
        <v>-0.48718304656726907</v>
      </c>
      <c r="P674" s="36">
        <f>L725</f>
        <v>0</v>
      </c>
      <c r="R674" s="36">
        <f>H725*J725</f>
        <v>6.3236009597621619E-14</v>
      </c>
      <c r="T674" s="36">
        <f>P674-D674</f>
        <v>-2.97859514830634E-11</v>
      </c>
      <c r="V674" s="36">
        <v>6.371250478131849E-14</v>
      </c>
      <c r="X674" s="36">
        <v>3.8865770096028953E-6</v>
      </c>
      <c r="Y674" s="36">
        <v>1.5821386830711841E-7</v>
      </c>
      <c r="Z674" s="36">
        <v>-2.1332216573726444E-3</v>
      </c>
      <c r="AA674" s="36">
        <v>2.3079129940318339E-6</v>
      </c>
      <c r="AC674" s="44">
        <f t="shared" si="1537"/>
        <v>1.0000000000000002</v>
      </c>
      <c r="AD674" s="37" t="s">
        <v>366</v>
      </c>
      <c r="AE674" s="36">
        <f t="shared" ref="AE674:BJ674" si="1540">AE673/$AC673</f>
        <v>2.587423413442454E-2</v>
      </c>
      <c r="AF674" s="36">
        <f t="shared" si="1540"/>
        <v>1.795961563980502E-2</v>
      </c>
      <c r="AG674" s="36">
        <f t="shared" si="1540"/>
        <v>1.2465984200877014E-2</v>
      </c>
      <c r="AH674" s="36">
        <f t="shared" si="1540"/>
        <v>1.7249489422948596E-2</v>
      </c>
      <c r="AI674" s="36">
        <f t="shared" si="1540"/>
        <v>1.1973077093202585E-2</v>
      </c>
      <c r="AJ674" s="36">
        <f t="shared" si="1540"/>
        <v>8.3106561339174809E-3</v>
      </c>
      <c r="AK674" s="36">
        <f t="shared" si="1540"/>
        <v>1.1499659615298332E-2</v>
      </c>
      <c r="AL674" s="36">
        <f t="shared" si="1540"/>
        <v>7.9820513954678811E-3</v>
      </c>
      <c r="AM674" s="36">
        <f t="shared" si="1540"/>
        <v>5.5404374226113015E-3</v>
      </c>
      <c r="AN674" s="36">
        <f t="shared" si="1540"/>
        <v>3.4280577062433058E-2</v>
      </c>
      <c r="AO674" s="36">
        <f t="shared" si="1540"/>
        <v>2.3794558894127696E-2</v>
      </c>
      <c r="AP674" s="36">
        <f t="shared" si="1540"/>
        <v>1.6516088160796177E-2</v>
      </c>
      <c r="AQ674" s="36">
        <f t="shared" si="1540"/>
        <v>2.2853718041620584E-2</v>
      </c>
      <c r="AR674" s="36">
        <f t="shared" si="1540"/>
        <v>1.5863039262750789E-2</v>
      </c>
      <c r="AS674" s="36">
        <f t="shared" si="1540"/>
        <v>1.1010725440530082E-2</v>
      </c>
      <c r="AT674" s="36">
        <f t="shared" si="1540"/>
        <v>1.5235812027746086E-2</v>
      </c>
      <c r="AU674" s="36">
        <f t="shared" si="1540"/>
        <v>1.0575359508499853E-2</v>
      </c>
      <c r="AV674" s="36">
        <f t="shared" si="1540"/>
        <v>7.3404836270195882E-3</v>
      </c>
      <c r="AW674" s="36">
        <f t="shared" si="1540"/>
        <v>4.9883350707114221E-2</v>
      </c>
      <c r="AX674" s="36">
        <f t="shared" si="1540"/>
        <v>3.4624630853650286E-2</v>
      </c>
      <c r="AY674" s="36">
        <f t="shared" si="1540"/>
        <v>2.4033370749101918E-2</v>
      </c>
      <c r="AZ674" s="36">
        <f t="shared" si="1540"/>
        <v>3.3255567138074031E-2</v>
      </c>
      <c r="BA674" s="36">
        <f t="shared" si="1540"/>
        <v>2.3083087235765389E-2</v>
      </c>
      <c r="BB674" s="36">
        <f t="shared" si="1540"/>
        <v>1.6022247166066924E-2</v>
      </c>
      <c r="BC674" s="36">
        <f t="shared" si="1540"/>
        <v>2.217037809204794E-2</v>
      </c>
      <c r="BD674" s="36">
        <f t="shared" si="1540"/>
        <v>1.5388724823842613E-2</v>
      </c>
      <c r="BE674" s="36">
        <f t="shared" si="1540"/>
        <v>1.0681498110710603E-2</v>
      </c>
      <c r="BF674" s="36">
        <f t="shared" si="1540"/>
        <v>1.5739694238392676E-2</v>
      </c>
      <c r="BG674" s="36">
        <f t="shared" si="1540"/>
        <v>1.0925110182623498E-2</v>
      </c>
      <c r="BH674" s="36">
        <f t="shared" si="1540"/>
        <v>7.5832497566135941E-3</v>
      </c>
      <c r="BI674" s="36">
        <f t="shared" si="1540"/>
        <v>1.0493129492261114E-2</v>
      </c>
      <c r="BJ674" s="36">
        <f t="shared" si="1540"/>
        <v>7.2834067884152013E-3</v>
      </c>
      <c r="BK674" s="36">
        <f t="shared" ref="BK674:CP674" si="1541">BK673/$AC673</f>
        <v>5.0554998377420743E-3</v>
      </c>
      <c r="BL674" s="36">
        <f t="shared" si="1541"/>
        <v>6.9954196615069648E-3</v>
      </c>
      <c r="BM674" s="36">
        <f t="shared" si="1541"/>
        <v>4.855604525609826E-3</v>
      </c>
      <c r="BN674" s="36">
        <f t="shared" si="1541"/>
        <v>3.3703332251611689E-3</v>
      </c>
      <c r="BO674" s="36">
        <f t="shared" si="1541"/>
        <v>2.0853401823418029E-2</v>
      </c>
      <c r="BP674" s="36">
        <f t="shared" si="1541"/>
        <v>1.4474595830943479E-2</v>
      </c>
      <c r="BQ674" s="36">
        <f t="shared" si="1541"/>
        <v>1.0046990234172999E-2</v>
      </c>
      <c r="BR674" s="36">
        <f t="shared" si="1541"/>
        <v>1.3902267882277801E-2</v>
      </c>
      <c r="BS674" s="36">
        <f t="shared" si="1541"/>
        <v>9.6497305539617051E-3</v>
      </c>
      <c r="BT674" s="36">
        <f t="shared" si="1541"/>
        <v>6.6979934894482399E-3</v>
      </c>
      <c r="BU674" s="36">
        <f t="shared" si="1541"/>
        <v>9.2681785881846088E-3</v>
      </c>
      <c r="BV674" s="36">
        <f t="shared" si="1541"/>
        <v>6.4331537026407273E-3</v>
      </c>
      <c r="BW674" s="36">
        <f t="shared" si="1541"/>
        <v>4.4653289929652094E-3</v>
      </c>
      <c r="BX674" s="36">
        <f t="shared" si="1541"/>
        <v>3.034480880235526E-2</v>
      </c>
      <c r="BY674" s="36">
        <f t="shared" si="1541"/>
        <v>2.106269503175744E-2</v>
      </c>
      <c r="BZ674" s="36">
        <f t="shared" si="1541"/>
        <v>1.461986875219283E-2</v>
      </c>
      <c r="CA674" s="36">
        <f t="shared" si="1541"/>
        <v>2.0229872534902223E-2</v>
      </c>
      <c r="CB674" s="36">
        <f t="shared" si="1541"/>
        <v>1.4041796687837402E-2</v>
      </c>
      <c r="CC674" s="36">
        <f t="shared" si="1541"/>
        <v>9.7465791681279317E-3</v>
      </c>
      <c r="CD674" s="36">
        <f t="shared" si="1541"/>
        <v>1.3486581689933955E-2</v>
      </c>
      <c r="CE674" s="36">
        <f t="shared" si="1541"/>
        <v>9.3611977918910058E-3</v>
      </c>
      <c r="CF674" s="36">
        <f t="shared" si="1541"/>
        <v>6.4977194454182074E-3</v>
      </c>
      <c r="CG674" s="36">
        <f t="shared" si="1541"/>
        <v>9.5746978801775229E-3</v>
      </c>
      <c r="CH674" s="36">
        <f t="shared" si="1541"/>
        <v>6.6459124123972322E-3</v>
      </c>
      <c r="CI674" s="36">
        <f t="shared" si="1541"/>
        <v>4.6130073602318909E-3</v>
      </c>
      <c r="CJ674" s="36">
        <f t="shared" si="1541"/>
        <v>6.3831319201179421E-3</v>
      </c>
      <c r="CK674" s="36">
        <f t="shared" si="1541"/>
        <v>4.4306082749312062E-3</v>
      </c>
      <c r="CL674" s="36">
        <f t="shared" si="1541"/>
        <v>3.075338240154398E-3</v>
      </c>
      <c r="CM674" s="36">
        <f t="shared" si="1541"/>
        <v>4.2554212800783569E-3</v>
      </c>
      <c r="CN674" s="36">
        <f t="shared" si="1541"/>
        <v>2.9537388499539497E-3</v>
      </c>
      <c r="CO674" s="36">
        <f t="shared" si="1541"/>
        <v>2.0502254934361354E-3</v>
      </c>
      <c r="CP674" s="36">
        <f t="shared" si="1541"/>
        <v>1.268544478749419E-2</v>
      </c>
      <c r="CQ674" s="36">
        <f t="shared" ref="CQ674:DG674" si="1542">CQ673/$AC673</f>
        <v>8.8051190779112384E-3</v>
      </c>
      <c r="CR674" s="36">
        <f t="shared" si="1542"/>
        <v>6.1117385535136067E-3</v>
      </c>
      <c r="CS674" s="36">
        <f t="shared" si="1542"/>
        <v>8.4569631916622551E-3</v>
      </c>
      <c r="CT674" s="36">
        <f t="shared" si="1542"/>
        <v>5.8700793852737854E-3</v>
      </c>
      <c r="CU674" s="36">
        <f t="shared" si="1542"/>
        <v>4.0744923690088121E-3</v>
      </c>
      <c r="CV674" s="36">
        <f t="shared" si="1542"/>
        <v>5.6379754611078099E-3</v>
      </c>
      <c r="CW674" s="36">
        <f t="shared" si="1542"/>
        <v>3.913386256848941E-3</v>
      </c>
      <c r="CX674" s="36">
        <f t="shared" si="1542"/>
        <v>2.7163282460057015E-3</v>
      </c>
      <c r="CY674" s="36">
        <f t="shared" si="1542"/>
        <v>1.8459213509091212E-2</v>
      </c>
      <c r="CZ674" s="36">
        <f t="shared" si="1542"/>
        <v>1.2812761062376769E-2</v>
      </c>
      <c r="DA674" s="36">
        <f t="shared" si="1542"/>
        <v>8.893490828344645E-3</v>
      </c>
      <c r="DB674" s="36">
        <f t="shared" si="1542"/>
        <v>1.2306142339393358E-2</v>
      </c>
      <c r="DC674" s="36">
        <f t="shared" si="1542"/>
        <v>8.5418407082506354E-3</v>
      </c>
      <c r="DD674" s="36">
        <f t="shared" si="1542"/>
        <v>5.9289938855627191E-3</v>
      </c>
      <c r="DE674" s="36">
        <f t="shared" si="1542"/>
        <v>8.2040948929283843E-3</v>
      </c>
      <c r="DF674" s="36">
        <f t="shared" si="1542"/>
        <v>5.694560472166728E-3</v>
      </c>
      <c r="DG674" s="36">
        <f t="shared" si="1542"/>
        <v>3.9526625903748948E-3</v>
      </c>
    </row>
    <row r="675" spans="2:111" x14ac:dyDescent="0.35">
      <c r="B675" s="35">
        <f t="shared" si="1536"/>
        <v>-0.36512199073457491</v>
      </c>
      <c r="D675" s="35">
        <f>$CE$6-$CE$7*SUMPRODUCT($B$6:$CD$6,AE674:DG674)</f>
        <v>3.248601387895178E-11</v>
      </c>
      <c r="H675" s="35">
        <f t="shared" si="1532"/>
        <v>-3.4316483075742116E-7</v>
      </c>
      <c r="I675" s="35">
        <f t="shared" si="1532"/>
        <v>7.9848630197453451E-7</v>
      </c>
      <c r="J675" s="35">
        <f t="shared" si="1532"/>
        <v>-1.7128914493695765E-6</v>
      </c>
      <c r="K675" s="35">
        <f t="shared" si="1532"/>
        <v>-2.1063193223555864E-3</v>
      </c>
      <c r="M675" s="35">
        <v>-6.8486750354931302E-14</v>
      </c>
      <c r="N675" s="35">
        <f>IFERROR(M675/(MAX(ABS(M672),ABS(M673),ABS(M674),ABS(M675))),0)</f>
        <v>-0.52369029920072274</v>
      </c>
      <c r="P675" s="35">
        <f>L726</f>
        <v>0</v>
      </c>
      <c r="R675" s="35">
        <f>H726*J726</f>
        <v>6.7974624773536026E-14</v>
      </c>
      <c r="T675" s="35">
        <f>P675-D675</f>
        <v>-3.248601387895178E-11</v>
      </c>
      <c r="V675" s="35">
        <v>6.8486633314958018E-14</v>
      </c>
      <c r="X675" s="35">
        <v>3.6098627519643919E-6</v>
      </c>
      <c r="Y675" s="35">
        <v>2.4180203367422893E-6</v>
      </c>
      <c r="Z675" s="35">
        <v>2.3079129940318339E-6</v>
      </c>
      <c r="AA675" s="35">
        <v>-2.1019983103039517E-3</v>
      </c>
    </row>
    <row r="676" spans="2:111" x14ac:dyDescent="0.35">
      <c r="B676" s="3"/>
    </row>
    <row r="677" spans="2:111" ht="13.5" thickBot="1" x14ac:dyDescent="0.4">
      <c r="B677" s="39" t="s">
        <v>367</v>
      </c>
      <c r="D677" s="39" t="s">
        <v>368</v>
      </c>
      <c r="E677" s="39" t="s">
        <v>369</v>
      </c>
      <c r="F677" s="39" t="s">
        <v>370</v>
      </c>
      <c r="H677" s="39" t="s">
        <v>347</v>
      </c>
      <c r="I677" s="39" t="s">
        <v>371</v>
      </c>
      <c r="J677" s="39" t="s">
        <v>372</v>
      </c>
      <c r="K677" s="39" t="s">
        <v>349</v>
      </c>
      <c r="L677" s="39" t="s">
        <v>373</v>
      </c>
      <c r="M677" s="39" t="s">
        <v>374</v>
      </c>
    </row>
    <row r="678" spans="2:111" ht="13.15" thickTop="1" x14ac:dyDescent="0.35">
      <c r="B678" s="32">
        <v>1</v>
      </c>
      <c r="D678" s="32">
        <v>0</v>
      </c>
      <c r="E678" s="32"/>
      <c r="F678" s="32" t="b">
        <v>0</v>
      </c>
      <c r="H678" s="32">
        <v>0</v>
      </c>
      <c r="I678" s="32">
        <f>B672</f>
        <v>-0.49706183544653393</v>
      </c>
      <c r="J678" s="32">
        <f>IF(SUMPRODUCT(L678:L681,N672:N675)&gt;0,N672,-N672)</f>
        <v>1</v>
      </c>
      <c r="K678" s="32">
        <f>I678+J678*H678</f>
        <v>-0.49706183544653393</v>
      </c>
      <c r="L678" s="32">
        <f>D672</f>
        <v>5.8747673392645083E-11</v>
      </c>
      <c r="M678" s="32">
        <f>SUMPRODUCT(L678:L681,J678:J681)</f>
        <v>9.2815590313804507E-11</v>
      </c>
    </row>
    <row r="679" spans="2:111" ht="13.5" thickBot="1" x14ac:dyDescent="0.4">
      <c r="H679" s="33">
        <f>H678</f>
        <v>0</v>
      </c>
      <c r="I679" s="33">
        <f>B673</f>
        <v>0.32821982072046352</v>
      </c>
      <c r="J679" s="32">
        <f>IF(SUMPRODUCT(L678:L681,N672:N675)&gt;0,N673,-N673)</f>
        <v>0.19629916766790531</v>
      </c>
      <c r="K679" s="33">
        <f t="shared" ref="K679:K681" si="1543">I679+J679*H679</f>
        <v>0.32821982072046352</v>
      </c>
      <c r="L679" s="32">
        <f>D673</f>
        <v>1.2960299500264227E-11</v>
      </c>
      <c r="M679" s="39" t="s">
        <v>375</v>
      </c>
    </row>
    <row r="680" spans="2:111" ht="13.15" thickTop="1" x14ac:dyDescent="0.35">
      <c r="H680" s="33">
        <f t="shared" ref="H680:H681" si="1544">H679</f>
        <v>0</v>
      </c>
      <c r="I680" s="32">
        <f>B674</f>
        <v>-0.40546510810822806</v>
      </c>
      <c r="J680" s="32">
        <f>IF(SUMPRODUCT(L678:L681,N672:N675)&gt;0,N674,-N674)</f>
        <v>0.48718304656726907</v>
      </c>
      <c r="K680" s="32">
        <f t="shared" si="1543"/>
        <v>-0.40546510810822806</v>
      </c>
      <c r="L680" s="32">
        <f>D674</f>
        <v>2.97859514830634E-11</v>
      </c>
      <c r="M680" s="32">
        <f>F674</f>
        <v>-3180.5978399977976</v>
      </c>
    </row>
    <row r="681" spans="2:111" x14ac:dyDescent="0.35">
      <c r="H681" s="33">
        <f t="shared" si="1544"/>
        <v>0</v>
      </c>
      <c r="I681" s="34">
        <f>B675</f>
        <v>-0.36512199073457491</v>
      </c>
      <c r="J681" s="32">
        <f>IF(SUMPRODUCT(L678:L681,N672:N675)&gt;0,N675,-N675)</f>
        <v>0.52369029920072274</v>
      </c>
      <c r="K681" s="34">
        <f t="shared" si="1543"/>
        <v>-0.36512199073457491</v>
      </c>
      <c r="L681" s="32">
        <f>D675</f>
        <v>3.248601387895178E-11</v>
      </c>
    </row>
    <row r="682" spans="2:111" ht="13.5" thickBot="1" x14ac:dyDescent="0.4">
      <c r="B682" s="39" t="s">
        <v>367</v>
      </c>
      <c r="D682" s="39" t="s">
        <v>368</v>
      </c>
      <c r="E682" s="39" t="s">
        <v>369</v>
      </c>
      <c r="F682" s="39" t="s">
        <v>370</v>
      </c>
      <c r="H682" s="39" t="s">
        <v>347</v>
      </c>
      <c r="I682" s="39" t="s">
        <v>371</v>
      </c>
      <c r="J682" s="39" t="s">
        <v>372</v>
      </c>
      <c r="K682" s="39" t="s">
        <v>349</v>
      </c>
      <c r="L682" s="39" t="s">
        <v>373</v>
      </c>
      <c r="M682" s="39" t="s">
        <v>374</v>
      </c>
      <c r="O682" s="45" t="s">
        <v>336</v>
      </c>
    </row>
    <row r="683" spans="2:111" ht="13.9" thickTop="1" thickBot="1" x14ac:dyDescent="0.4">
      <c r="B683" s="32">
        <f>1+B678</f>
        <v>2</v>
      </c>
      <c r="D683" s="32">
        <v>0</v>
      </c>
      <c r="E683" s="32">
        <f>H683</f>
        <v>1.0069277626076061E-12</v>
      </c>
      <c r="F683" s="32" t="b">
        <f>OR(F678,M683*M678&lt;=0)</f>
        <v>1</v>
      </c>
      <c r="H683" s="32">
        <f>ABS(H665)</f>
        <v>1.0069277626076061E-12</v>
      </c>
      <c r="I683" s="32">
        <f>I678</f>
        <v>-0.49706183544653393</v>
      </c>
      <c r="J683" s="32">
        <f>J678</f>
        <v>1</v>
      </c>
      <c r="K683" s="32">
        <f>I683+J683*H683</f>
        <v>-0.49706183544552701</v>
      </c>
      <c r="L683" s="32">
        <f>$CE$3-$CE$7*SUMPRODUCT($B$3:$CD$3,Q685:CS685)</f>
        <v>-3.9358383219223469E-10</v>
      </c>
      <c r="M683" s="32">
        <f>SUMPRODUCT(L683:L686,J683:J686)</f>
        <v>-6.218449227406452E-10</v>
      </c>
      <c r="O683" s="46">
        <f>SUM(Q683:CS683)</f>
        <v>-1.2659907370654073</v>
      </c>
      <c r="P683" s="39" t="s">
        <v>363</v>
      </c>
      <c r="Q683" s="32">
        <f t="shared" ref="Q683:AV683" si="1545">SUMPRODUCT(B$3:B$6,$K683:$K686)</f>
        <v>0.93942911356665093</v>
      </c>
      <c r="R683" s="32">
        <f t="shared" si="1545"/>
        <v>0.57430712283260332</v>
      </c>
      <c r="S683" s="32">
        <f t="shared" si="1545"/>
        <v>0.20918513209855571</v>
      </c>
      <c r="T683" s="32">
        <f t="shared" si="1545"/>
        <v>0.53396400545891343</v>
      </c>
      <c r="U683" s="32">
        <f t="shared" si="1545"/>
        <v>0.16884201472486582</v>
      </c>
      <c r="V683" s="32">
        <f t="shared" si="1545"/>
        <v>-0.19627997600918179</v>
      </c>
      <c r="W683" s="32">
        <f t="shared" si="1545"/>
        <v>0.12849889735117592</v>
      </c>
      <c r="X683" s="32">
        <f t="shared" si="1545"/>
        <v>-0.23662309338287169</v>
      </c>
      <c r="Y683" s="32">
        <f t="shared" si="1545"/>
        <v>-0.60174508411691929</v>
      </c>
      <c r="Z683" s="32">
        <f t="shared" si="1545"/>
        <v>1.2207603884700748</v>
      </c>
      <c r="AA683" s="32">
        <f t="shared" si="1545"/>
        <v>0.85563839773602723</v>
      </c>
      <c r="AB683" s="32">
        <f t="shared" si="1545"/>
        <v>0.49051640700197963</v>
      </c>
      <c r="AC683" s="32">
        <f t="shared" si="1545"/>
        <v>0.81529528036233734</v>
      </c>
      <c r="AD683" s="32">
        <f t="shared" si="1545"/>
        <v>0.45017328962828973</v>
      </c>
      <c r="AE683" s="32">
        <f t="shared" si="1545"/>
        <v>8.5051298894242122E-2</v>
      </c>
      <c r="AF683" s="32">
        <f t="shared" si="1545"/>
        <v>0.40983017225459983</v>
      </c>
      <c r="AG683" s="32">
        <f t="shared" si="1545"/>
        <v>4.4708181520552226E-2</v>
      </c>
      <c r="AH683" s="32">
        <f t="shared" si="1545"/>
        <v>-0.32041380921349538</v>
      </c>
      <c r="AI683" s="32">
        <f t="shared" si="1545"/>
        <v>1.5958687550079733</v>
      </c>
      <c r="AJ683" s="32">
        <f t="shared" si="1545"/>
        <v>1.2307467642739258</v>
      </c>
      <c r="AK683" s="32">
        <f t="shared" si="1545"/>
        <v>0.86562477353987821</v>
      </c>
      <c r="AL683" s="32">
        <f t="shared" si="1545"/>
        <v>1.1904036469002359</v>
      </c>
      <c r="AM683" s="32">
        <f t="shared" si="1545"/>
        <v>0.8252816561661882</v>
      </c>
      <c r="AN683" s="32">
        <f t="shared" si="1545"/>
        <v>0.4601596654321406</v>
      </c>
      <c r="AO683" s="32">
        <f t="shared" si="1545"/>
        <v>0.78493853879249831</v>
      </c>
      <c r="AP683" s="32">
        <f t="shared" si="1545"/>
        <v>0.4198165480584507</v>
      </c>
      <c r="AQ683" s="32">
        <f t="shared" si="1545"/>
        <v>5.4694557324403092E-2</v>
      </c>
      <c r="AR683" s="32">
        <f t="shared" si="1545"/>
        <v>0.44236727812112392</v>
      </c>
      <c r="AS683" s="32">
        <f t="shared" si="1545"/>
        <v>7.7245287387076311E-2</v>
      </c>
      <c r="AT683" s="32">
        <f t="shared" si="1545"/>
        <v>-0.2878767033469713</v>
      </c>
      <c r="AU683" s="32">
        <f t="shared" si="1545"/>
        <v>3.6902170013386415E-2</v>
      </c>
      <c r="AV683" s="32">
        <f t="shared" si="1545"/>
        <v>-0.32821982072066119</v>
      </c>
      <c r="AW683" s="32">
        <f t="shared" ref="AW683:CB683" si="1546">SUMPRODUCT(AH$3:AH$6,$K683:$K686)</f>
        <v>-0.69334181145470875</v>
      </c>
      <c r="AX683" s="32">
        <f t="shared" si="1546"/>
        <v>-0.36856293809435103</v>
      </c>
      <c r="AY683" s="32">
        <f t="shared" si="1546"/>
        <v>-0.73368492882839864</v>
      </c>
      <c r="AZ683" s="32">
        <f t="shared" si="1546"/>
        <v>-1.0988069195624464</v>
      </c>
      <c r="BA683" s="32">
        <f t="shared" si="1546"/>
        <v>0.72369855302454777</v>
      </c>
      <c r="BB683" s="32">
        <f t="shared" si="1546"/>
        <v>0.35857656229050017</v>
      </c>
      <c r="BC683" s="32">
        <f t="shared" si="1546"/>
        <v>-6.5454284435474408E-3</v>
      </c>
      <c r="BD683" s="32">
        <f t="shared" si="1546"/>
        <v>0.31823344491681027</v>
      </c>
      <c r="BE683" s="32">
        <f t="shared" si="1546"/>
        <v>-4.6888545817237309E-2</v>
      </c>
      <c r="BF683" s="32">
        <f t="shared" si="1546"/>
        <v>-0.41201053655128494</v>
      </c>
      <c r="BG683" s="32">
        <f t="shared" si="1546"/>
        <v>-8.7231663190927233E-2</v>
      </c>
      <c r="BH683" s="32">
        <f t="shared" si="1546"/>
        <v>-0.45235365392497484</v>
      </c>
      <c r="BI683" s="32">
        <f t="shared" si="1546"/>
        <v>-0.81747564465902245</v>
      </c>
      <c r="BJ683" s="32">
        <f t="shared" si="1546"/>
        <v>1.0988069195624464</v>
      </c>
      <c r="BK683" s="32">
        <f t="shared" si="1546"/>
        <v>0.73368492882839864</v>
      </c>
      <c r="BL683" s="32">
        <f t="shared" si="1546"/>
        <v>0.36856293809435103</v>
      </c>
      <c r="BM683" s="32">
        <f t="shared" si="1546"/>
        <v>0.69334181145470875</v>
      </c>
      <c r="BN683" s="32">
        <f t="shared" si="1546"/>
        <v>0.32821982072066119</v>
      </c>
      <c r="BO683" s="32">
        <f t="shared" si="1546"/>
        <v>-3.6902170013386415E-2</v>
      </c>
      <c r="BP683" s="32">
        <f t="shared" si="1546"/>
        <v>0.2878767033469713</v>
      </c>
      <c r="BQ683" s="32">
        <f t="shared" si="1546"/>
        <v>-7.7245287387076311E-2</v>
      </c>
      <c r="BR683" s="32">
        <f t="shared" si="1546"/>
        <v>-0.44236727812112392</v>
      </c>
      <c r="BS683" s="32">
        <f t="shared" si="1546"/>
        <v>-5.4694557324403092E-2</v>
      </c>
      <c r="BT683" s="32">
        <f t="shared" si="1546"/>
        <v>-0.4198165480584507</v>
      </c>
      <c r="BU683" s="32">
        <f t="shared" si="1546"/>
        <v>-0.78493853879249831</v>
      </c>
      <c r="BV683" s="32">
        <f t="shared" si="1546"/>
        <v>-0.4601596654321406</v>
      </c>
      <c r="BW683" s="32">
        <f t="shared" si="1546"/>
        <v>-0.8252816561661882</v>
      </c>
      <c r="BX683" s="32">
        <f t="shared" si="1546"/>
        <v>-1.1904036469002359</v>
      </c>
      <c r="BY683" s="32">
        <f t="shared" si="1546"/>
        <v>-0.86562477353987821</v>
      </c>
      <c r="BZ683" s="32">
        <f t="shared" si="1546"/>
        <v>-1.2307467642739258</v>
      </c>
      <c r="CA683" s="32">
        <f t="shared" si="1546"/>
        <v>-1.5958687550079733</v>
      </c>
      <c r="CB683" s="32">
        <f t="shared" si="1546"/>
        <v>0.22663671757902082</v>
      </c>
      <c r="CC683" s="32">
        <f t="shared" ref="CC683:CS683" si="1547">SUMPRODUCT(BN$3:BN$6,$K683:$K686)</f>
        <v>-0.13848527315502679</v>
      </c>
      <c r="CD683" s="32">
        <f t="shared" si="1547"/>
        <v>-0.5036072638890744</v>
      </c>
      <c r="CE683" s="32">
        <f t="shared" si="1547"/>
        <v>-0.17882839052871669</v>
      </c>
      <c r="CF683" s="32">
        <f t="shared" si="1547"/>
        <v>-0.54395038126276429</v>
      </c>
      <c r="CG683" s="32">
        <f t="shared" si="1547"/>
        <v>-0.9090723719968119</v>
      </c>
      <c r="CH683" s="32">
        <f t="shared" si="1547"/>
        <v>-0.58429349863645419</v>
      </c>
      <c r="CI683" s="32">
        <f t="shared" si="1547"/>
        <v>-0.9494154893705018</v>
      </c>
      <c r="CJ683" s="32">
        <f t="shared" si="1547"/>
        <v>-1.3145374801045495</v>
      </c>
      <c r="CK683" s="32">
        <f t="shared" si="1547"/>
        <v>0.60174508411691929</v>
      </c>
      <c r="CL683" s="32">
        <f t="shared" si="1547"/>
        <v>0.23662309338287169</v>
      </c>
      <c r="CM683" s="32">
        <f t="shared" si="1547"/>
        <v>-0.12849889735117592</v>
      </c>
      <c r="CN683" s="32">
        <f t="shared" si="1547"/>
        <v>0.19627997600918179</v>
      </c>
      <c r="CO683" s="32">
        <f t="shared" si="1547"/>
        <v>-0.16884201472486582</v>
      </c>
      <c r="CP683" s="32">
        <f t="shared" si="1547"/>
        <v>-0.53396400545891343</v>
      </c>
      <c r="CQ683" s="32">
        <f t="shared" si="1547"/>
        <v>-0.20918513209855571</v>
      </c>
      <c r="CR683" s="32">
        <f t="shared" si="1547"/>
        <v>-0.57430712283260332</v>
      </c>
      <c r="CS683" s="32">
        <f t="shared" si="1547"/>
        <v>-0.93942911356665093</v>
      </c>
    </row>
    <row r="684" spans="2:111" ht="13.9" thickTop="1" thickBot="1" x14ac:dyDescent="0.4">
      <c r="H684" s="33">
        <f>H683</f>
        <v>1.0069277626076061E-12</v>
      </c>
      <c r="I684" s="33">
        <f t="shared" ref="I684:J684" si="1548">I679</f>
        <v>0.32821982072046352</v>
      </c>
      <c r="J684" s="33">
        <f t="shared" si="1548"/>
        <v>0.19629916766790531</v>
      </c>
      <c r="K684" s="33">
        <f t="shared" ref="K684:K686" si="1549">I684+J684*H684</f>
        <v>0.32821982072066119</v>
      </c>
      <c r="L684" s="33">
        <f>$CE$4-$CE$7*SUMPRODUCT($B$4:$CD$4,Q685:CS685)</f>
        <v>-8.6828322309884243E-11</v>
      </c>
      <c r="M684" s="39" t="s">
        <v>375</v>
      </c>
      <c r="O684" s="47">
        <f t="shared" ref="O684:O685" si="1550">SUM(Q684:CS684)</f>
        <v>98.88294136413927</v>
      </c>
      <c r="P684" s="39" t="s">
        <v>365</v>
      </c>
      <c r="Q684" s="33">
        <f>EXP(Q683)</f>
        <v>2.5585203767520102</v>
      </c>
      <c r="R684" s="33">
        <f>EXP(R683)</f>
        <v>1.7758996202312682</v>
      </c>
      <c r="S684" s="33">
        <f t="shared" ref="S684:CD684" si="1551">EXP(S683)</f>
        <v>1.2326731847808352</v>
      </c>
      <c r="T684" s="33">
        <f t="shared" si="1551"/>
        <v>1.7056802511687348</v>
      </c>
      <c r="U684" s="33">
        <f t="shared" si="1551"/>
        <v>1.1839330801546841</v>
      </c>
      <c r="V684" s="33">
        <f t="shared" si="1551"/>
        <v>0.82178212318757426</v>
      </c>
      <c r="W684" s="33">
        <f t="shared" si="1551"/>
        <v>1.1371201674463085</v>
      </c>
      <c r="X684" s="33">
        <f t="shared" si="1551"/>
        <v>0.78928872010345974</v>
      </c>
      <c r="Y684" s="33">
        <f t="shared" si="1551"/>
        <v>0.54785474879195006</v>
      </c>
      <c r="Z684" s="33">
        <f t="shared" si="1551"/>
        <v>3.3897642915882993</v>
      </c>
      <c r="AA684" s="33">
        <f t="shared" si="1551"/>
        <v>2.3528759719112702</v>
      </c>
      <c r="AB684" s="33">
        <f t="shared" si="1551"/>
        <v>1.6331593771682156</v>
      </c>
      <c r="AC684" s="33">
        <f t="shared" si="1551"/>
        <v>2.2598428610598309</v>
      </c>
      <c r="AD684" s="33">
        <f t="shared" si="1551"/>
        <v>1.5685839812748497</v>
      </c>
      <c r="AE684" s="33">
        <f t="shared" si="1551"/>
        <v>1.0887729181126085</v>
      </c>
      <c r="AF684" s="33">
        <f t="shared" si="1551"/>
        <v>1.5065619073738636</v>
      </c>
      <c r="AG684" s="33">
        <f t="shared" si="1551"/>
        <v>1.0457226541836795</v>
      </c>
      <c r="AH684" s="33">
        <f t="shared" si="1551"/>
        <v>0.7258486120753822</v>
      </c>
      <c r="AI684" s="33">
        <f t="shared" si="1551"/>
        <v>4.9326124430120251</v>
      </c>
      <c r="AJ684" s="33">
        <f t="shared" si="1551"/>
        <v>3.4237853424538698</v>
      </c>
      <c r="AK684" s="33">
        <f t="shared" si="1551"/>
        <v>2.3764903905655141</v>
      </c>
      <c r="AL684" s="33">
        <f t="shared" si="1551"/>
        <v>3.2884082953427543</v>
      </c>
      <c r="AM684" s="33">
        <f t="shared" si="1551"/>
        <v>2.2825235616368875</v>
      </c>
      <c r="AN684" s="33">
        <f t="shared" si="1551"/>
        <v>1.5843269270443521</v>
      </c>
      <c r="AO684" s="33">
        <f t="shared" si="1551"/>
        <v>2.1922721968961052</v>
      </c>
      <c r="AP684" s="33">
        <f t="shared" si="1551"/>
        <v>1.5216823744252412</v>
      </c>
      <c r="AQ684" s="33">
        <f t="shared" si="1551"/>
        <v>1.0562179513633523</v>
      </c>
      <c r="AR684" s="33">
        <f t="shared" si="1551"/>
        <v>1.5563872624634132</v>
      </c>
      <c r="AS684" s="33">
        <f t="shared" si="1551"/>
        <v>1.0803070295849608</v>
      </c>
      <c r="AT684" s="33">
        <f t="shared" si="1551"/>
        <v>0.74985404103313014</v>
      </c>
      <c r="AU684" s="33">
        <f t="shared" si="1551"/>
        <v>1.0375915083093852</v>
      </c>
      <c r="AV684" s="33">
        <f t="shared" si="1551"/>
        <v>0.72020468639028135</v>
      </c>
      <c r="AW684" s="33">
        <f t="shared" si="1551"/>
        <v>0.4999026940223002</v>
      </c>
      <c r="AX684" s="33">
        <f t="shared" si="1551"/>
        <v>0.69172767220655207</v>
      </c>
      <c r="AY684" s="33">
        <f t="shared" si="1551"/>
        <v>0.48013645759372586</v>
      </c>
      <c r="AZ684" s="33">
        <f t="shared" si="1551"/>
        <v>0.3332684626816757</v>
      </c>
      <c r="BA684" s="33">
        <f t="shared" si="1551"/>
        <v>2.0620457097468377</v>
      </c>
      <c r="BB684" s="33">
        <f t="shared" si="1551"/>
        <v>1.4312906108208301</v>
      </c>
      <c r="BC684" s="33">
        <f t="shared" si="1551"/>
        <v>0.99347594621235413</v>
      </c>
      <c r="BD684" s="33">
        <f t="shared" si="1551"/>
        <v>1.3746971398318117</v>
      </c>
      <c r="BE684" s="33">
        <f t="shared" si="1551"/>
        <v>0.9541937405476274</v>
      </c>
      <c r="BF684" s="33">
        <f t="shared" si="1551"/>
        <v>0.66231729747518553</v>
      </c>
      <c r="BG684" s="33">
        <f t="shared" si="1551"/>
        <v>0.9164647598882657</v>
      </c>
      <c r="BH684" s="33">
        <f t="shared" si="1551"/>
        <v>0.63612916036535649</v>
      </c>
      <c r="BI684" s="33">
        <f t="shared" si="1551"/>
        <v>0.44154486498364548</v>
      </c>
      <c r="BJ684" s="33">
        <f t="shared" si="1551"/>
        <v>3.0005839495084743</v>
      </c>
      <c r="BK684" s="33">
        <f t="shared" si="1551"/>
        <v>2.0827412377965349</v>
      </c>
      <c r="BL684" s="33">
        <f t="shared" si="1551"/>
        <v>1.445655624575616</v>
      </c>
      <c r="BM684" s="33">
        <f t="shared" si="1551"/>
        <v>2.0003892996731696</v>
      </c>
      <c r="BN684" s="33">
        <f t="shared" si="1551"/>
        <v>1.388494158531616</v>
      </c>
      <c r="BO684" s="33">
        <f t="shared" si="1551"/>
        <v>0.9637704163841555</v>
      </c>
      <c r="BP684" s="33">
        <f t="shared" si="1551"/>
        <v>1.3335928664493493</v>
      </c>
      <c r="BQ684" s="33">
        <f t="shared" si="1551"/>
        <v>0.92566277235480576</v>
      </c>
      <c r="BR684" s="33">
        <f t="shared" si="1551"/>
        <v>0.6425136109230446</v>
      </c>
      <c r="BS684" s="33">
        <f t="shared" si="1551"/>
        <v>0.94677428906525696</v>
      </c>
      <c r="BT684" s="33">
        <f t="shared" si="1551"/>
        <v>0.65716736738684556</v>
      </c>
      <c r="BU684" s="33">
        <f t="shared" si="1551"/>
        <v>0.4561477363147855</v>
      </c>
      <c r="BV684" s="33">
        <f t="shared" si="1551"/>
        <v>0.63118285937710739</v>
      </c>
      <c r="BW684" s="33">
        <f t="shared" si="1551"/>
        <v>0.43811157825808411</v>
      </c>
      <c r="BX684" s="33">
        <f t="shared" si="1551"/>
        <v>0.30409849087665342</v>
      </c>
      <c r="BY684" s="33">
        <f t="shared" si="1551"/>
        <v>0.42078857291825117</v>
      </c>
      <c r="BZ684" s="33">
        <f t="shared" si="1551"/>
        <v>0.29207438550551407</v>
      </c>
      <c r="CA684" s="33">
        <f t="shared" si="1551"/>
        <v>0.20273232725118884</v>
      </c>
      <c r="CB684" s="33">
        <f t="shared" si="1551"/>
        <v>1.2543740931004432</v>
      </c>
      <c r="CC684" s="33">
        <f t="shared" si="1551"/>
        <v>0.87067607348625675</v>
      </c>
      <c r="CD684" s="33">
        <f t="shared" si="1551"/>
        <v>0.60434668502097577</v>
      </c>
      <c r="CE684" s="33">
        <f t="shared" ref="CE684:CS684" si="1552">EXP(CE683)</f>
        <v>0.83624939540065235</v>
      </c>
      <c r="CF684" s="33">
        <f t="shared" si="1552"/>
        <v>0.5804507156577523</v>
      </c>
      <c r="CG684" s="33">
        <f t="shared" si="1552"/>
        <v>0.40289779001415582</v>
      </c>
      <c r="CH684" s="33">
        <f t="shared" si="1552"/>
        <v>0.55749959693400619</v>
      </c>
      <c r="CI684" s="33">
        <f t="shared" si="1552"/>
        <v>0.38696714377200003</v>
      </c>
      <c r="CJ684" s="33">
        <f t="shared" si="1552"/>
        <v>0.26859852667621853</v>
      </c>
      <c r="CK684" s="33">
        <f t="shared" si="1552"/>
        <v>1.8253013270489216</v>
      </c>
      <c r="CL684" s="33">
        <f t="shared" si="1552"/>
        <v>1.2669635008453184</v>
      </c>
      <c r="CM684" s="33">
        <f t="shared" si="1552"/>
        <v>0.87941453210328102</v>
      </c>
      <c r="CN684" s="33">
        <f t="shared" si="1552"/>
        <v>1.2168675513664671</v>
      </c>
      <c r="CO684" s="33">
        <f t="shared" si="1552"/>
        <v>0.84464233389723953</v>
      </c>
      <c r="CP684" s="33">
        <f t="shared" si="1552"/>
        <v>0.58627635473577089</v>
      </c>
      <c r="CQ684" s="33">
        <f t="shared" si="1552"/>
        <v>0.81124503424465777</v>
      </c>
      <c r="CR684" s="33">
        <f t="shared" si="1552"/>
        <v>0.56309488926506668</v>
      </c>
      <c r="CS684" s="33">
        <f t="shared" si="1552"/>
        <v>0.3908509031573475</v>
      </c>
    </row>
    <row r="685" spans="2:111" ht="13.9" thickTop="1" thickBot="1" x14ac:dyDescent="0.4">
      <c r="H685" s="32">
        <f t="shared" ref="H685:H686" si="1553">H684</f>
        <v>1.0069277626076061E-12</v>
      </c>
      <c r="I685" s="32">
        <f t="shared" ref="I685:J685" si="1554">I680</f>
        <v>-0.40546510810822806</v>
      </c>
      <c r="J685" s="32">
        <f t="shared" si="1554"/>
        <v>0.48718304656726907</v>
      </c>
      <c r="K685" s="32">
        <f t="shared" si="1549"/>
        <v>-0.4054651081077375</v>
      </c>
      <c r="L685" s="32">
        <f>$CE$5-$CE$7*SUMPRODUCT($B$5:$CD$5,Q685:CS685)</f>
        <v>-1.9949197849200573E-10</v>
      </c>
      <c r="M685" s="32">
        <f>SUMPRODUCT($B$7:$CD$7, LN(Q685:CS685))</f>
        <v>-3180.5978399977985</v>
      </c>
      <c r="O685" s="48">
        <f t="shared" si="1550"/>
        <v>0.99999999999999978</v>
      </c>
      <c r="P685" s="39" t="s">
        <v>366</v>
      </c>
      <c r="Q685" s="32">
        <f t="shared" ref="Q685:AV685" si="1555">Q684/$O684</f>
        <v>2.587423413438103E-2</v>
      </c>
      <c r="R685" s="32">
        <f t="shared" si="1555"/>
        <v>1.7959615639784286E-2</v>
      </c>
      <c r="S685" s="32">
        <f t="shared" si="1555"/>
        <v>1.2465984200869196E-2</v>
      </c>
      <c r="T685" s="32">
        <f t="shared" si="1555"/>
        <v>1.724948942292805E-2</v>
      </c>
      <c r="U685" s="32">
        <f t="shared" si="1555"/>
        <v>1.1973077093194635E-2</v>
      </c>
      <c r="V685" s="32">
        <f t="shared" si="1555"/>
        <v>8.3106561339163446E-3</v>
      </c>
      <c r="W685" s="32">
        <f t="shared" si="1555"/>
        <v>1.1499659615290274E-2</v>
      </c>
      <c r="X685" s="32">
        <f t="shared" si="1555"/>
        <v>7.9820513954664985E-3</v>
      </c>
      <c r="Y685" s="32">
        <f t="shared" si="1555"/>
        <v>5.5404374226132617E-3</v>
      </c>
      <c r="Z685" s="32">
        <f t="shared" si="1555"/>
        <v>3.4280577062381218E-2</v>
      </c>
      <c r="AA685" s="32">
        <f t="shared" si="1555"/>
        <v>2.379455889410426E-2</v>
      </c>
      <c r="AB685" s="32">
        <f t="shared" si="1555"/>
        <v>1.6516088160788617E-2</v>
      </c>
      <c r="AC685" s="32">
        <f t="shared" si="1555"/>
        <v>2.2853718041597231E-2</v>
      </c>
      <c r="AD685" s="32">
        <f t="shared" si="1555"/>
        <v>1.5863039262742944E-2</v>
      </c>
      <c r="AE685" s="32">
        <f t="shared" si="1555"/>
        <v>1.1010725440530444E-2</v>
      </c>
      <c r="AF685" s="32">
        <f t="shared" si="1555"/>
        <v>1.5235812027737992E-2</v>
      </c>
      <c r="AG685" s="32">
        <f t="shared" si="1555"/>
        <v>1.0575359508499811E-2</v>
      </c>
      <c r="AH685" s="32">
        <f t="shared" si="1555"/>
        <v>7.3404836270234298E-3</v>
      </c>
      <c r="AI685" s="32">
        <f t="shared" si="1555"/>
        <v>4.988335070705005E-2</v>
      </c>
      <c r="AJ685" s="32">
        <f t="shared" si="1555"/>
        <v>3.4624630853624001E-2</v>
      </c>
      <c r="AK685" s="32">
        <f t="shared" si="1555"/>
        <v>2.4033370749096349E-2</v>
      </c>
      <c r="AL685" s="32">
        <f t="shared" si="1555"/>
        <v>3.3255567138047566E-2</v>
      </c>
      <c r="AM685" s="32">
        <f t="shared" si="1555"/>
        <v>2.3083087235759189E-2</v>
      </c>
      <c r="AN685" s="32">
        <f t="shared" si="1555"/>
        <v>1.602224716607107E-2</v>
      </c>
      <c r="AO685" s="32">
        <f t="shared" si="1555"/>
        <v>2.2170378092041174E-2</v>
      </c>
      <c r="AP685" s="32">
        <f t="shared" si="1555"/>
        <v>1.5388724823846029E-2</v>
      </c>
      <c r="AQ685" s="32">
        <f t="shared" si="1555"/>
        <v>1.0681498110718605E-2</v>
      </c>
      <c r="AR685" s="32">
        <f t="shared" si="1555"/>
        <v>1.5739694238382052E-2</v>
      </c>
      <c r="AS685" s="32">
        <f t="shared" si="1555"/>
        <v>1.0925110182621886E-2</v>
      </c>
      <c r="AT685" s="32">
        <f t="shared" si="1555"/>
        <v>7.5832497566164737E-3</v>
      </c>
      <c r="AU685" s="32">
        <f t="shared" si="1555"/>
        <v>1.0493129492259182E-2</v>
      </c>
      <c r="AV685" s="32">
        <f t="shared" si="1555"/>
        <v>7.2834067884177001E-3</v>
      </c>
      <c r="AW685" s="32">
        <f t="shared" ref="AW685:CB685" si="1556">AW684/$O684</f>
        <v>5.0554998377464744E-3</v>
      </c>
      <c r="AX685" s="32">
        <f t="shared" si="1556"/>
        <v>6.9954196615091072E-3</v>
      </c>
      <c r="AY685" s="32">
        <f t="shared" si="1556"/>
        <v>4.8556045256138731E-3</v>
      </c>
      <c r="AZ685" s="32">
        <f t="shared" si="1556"/>
        <v>3.3703332251657546E-3</v>
      </c>
      <c r="BA685" s="32">
        <f t="shared" si="1556"/>
        <v>2.0853401823407489E-2</v>
      </c>
      <c r="BB685" s="32">
        <f t="shared" si="1556"/>
        <v>1.4474595830943796E-2</v>
      </c>
      <c r="BC685" s="32">
        <f t="shared" si="1556"/>
        <v>1.0046990234178517E-2</v>
      </c>
      <c r="BD685" s="32">
        <f t="shared" si="1556"/>
        <v>1.3902267882277592E-2</v>
      </c>
      <c r="BE685" s="32">
        <f t="shared" si="1556"/>
        <v>9.6497305539666491E-3</v>
      </c>
      <c r="BF685" s="32">
        <f t="shared" si="1556"/>
        <v>6.697993489455204E-3</v>
      </c>
      <c r="BG685" s="32">
        <f t="shared" si="1556"/>
        <v>9.2681785881890168E-3</v>
      </c>
      <c r="BH685" s="32">
        <f t="shared" si="1556"/>
        <v>6.4331537026471796E-3</v>
      </c>
      <c r="BI685" s="32">
        <f t="shared" si="1556"/>
        <v>4.4653289929720416E-3</v>
      </c>
      <c r="BJ685" s="32">
        <f t="shared" si="1556"/>
        <v>3.0344808802346784E-2</v>
      </c>
      <c r="BK685" s="32">
        <f t="shared" si="1556"/>
        <v>2.1062695031762661E-2</v>
      </c>
      <c r="BL685" s="32">
        <f t="shared" si="1556"/>
        <v>1.4619868752204161E-2</v>
      </c>
      <c r="BM685" s="32">
        <f t="shared" si="1556"/>
        <v>2.0229872534906487E-2</v>
      </c>
      <c r="BN685" s="32">
        <f t="shared" si="1556"/>
        <v>1.4041796687847769E-2</v>
      </c>
      <c r="BO685" s="32">
        <f t="shared" si="1556"/>
        <v>9.7465791681402691E-3</v>
      </c>
      <c r="BP685" s="32">
        <f t="shared" si="1556"/>
        <v>1.3486581689943418E-2</v>
      </c>
      <c r="BQ685" s="32">
        <f t="shared" si="1556"/>
        <v>9.3611977919025088E-3</v>
      </c>
      <c r="BR685" s="32">
        <f t="shared" si="1556"/>
        <v>6.4977194454296193E-3</v>
      </c>
      <c r="BS685" s="32">
        <f t="shared" si="1556"/>
        <v>9.5746978801807027E-3</v>
      </c>
      <c r="BT685" s="32">
        <f t="shared" si="1556"/>
        <v>6.6459124124029429E-3</v>
      </c>
      <c r="BU685" s="32">
        <f t="shared" si="1556"/>
        <v>4.6130073602382877E-3</v>
      </c>
      <c r="BV685" s="32">
        <f t="shared" si="1556"/>
        <v>6.3831319201231931E-3</v>
      </c>
      <c r="BW685" s="32">
        <f t="shared" si="1556"/>
        <v>4.4306082749371867E-3</v>
      </c>
      <c r="BX685" s="32">
        <f t="shared" si="1556"/>
        <v>3.0753382401601708E-3</v>
      </c>
      <c r="BY685" s="32">
        <f t="shared" si="1556"/>
        <v>4.2554212800839444E-3</v>
      </c>
      <c r="BZ685" s="32">
        <f t="shared" si="1556"/>
        <v>2.9537388499593854E-3</v>
      </c>
      <c r="CA685" s="32">
        <f t="shared" si="1556"/>
        <v>2.0502254934409892E-3</v>
      </c>
      <c r="CB685" s="32">
        <f t="shared" si="1556"/>
        <v>1.2685444787500551E-2</v>
      </c>
      <c r="CC685" s="32">
        <f t="shared" ref="CC685:CS685" si="1557">CC684/$O684</f>
        <v>8.8051190779202971E-3</v>
      </c>
      <c r="CD685" s="32">
        <f t="shared" si="1557"/>
        <v>6.1117385535231173E-3</v>
      </c>
      <c r="CE685" s="32">
        <f t="shared" si="1557"/>
        <v>8.4569631916706443E-3</v>
      </c>
      <c r="CF685" s="32">
        <f t="shared" si="1557"/>
        <v>5.8700793852827036E-3</v>
      </c>
      <c r="CG685" s="32">
        <f t="shared" si="1557"/>
        <v>4.0744923690171509E-3</v>
      </c>
      <c r="CH685" s="32">
        <f t="shared" si="1557"/>
        <v>5.6379754611161686E-3</v>
      </c>
      <c r="CI685" s="32">
        <f t="shared" si="1557"/>
        <v>3.9133862568568063E-3</v>
      </c>
      <c r="CJ685" s="32">
        <f t="shared" si="1557"/>
        <v>2.7163282460125932E-3</v>
      </c>
      <c r="CK685" s="32">
        <f t="shared" si="1557"/>
        <v>1.8459213509104639E-2</v>
      </c>
      <c r="CL685" s="32">
        <f t="shared" si="1557"/>
        <v>1.2812761062392843E-2</v>
      </c>
      <c r="CM685" s="32">
        <f t="shared" si="1557"/>
        <v>8.8934908283604935E-3</v>
      </c>
      <c r="CN685" s="32">
        <f t="shared" si="1557"/>
        <v>1.2306142339408346E-2</v>
      </c>
      <c r="CO685" s="32">
        <f t="shared" si="1557"/>
        <v>8.5418407082655436E-3</v>
      </c>
      <c r="CP685" s="32">
        <f t="shared" si="1557"/>
        <v>5.9289938855761927E-3</v>
      </c>
      <c r="CQ685" s="32">
        <f t="shared" si="1557"/>
        <v>8.2040948929423992E-3</v>
      </c>
      <c r="CR685" s="32">
        <f t="shared" si="1557"/>
        <v>5.6945604721794591E-3</v>
      </c>
      <c r="CS685" s="32">
        <f t="shared" si="1557"/>
        <v>3.9526625903858158E-3</v>
      </c>
    </row>
    <row r="686" spans="2:111" ht="13.15" thickTop="1" x14ac:dyDescent="0.35">
      <c r="H686" s="34">
        <f t="shared" si="1553"/>
        <v>1.0069277626076061E-12</v>
      </c>
      <c r="I686" s="34">
        <f t="shared" ref="I686:J686" si="1558">I681</f>
        <v>-0.36512199073457491</v>
      </c>
      <c r="J686" s="34">
        <f t="shared" si="1558"/>
        <v>0.52369029920072274</v>
      </c>
      <c r="K686" s="34">
        <f t="shared" si="1549"/>
        <v>-0.36512199073404761</v>
      </c>
      <c r="L686" s="34">
        <f>$CE$6-$CE$7*SUMPRODUCT($B$6:$CD$6,Q685:CS685)</f>
        <v>-2.177387159463251E-10</v>
      </c>
    </row>
    <row r="687" spans="2:111" ht="13.5" thickBot="1" x14ac:dyDescent="0.4">
      <c r="B687" s="39" t="s">
        <v>367</v>
      </c>
      <c r="D687" s="39" t="s">
        <v>368</v>
      </c>
      <c r="E687" s="39" t="s">
        <v>369</v>
      </c>
      <c r="F687" s="39" t="s">
        <v>370</v>
      </c>
      <c r="H687" s="39" t="s">
        <v>347</v>
      </c>
      <c r="I687" s="39" t="s">
        <v>371</v>
      </c>
      <c r="J687" s="39" t="s">
        <v>372</v>
      </c>
      <c r="K687" s="39" t="s">
        <v>349</v>
      </c>
      <c r="L687" s="39" t="s">
        <v>373</v>
      </c>
      <c r="M687" s="39" t="s">
        <v>374</v>
      </c>
      <c r="O687" s="45" t="s">
        <v>336</v>
      </c>
    </row>
    <row r="688" spans="2:111" ht="13.9" thickTop="1" thickBot="1" x14ac:dyDescent="0.4">
      <c r="B688" s="32">
        <f>1+B683</f>
        <v>3</v>
      </c>
      <c r="D688" s="32">
        <f>IF(F683,IF(M688&lt;0,D683,H688),E683)</f>
        <v>0</v>
      </c>
      <c r="E688" s="32">
        <f>IF(F683,IF(M688&lt;0,H688,E683),H688)</f>
        <v>5.0346388130380307E-13</v>
      </c>
      <c r="F688" s="32" t="b">
        <f>OR(F683,M688*M683&lt;=0)</f>
        <v>1</v>
      </c>
      <c r="H688" s="32">
        <f>IF(F683,(D683+E683)/2,2*H683)</f>
        <v>5.0346388130380307E-13</v>
      </c>
      <c r="I688" s="32">
        <f>I683</f>
        <v>-0.49706183544653393</v>
      </c>
      <c r="J688" s="32">
        <f>J683</f>
        <v>1</v>
      </c>
      <c r="K688" s="32">
        <f>I688+J688*H688</f>
        <v>-0.49706183544603044</v>
      </c>
      <c r="L688" s="32">
        <f>$CE$3-$CE$7*SUMPRODUCT($B$3:$CD$3,Q690:CS690)</f>
        <v>-1.6729018170735799E-10</v>
      </c>
      <c r="M688" s="32">
        <f>SUMPRODUCT(L688:L691,J688:J691)</f>
        <v>-2.6430925154339092E-10</v>
      </c>
      <c r="O688" s="46">
        <f>SUM(Q688:CS688)</f>
        <v>-1.2659907370650256</v>
      </c>
      <c r="P688" s="39" t="s">
        <v>363</v>
      </c>
      <c r="Q688" s="32">
        <f t="shared" ref="Q688:AV688" si="1559">SUMPRODUCT(B$3:B$6,$K688:$K691)</f>
        <v>0.93942911356776215</v>
      </c>
      <c r="R688" s="32">
        <f t="shared" si="1559"/>
        <v>0.57430712283345087</v>
      </c>
      <c r="S688" s="32">
        <f t="shared" si="1559"/>
        <v>0.20918513209913964</v>
      </c>
      <c r="T688" s="32">
        <f t="shared" si="1559"/>
        <v>0.5339640054597794</v>
      </c>
      <c r="U688" s="32">
        <f t="shared" si="1559"/>
        <v>0.16884201472546811</v>
      </c>
      <c r="V688" s="32">
        <f t="shared" si="1559"/>
        <v>-0.19627997600884312</v>
      </c>
      <c r="W688" s="32">
        <f t="shared" si="1559"/>
        <v>0.12849889735179659</v>
      </c>
      <c r="X688" s="32">
        <f t="shared" si="1559"/>
        <v>-0.23662309338251464</v>
      </c>
      <c r="Y688" s="32">
        <f t="shared" si="1559"/>
        <v>-0.60174508411682592</v>
      </c>
      <c r="Z688" s="32">
        <f t="shared" si="1559"/>
        <v>1.2207603884711014</v>
      </c>
      <c r="AA688" s="32">
        <f t="shared" si="1559"/>
        <v>0.85563839773679007</v>
      </c>
      <c r="AB688" s="32">
        <f t="shared" si="1559"/>
        <v>0.49051640700247884</v>
      </c>
      <c r="AC688" s="32">
        <f t="shared" si="1559"/>
        <v>0.81529528036311849</v>
      </c>
      <c r="AD688" s="32">
        <f t="shared" si="1559"/>
        <v>0.45017328962880726</v>
      </c>
      <c r="AE688" s="32">
        <f t="shared" si="1559"/>
        <v>8.505129889449603E-2</v>
      </c>
      <c r="AF688" s="32">
        <f t="shared" si="1559"/>
        <v>0.40983017225513574</v>
      </c>
      <c r="AG688" s="32">
        <f t="shared" si="1559"/>
        <v>4.4708181520824508E-2</v>
      </c>
      <c r="AH688" s="32">
        <f t="shared" si="1559"/>
        <v>-0.32041380921348672</v>
      </c>
      <c r="AI688" s="32">
        <f t="shared" si="1559"/>
        <v>1.5958687550088868</v>
      </c>
      <c r="AJ688" s="32">
        <f t="shared" si="1559"/>
        <v>1.2307467642745755</v>
      </c>
      <c r="AK688" s="32">
        <f t="shared" si="1559"/>
        <v>0.86562477354026424</v>
      </c>
      <c r="AL688" s="32">
        <f t="shared" si="1559"/>
        <v>1.1904036469009041</v>
      </c>
      <c r="AM688" s="32">
        <f t="shared" si="1559"/>
        <v>0.82528165616659277</v>
      </c>
      <c r="AN688" s="32">
        <f t="shared" si="1559"/>
        <v>0.46015966543228154</v>
      </c>
      <c r="AO688" s="32">
        <f t="shared" si="1559"/>
        <v>0.7849385387929213</v>
      </c>
      <c r="AP688" s="32">
        <f t="shared" si="1559"/>
        <v>0.41981654805861002</v>
      </c>
      <c r="AQ688" s="32">
        <f t="shared" si="1559"/>
        <v>5.4694557324298787E-2</v>
      </c>
      <c r="AR688" s="32">
        <f t="shared" si="1559"/>
        <v>0.44236727812173166</v>
      </c>
      <c r="AS688" s="32">
        <f t="shared" si="1559"/>
        <v>7.7245287387420425E-2</v>
      </c>
      <c r="AT688" s="32">
        <f t="shared" si="1559"/>
        <v>-0.28787670334689081</v>
      </c>
      <c r="AU688" s="32">
        <f t="shared" si="1559"/>
        <v>3.6902170013748903E-2</v>
      </c>
      <c r="AV688" s="32">
        <f t="shared" si="1559"/>
        <v>-0.32821982072056233</v>
      </c>
      <c r="AW688" s="32">
        <f t="shared" ref="AW688:CB688" si="1560">SUMPRODUCT(AH$3:AH$6,$K688:$K691)</f>
        <v>-0.6933418114548735</v>
      </c>
      <c r="AX688" s="32">
        <f t="shared" si="1560"/>
        <v>-0.36856293809423385</v>
      </c>
      <c r="AY688" s="32">
        <f t="shared" si="1560"/>
        <v>-0.73368492882854508</v>
      </c>
      <c r="AZ688" s="32">
        <f t="shared" si="1560"/>
        <v>-1.0988069195628563</v>
      </c>
      <c r="BA688" s="32">
        <f t="shared" si="1560"/>
        <v>0.7236985530250708</v>
      </c>
      <c r="BB688" s="32">
        <f t="shared" si="1560"/>
        <v>0.35857656229075957</v>
      </c>
      <c r="BC688" s="32">
        <f t="shared" si="1560"/>
        <v>-6.5454284435516596E-3</v>
      </c>
      <c r="BD688" s="32">
        <f t="shared" si="1560"/>
        <v>0.31823344491708805</v>
      </c>
      <c r="BE688" s="32">
        <f t="shared" si="1560"/>
        <v>-4.6888545817223189E-2</v>
      </c>
      <c r="BF688" s="32">
        <f t="shared" si="1560"/>
        <v>-0.41201053655153441</v>
      </c>
      <c r="BG688" s="32">
        <f t="shared" si="1560"/>
        <v>-8.7231663190894704E-2</v>
      </c>
      <c r="BH688" s="32">
        <f t="shared" si="1560"/>
        <v>-0.45235365392520593</v>
      </c>
      <c r="BI688" s="32">
        <f t="shared" si="1560"/>
        <v>-0.81747564465951716</v>
      </c>
      <c r="BJ688" s="32">
        <f t="shared" si="1560"/>
        <v>1.0988069195628563</v>
      </c>
      <c r="BK688" s="32">
        <f t="shared" si="1560"/>
        <v>0.73368492882854508</v>
      </c>
      <c r="BL688" s="32">
        <f t="shared" si="1560"/>
        <v>0.36856293809423385</v>
      </c>
      <c r="BM688" s="32">
        <f t="shared" si="1560"/>
        <v>0.6933418114548735</v>
      </c>
      <c r="BN688" s="32">
        <f t="shared" si="1560"/>
        <v>0.32821982072056233</v>
      </c>
      <c r="BO688" s="32">
        <f t="shared" si="1560"/>
        <v>-3.6902170013748903E-2</v>
      </c>
      <c r="BP688" s="32">
        <f t="shared" si="1560"/>
        <v>0.28787670334689081</v>
      </c>
      <c r="BQ688" s="32">
        <f t="shared" si="1560"/>
        <v>-7.7245287387420425E-2</v>
      </c>
      <c r="BR688" s="32">
        <f t="shared" si="1560"/>
        <v>-0.44236727812173166</v>
      </c>
      <c r="BS688" s="32">
        <f t="shared" si="1560"/>
        <v>-5.4694557324298787E-2</v>
      </c>
      <c r="BT688" s="32">
        <f t="shared" si="1560"/>
        <v>-0.41981654805861002</v>
      </c>
      <c r="BU688" s="32">
        <f t="shared" si="1560"/>
        <v>-0.7849385387929213</v>
      </c>
      <c r="BV688" s="32">
        <f t="shared" si="1560"/>
        <v>-0.46015966543228154</v>
      </c>
      <c r="BW688" s="32">
        <f t="shared" si="1560"/>
        <v>-0.82528165616659277</v>
      </c>
      <c r="BX688" s="32">
        <f t="shared" si="1560"/>
        <v>-1.1904036469009041</v>
      </c>
      <c r="BY688" s="32">
        <f t="shared" si="1560"/>
        <v>-0.86562477354026424</v>
      </c>
      <c r="BZ688" s="32">
        <f t="shared" si="1560"/>
        <v>-1.2307467642745755</v>
      </c>
      <c r="CA688" s="32">
        <f t="shared" si="1560"/>
        <v>-1.5958687550088868</v>
      </c>
      <c r="CB688" s="32">
        <f t="shared" si="1560"/>
        <v>0.2266367175790403</v>
      </c>
      <c r="CC688" s="32">
        <f t="shared" ref="CC688:CS688" si="1561">SUMPRODUCT(BN$3:BN$6,$K688:$K691)</f>
        <v>-0.13848527315527093</v>
      </c>
      <c r="CD688" s="32">
        <f t="shared" si="1561"/>
        <v>-0.5036072638895821</v>
      </c>
      <c r="CE688" s="32">
        <f t="shared" si="1561"/>
        <v>-0.17882839052894245</v>
      </c>
      <c r="CF688" s="32">
        <f t="shared" si="1561"/>
        <v>-0.54395038126325368</v>
      </c>
      <c r="CG688" s="32">
        <f t="shared" si="1561"/>
        <v>-0.90907237199756485</v>
      </c>
      <c r="CH688" s="32">
        <f t="shared" si="1561"/>
        <v>-0.58429349863692526</v>
      </c>
      <c r="CI688" s="32">
        <f t="shared" si="1561"/>
        <v>-0.94941548937123643</v>
      </c>
      <c r="CJ688" s="32">
        <f t="shared" si="1561"/>
        <v>-1.3145374801055476</v>
      </c>
      <c r="CK688" s="32">
        <f t="shared" si="1561"/>
        <v>0.60174508411682592</v>
      </c>
      <c r="CL688" s="32">
        <f t="shared" si="1561"/>
        <v>0.23662309338251464</v>
      </c>
      <c r="CM688" s="32">
        <f t="shared" si="1561"/>
        <v>-0.12849889735179659</v>
      </c>
      <c r="CN688" s="32">
        <f t="shared" si="1561"/>
        <v>0.19627997600884312</v>
      </c>
      <c r="CO688" s="32">
        <f t="shared" si="1561"/>
        <v>-0.16884201472546811</v>
      </c>
      <c r="CP688" s="32">
        <f t="shared" si="1561"/>
        <v>-0.5339640054597794</v>
      </c>
      <c r="CQ688" s="32">
        <f t="shared" si="1561"/>
        <v>-0.20918513209913964</v>
      </c>
      <c r="CR688" s="32">
        <f t="shared" si="1561"/>
        <v>-0.57430712283345087</v>
      </c>
      <c r="CS688" s="32">
        <f t="shared" si="1561"/>
        <v>-0.93942911356776215</v>
      </c>
    </row>
    <row r="689" spans="2:97" ht="13.9" thickTop="1" thickBot="1" x14ac:dyDescent="0.4">
      <c r="H689" s="33">
        <f>H688</f>
        <v>5.0346388130380307E-13</v>
      </c>
      <c r="I689" s="33">
        <f t="shared" ref="I689:J689" si="1562">I684</f>
        <v>0.32821982072046352</v>
      </c>
      <c r="J689" s="33">
        <f t="shared" si="1562"/>
        <v>0.19629916766790531</v>
      </c>
      <c r="K689" s="33">
        <f t="shared" ref="K689:K691" si="1563">I689+J689*H689</f>
        <v>0.32821982072056233</v>
      </c>
      <c r="L689" s="33">
        <f>$CE$4-$CE$7*SUMPRODUCT($B$4:$CD$4,Q690:CS690)</f>
        <v>-3.694822225952521E-11</v>
      </c>
      <c r="M689" s="39" t="s">
        <v>375</v>
      </c>
      <c r="O689" s="47">
        <f t="shared" ref="O689:O690" si="1564">SUM(Q689:CS689)</f>
        <v>98.882941364165944</v>
      </c>
      <c r="P689" s="39" t="s">
        <v>365</v>
      </c>
      <c r="Q689" s="33">
        <f>EXP(Q688)</f>
        <v>2.5585203767548532</v>
      </c>
      <c r="R689" s="33">
        <f>EXP(R688)</f>
        <v>1.7758996202327733</v>
      </c>
      <c r="S689" s="33">
        <f t="shared" ref="S689:CD689" si="1565">EXP(S688)</f>
        <v>1.2326731847815551</v>
      </c>
      <c r="T689" s="33">
        <f t="shared" si="1565"/>
        <v>1.7056802511702118</v>
      </c>
      <c r="U689" s="33">
        <f t="shared" si="1565"/>
        <v>1.1839330801553973</v>
      </c>
      <c r="V689" s="33">
        <f t="shared" si="1565"/>
        <v>0.8217821231878526</v>
      </c>
      <c r="W689" s="33">
        <f t="shared" si="1565"/>
        <v>1.1371201674470144</v>
      </c>
      <c r="X689" s="33">
        <f t="shared" si="1565"/>
        <v>0.78928872010374151</v>
      </c>
      <c r="Y689" s="33">
        <f t="shared" si="1565"/>
        <v>0.54785474879200124</v>
      </c>
      <c r="Z689" s="33">
        <f t="shared" si="1565"/>
        <v>3.3897642915917792</v>
      </c>
      <c r="AA689" s="33">
        <f t="shared" si="1565"/>
        <v>2.3528759719130652</v>
      </c>
      <c r="AB689" s="33">
        <f t="shared" si="1565"/>
        <v>1.6331593771690309</v>
      </c>
      <c r="AC689" s="33">
        <f t="shared" si="1565"/>
        <v>2.2598428610615962</v>
      </c>
      <c r="AD689" s="33">
        <f t="shared" si="1565"/>
        <v>1.5685839812756615</v>
      </c>
      <c r="AE689" s="33">
        <f t="shared" si="1565"/>
        <v>1.0887729181128849</v>
      </c>
      <c r="AF689" s="33">
        <f t="shared" si="1565"/>
        <v>1.5065619073746712</v>
      </c>
      <c r="AG689" s="33">
        <f t="shared" si="1565"/>
        <v>1.0457226541839644</v>
      </c>
      <c r="AH689" s="33">
        <f t="shared" si="1565"/>
        <v>0.72584861207538842</v>
      </c>
      <c r="AI689" s="33">
        <f t="shared" si="1565"/>
        <v>4.9326124430165308</v>
      </c>
      <c r="AJ689" s="33">
        <f t="shared" si="1565"/>
        <v>3.4237853424560942</v>
      </c>
      <c r="AK689" s="33">
        <f t="shared" si="1565"/>
        <v>2.3764903905664312</v>
      </c>
      <c r="AL689" s="33">
        <f t="shared" si="1565"/>
        <v>3.2884082953449512</v>
      </c>
      <c r="AM689" s="33">
        <f t="shared" si="1565"/>
        <v>2.2825235616378108</v>
      </c>
      <c r="AN689" s="33">
        <f t="shared" si="1565"/>
        <v>1.5843269270445755</v>
      </c>
      <c r="AO689" s="33">
        <f t="shared" si="1565"/>
        <v>2.1922721968970325</v>
      </c>
      <c r="AP689" s="33">
        <f t="shared" si="1565"/>
        <v>1.5216823744254835</v>
      </c>
      <c r="AQ689" s="33">
        <f t="shared" si="1565"/>
        <v>1.0562179513632421</v>
      </c>
      <c r="AR689" s="33">
        <f t="shared" si="1565"/>
        <v>1.5563872624643591</v>
      </c>
      <c r="AS689" s="33">
        <f t="shared" si="1565"/>
        <v>1.0803070295853325</v>
      </c>
      <c r="AT689" s="33">
        <f t="shared" si="1565"/>
        <v>0.74985404103319053</v>
      </c>
      <c r="AU689" s="33">
        <f t="shared" si="1565"/>
        <v>1.0375915083097611</v>
      </c>
      <c r="AV689" s="33">
        <f t="shared" si="1565"/>
        <v>0.72020468639035251</v>
      </c>
      <c r="AW689" s="33">
        <f t="shared" si="1565"/>
        <v>0.49990269402221782</v>
      </c>
      <c r="AX689" s="33">
        <f t="shared" si="1565"/>
        <v>0.69172767220663312</v>
      </c>
      <c r="AY689" s="33">
        <f t="shared" si="1565"/>
        <v>0.48013645759365553</v>
      </c>
      <c r="AZ689" s="33">
        <f t="shared" si="1565"/>
        <v>0.33326846268153909</v>
      </c>
      <c r="BA689" s="33">
        <f t="shared" si="1565"/>
        <v>2.0620457097479159</v>
      </c>
      <c r="BB689" s="33">
        <f t="shared" si="1565"/>
        <v>1.4312906108212013</v>
      </c>
      <c r="BC689" s="33">
        <f t="shared" si="1565"/>
        <v>0.99347594621234991</v>
      </c>
      <c r="BD689" s="33">
        <f t="shared" si="1565"/>
        <v>1.3746971398321937</v>
      </c>
      <c r="BE689" s="33">
        <f t="shared" si="1565"/>
        <v>0.95419374054764083</v>
      </c>
      <c r="BF689" s="33">
        <f t="shared" si="1565"/>
        <v>0.66231729747502033</v>
      </c>
      <c r="BG689" s="33">
        <f t="shared" si="1565"/>
        <v>0.91646475988829557</v>
      </c>
      <c r="BH689" s="33">
        <f t="shared" si="1565"/>
        <v>0.63612916036520939</v>
      </c>
      <c r="BI689" s="33">
        <f t="shared" si="1565"/>
        <v>0.44154486498342704</v>
      </c>
      <c r="BJ689" s="33">
        <f t="shared" si="1565"/>
        <v>3.000583949509704</v>
      </c>
      <c r="BK689" s="33">
        <f t="shared" si="1565"/>
        <v>2.0827412377968395</v>
      </c>
      <c r="BL689" s="33">
        <f t="shared" si="1565"/>
        <v>1.4456556245754466</v>
      </c>
      <c r="BM689" s="33">
        <f t="shared" si="1565"/>
        <v>2.0003892996734995</v>
      </c>
      <c r="BN689" s="33">
        <f t="shared" si="1565"/>
        <v>1.3884941585314787</v>
      </c>
      <c r="BO689" s="33">
        <f t="shared" si="1565"/>
        <v>0.96377041638380612</v>
      </c>
      <c r="BP689" s="33">
        <f t="shared" si="1565"/>
        <v>1.3335928664492418</v>
      </c>
      <c r="BQ689" s="33">
        <f t="shared" si="1565"/>
        <v>0.92566277235448724</v>
      </c>
      <c r="BR689" s="33">
        <f t="shared" si="1565"/>
        <v>0.64251361092265413</v>
      </c>
      <c r="BS689" s="33">
        <f t="shared" si="1565"/>
        <v>0.94677428906535577</v>
      </c>
      <c r="BT689" s="33">
        <f t="shared" si="1565"/>
        <v>0.65716736738674086</v>
      </c>
      <c r="BU689" s="33">
        <f t="shared" si="1565"/>
        <v>0.45614773631459254</v>
      </c>
      <c r="BV689" s="33">
        <f t="shared" si="1565"/>
        <v>0.63118285937701846</v>
      </c>
      <c r="BW689" s="33">
        <f t="shared" si="1565"/>
        <v>0.43811157825790686</v>
      </c>
      <c r="BX689" s="33">
        <f t="shared" si="1565"/>
        <v>0.30409849087645024</v>
      </c>
      <c r="BY689" s="33">
        <f t="shared" si="1565"/>
        <v>0.42078857291808874</v>
      </c>
      <c r="BZ689" s="33">
        <f t="shared" si="1565"/>
        <v>0.29207438550532427</v>
      </c>
      <c r="CA689" s="33">
        <f t="shared" si="1565"/>
        <v>0.20273232725100365</v>
      </c>
      <c r="CB689" s="33">
        <f t="shared" si="1565"/>
        <v>1.2543740931004677</v>
      </c>
      <c r="CC689" s="33">
        <f t="shared" si="1565"/>
        <v>0.87067607348604426</v>
      </c>
      <c r="CD689" s="33">
        <f t="shared" si="1565"/>
        <v>0.60434668502066891</v>
      </c>
      <c r="CE689" s="33">
        <f t="shared" ref="CE689:CS689" si="1566">EXP(CE688)</f>
        <v>0.83624939540046361</v>
      </c>
      <c r="CF689" s="33">
        <f t="shared" si="1566"/>
        <v>0.5804507156574682</v>
      </c>
      <c r="CG689" s="33">
        <f t="shared" si="1566"/>
        <v>0.40289779001385245</v>
      </c>
      <c r="CH689" s="33">
        <f t="shared" si="1566"/>
        <v>0.55749959693374362</v>
      </c>
      <c r="CI689" s="33">
        <f t="shared" si="1566"/>
        <v>0.38696714377171576</v>
      </c>
      <c r="CJ689" s="33">
        <f t="shared" si="1566"/>
        <v>0.26859852667595041</v>
      </c>
      <c r="CK689" s="33">
        <f t="shared" si="1566"/>
        <v>1.825301327048751</v>
      </c>
      <c r="CL689" s="33">
        <f t="shared" si="1566"/>
        <v>1.2669635008448661</v>
      </c>
      <c r="CM689" s="33">
        <f t="shared" si="1566"/>
        <v>0.87941453210273512</v>
      </c>
      <c r="CN689" s="33">
        <f t="shared" si="1566"/>
        <v>1.216867551366055</v>
      </c>
      <c r="CO689" s="33">
        <f t="shared" si="1566"/>
        <v>0.84464233389673082</v>
      </c>
      <c r="CP689" s="33">
        <f t="shared" si="1566"/>
        <v>0.58627635473526318</v>
      </c>
      <c r="CQ689" s="33">
        <f t="shared" si="1566"/>
        <v>0.81124503424418404</v>
      </c>
      <c r="CR689" s="33">
        <f t="shared" si="1566"/>
        <v>0.5630948892645895</v>
      </c>
      <c r="CS689" s="33">
        <f t="shared" si="1566"/>
        <v>0.39085090315691312</v>
      </c>
    </row>
    <row r="690" spans="2:97" ht="13.9" thickTop="1" thickBot="1" x14ac:dyDescent="0.4">
      <c r="H690" s="32">
        <f t="shared" ref="H690:H691" si="1567">H689</f>
        <v>5.0346388130380307E-13</v>
      </c>
      <c r="I690" s="32">
        <f t="shared" ref="I690:J690" si="1568">I685</f>
        <v>-0.40546510810822806</v>
      </c>
      <c r="J690" s="32">
        <f t="shared" si="1568"/>
        <v>0.48718304656726907</v>
      </c>
      <c r="K690" s="32">
        <f t="shared" si="1563"/>
        <v>-0.40546510810798275</v>
      </c>
      <c r="L690" s="32">
        <f>$CE$5-$CE$7*SUMPRODUCT($B$5:$CD$5,Q690:CS690)</f>
        <v>-8.4810380940325558E-11</v>
      </c>
      <c r="M690" s="32">
        <f>SUMPRODUCT($B$7:$CD$7, LN(Q690:CS690))</f>
        <v>-3180.5978399977962</v>
      </c>
      <c r="O690" s="48">
        <f t="shared" si="1564"/>
        <v>1.0000000000000004</v>
      </c>
      <c r="P690" s="39" t="s">
        <v>366</v>
      </c>
      <c r="Q690" s="32">
        <f t="shared" ref="Q690:AV690" si="1569">Q689/$O689</f>
        <v>2.5874234134402801E-2</v>
      </c>
      <c r="R690" s="32">
        <f t="shared" si="1569"/>
        <v>1.7959615639794663E-2</v>
      </c>
      <c r="S690" s="32">
        <f t="shared" si="1569"/>
        <v>1.2465984200873113E-2</v>
      </c>
      <c r="T690" s="32">
        <f t="shared" si="1569"/>
        <v>1.7249489422938333E-2</v>
      </c>
      <c r="U690" s="32">
        <f t="shared" si="1569"/>
        <v>1.1973077093198618E-2</v>
      </c>
      <c r="V690" s="32">
        <f t="shared" si="1569"/>
        <v>8.3106561339169171E-3</v>
      </c>
      <c r="W690" s="32">
        <f t="shared" si="1569"/>
        <v>1.1499659615294311E-2</v>
      </c>
      <c r="X690" s="32">
        <f t="shared" si="1569"/>
        <v>7.9820513954671941E-3</v>
      </c>
      <c r="Y690" s="32">
        <f t="shared" si="1569"/>
        <v>5.5404374226122851E-3</v>
      </c>
      <c r="Z690" s="32">
        <f t="shared" si="1569"/>
        <v>3.4280577062407162E-2</v>
      </c>
      <c r="AA690" s="32">
        <f t="shared" si="1569"/>
        <v>2.3794558894115993E-2</v>
      </c>
      <c r="AB690" s="32">
        <f t="shared" si="1569"/>
        <v>1.6516088160792405E-2</v>
      </c>
      <c r="AC690" s="32">
        <f t="shared" si="1569"/>
        <v>2.285371804160892E-2</v>
      </c>
      <c r="AD690" s="32">
        <f t="shared" si="1569"/>
        <v>1.5863039262746875E-2</v>
      </c>
      <c r="AE690" s="32">
        <f t="shared" si="1569"/>
        <v>1.1010725440530269E-2</v>
      </c>
      <c r="AF690" s="32">
        <f t="shared" si="1569"/>
        <v>1.5235812027742048E-2</v>
      </c>
      <c r="AG690" s="32">
        <f t="shared" si="1569"/>
        <v>1.0575359508499839E-2</v>
      </c>
      <c r="AH690" s="32">
        <f t="shared" si="1569"/>
        <v>7.3404836270215129E-3</v>
      </c>
      <c r="AI690" s="32">
        <f t="shared" si="1569"/>
        <v>4.9883350707082157E-2</v>
      </c>
      <c r="AJ690" s="32">
        <f t="shared" si="1569"/>
        <v>3.4624630853637157E-2</v>
      </c>
      <c r="AK690" s="32">
        <f t="shared" si="1569"/>
        <v>2.4033370749099139E-2</v>
      </c>
      <c r="AL690" s="32">
        <f t="shared" si="1569"/>
        <v>3.3255567138060813E-2</v>
      </c>
      <c r="AM690" s="32">
        <f t="shared" si="1569"/>
        <v>2.3083087235762301E-2</v>
      </c>
      <c r="AN690" s="32">
        <f t="shared" si="1569"/>
        <v>1.6022247166069006E-2</v>
      </c>
      <c r="AO690" s="32">
        <f t="shared" si="1569"/>
        <v>2.2170378092044571E-2</v>
      </c>
      <c r="AP690" s="32">
        <f t="shared" si="1569"/>
        <v>1.5388724823844327E-2</v>
      </c>
      <c r="AQ690" s="32">
        <f t="shared" si="1569"/>
        <v>1.068149811071461E-2</v>
      </c>
      <c r="AR690" s="32">
        <f t="shared" si="1569"/>
        <v>1.5739694238387371E-2</v>
      </c>
      <c r="AS690" s="32">
        <f t="shared" si="1569"/>
        <v>1.0925110182622698E-2</v>
      </c>
      <c r="AT690" s="32">
        <f t="shared" si="1569"/>
        <v>7.5832497566150382E-3</v>
      </c>
      <c r="AU690" s="32">
        <f t="shared" si="1569"/>
        <v>1.0493129492260153E-2</v>
      </c>
      <c r="AV690" s="32">
        <f t="shared" si="1569"/>
        <v>7.2834067884164546E-3</v>
      </c>
      <c r="AW690" s="32">
        <f t="shared" ref="AW690:CB690" si="1570">AW689/$O689</f>
        <v>5.0554998377442774E-3</v>
      </c>
      <c r="AX690" s="32">
        <f t="shared" si="1570"/>
        <v>6.9954196615080403E-3</v>
      </c>
      <c r="AY690" s="32">
        <f t="shared" si="1570"/>
        <v>4.8556045256118521E-3</v>
      </c>
      <c r="AZ690" s="32">
        <f t="shared" si="1570"/>
        <v>3.3703332251634639E-3</v>
      </c>
      <c r="BA690" s="32">
        <f t="shared" si="1570"/>
        <v>2.0853401823412769E-2</v>
      </c>
      <c r="BB690" s="32">
        <f t="shared" si="1570"/>
        <v>1.4474595830943645E-2</v>
      </c>
      <c r="BC690" s="32">
        <f t="shared" si="1570"/>
        <v>1.0046990234175764E-2</v>
      </c>
      <c r="BD690" s="32">
        <f t="shared" si="1570"/>
        <v>1.3902267882277703E-2</v>
      </c>
      <c r="BE690" s="32">
        <f t="shared" si="1570"/>
        <v>9.6497305539641823E-3</v>
      </c>
      <c r="BF690" s="32">
        <f t="shared" si="1570"/>
        <v>6.6979934894517267E-3</v>
      </c>
      <c r="BG690" s="32">
        <f t="shared" si="1570"/>
        <v>9.2681785881868189E-3</v>
      </c>
      <c r="BH690" s="32">
        <f t="shared" si="1570"/>
        <v>6.4331537026439565E-3</v>
      </c>
      <c r="BI690" s="32">
        <f t="shared" si="1570"/>
        <v>4.4653289929686285E-3</v>
      </c>
      <c r="BJ690" s="32">
        <f t="shared" si="1570"/>
        <v>3.0344808802351034E-2</v>
      </c>
      <c r="BK690" s="32">
        <f t="shared" si="1570"/>
        <v>2.1062695031760063E-2</v>
      </c>
      <c r="BL690" s="32">
        <f t="shared" si="1570"/>
        <v>1.4619868752198504E-2</v>
      </c>
      <c r="BM690" s="32">
        <f t="shared" si="1570"/>
        <v>2.0229872534904367E-2</v>
      </c>
      <c r="BN690" s="32">
        <f t="shared" si="1570"/>
        <v>1.4041796687842594E-2</v>
      </c>
      <c r="BO690" s="32">
        <f t="shared" si="1570"/>
        <v>9.7465791681341056E-3</v>
      </c>
      <c r="BP690" s="32">
        <f t="shared" si="1570"/>
        <v>1.3486581689938692E-2</v>
      </c>
      <c r="BQ690" s="32">
        <f t="shared" si="1570"/>
        <v>9.3611977918967616E-3</v>
      </c>
      <c r="BR690" s="32">
        <f t="shared" si="1570"/>
        <v>6.4977194454239181E-3</v>
      </c>
      <c r="BS690" s="32">
        <f t="shared" si="1570"/>
        <v>9.5746978801791189E-3</v>
      </c>
      <c r="BT690" s="32">
        <f t="shared" si="1570"/>
        <v>6.645912412400091E-3</v>
      </c>
      <c r="BU690" s="32">
        <f t="shared" si="1570"/>
        <v>4.6130073602350923E-3</v>
      </c>
      <c r="BV690" s="32">
        <f t="shared" si="1570"/>
        <v>6.383131920120572E-3</v>
      </c>
      <c r="BW690" s="32">
        <f t="shared" si="1570"/>
        <v>4.4306082749341995E-3</v>
      </c>
      <c r="BX690" s="32">
        <f t="shared" si="1570"/>
        <v>3.0753382401572864E-3</v>
      </c>
      <c r="BY690" s="32">
        <f t="shared" si="1570"/>
        <v>4.2554212800811541E-3</v>
      </c>
      <c r="BZ690" s="32">
        <f t="shared" si="1570"/>
        <v>2.9537388499566693E-3</v>
      </c>
      <c r="CA690" s="32">
        <f t="shared" si="1570"/>
        <v>2.0502254934385636E-3</v>
      </c>
      <c r="CB690" s="32">
        <f t="shared" si="1570"/>
        <v>1.2685444787497377E-2</v>
      </c>
      <c r="CC690" s="32">
        <f t="shared" ref="CC690:CS690" si="1571">CC689/$O689</f>
        <v>8.8051190779157729E-3</v>
      </c>
      <c r="CD690" s="32">
        <f t="shared" si="1571"/>
        <v>6.1117385535183651E-3</v>
      </c>
      <c r="CE690" s="32">
        <f t="shared" si="1571"/>
        <v>8.4569631916664532E-3</v>
      </c>
      <c r="CF690" s="32">
        <f t="shared" si="1571"/>
        <v>5.8700793852782471E-3</v>
      </c>
      <c r="CG690" s="32">
        <f t="shared" si="1571"/>
        <v>4.0744923690129832E-3</v>
      </c>
      <c r="CH690" s="32">
        <f t="shared" si="1571"/>
        <v>5.6379754611119923E-3</v>
      </c>
      <c r="CI690" s="32">
        <f t="shared" si="1571"/>
        <v>3.9133862568528754E-3</v>
      </c>
      <c r="CJ690" s="32">
        <f t="shared" si="1571"/>
        <v>2.7163282460091489E-3</v>
      </c>
      <c r="CK690" s="32">
        <f t="shared" si="1571"/>
        <v>1.8459213509097936E-2</v>
      </c>
      <c r="CL690" s="32">
        <f t="shared" si="1571"/>
        <v>1.2812761062384813E-2</v>
      </c>
      <c r="CM690" s="32">
        <f t="shared" si="1571"/>
        <v>8.8934908283525727E-3</v>
      </c>
      <c r="CN690" s="32">
        <f t="shared" si="1571"/>
        <v>1.2306142339400857E-2</v>
      </c>
      <c r="CO690" s="32">
        <f t="shared" si="1571"/>
        <v>8.5418407082580947E-3</v>
      </c>
      <c r="CP690" s="32">
        <f t="shared" si="1571"/>
        <v>5.9289938855694585E-3</v>
      </c>
      <c r="CQ690" s="32">
        <f t="shared" si="1571"/>
        <v>8.2040948929353961E-3</v>
      </c>
      <c r="CR690" s="32">
        <f t="shared" si="1571"/>
        <v>5.694560472173097E-3</v>
      </c>
      <c r="CS690" s="32">
        <f t="shared" si="1571"/>
        <v>3.9526625903803575E-3</v>
      </c>
    </row>
    <row r="691" spans="2:97" ht="13.15" thickTop="1" x14ac:dyDescent="0.35">
      <c r="H691" s="34">
        <f t="shared" si="1567"/>
        <v>5.0346388130380307E-13</v>
      </c>
      <c r="I691" s="34">
        <f t="shared" ref="I691:J691" si="1572">I686</f>
        <v>-0.36512199073457491</v>
      </c>
      <c r="J691" s="34">
        <f t="shared" si="1572"/>
        <v>0.52369029920072274</v>
      </c>
      <c r="K691" s="34">
        <f t="shared" si="1563"/>
        <v>-0.36512199073431123</v>
      </c>
      <c r="L691" s="34">
        <f>$CE$6-$CE$7*SUMPRODUCT($B$6:$CD$6,Q690:CS690)</f>
        <v>-9.2512664195965044E-11</v>
      </c>
    </row>
    <row r="692" spans="2:97" ht="13.5" thickBot="1" x14ac:dyDescent="0.4">
      <c r="B692" s="39" t="s">
        <v>367</v>
      </c>
      <c r="D692" s="39" t="s">
        <v>368</v>
      </c>
      <c r="E692" s="39" t="s">
        <v>369</v>
      </c>
      <c r="F692" s="39" t="s">
        <v>370</v>
      </c>
      <c r="H692" s="39" t="s">
        <v>347</v>
      </c>
      <c r="I692" s="39" t="s">
        <v>371</v>
      </c>
      <c r="J692" s="39" t="s">
        <v>372</v>
      </c>
      <c r="K692" s="39" t="s">
        <v>349</v>
      </c>
      <c r="L692" s="39" t="s">
        <v>373</v>
      </c>
      <c r="M692" s="39" t="s">
        <v>374</v>
      </c>
      <c r="O692" s="45" t="s">
        <v>336</v>
      </c>
    </row>
    <row r="693" spans="2:97" ht="13.9" thickTop="1" thickBot="1" x14ac:dyDescent="0.4">
      <c r="B693" s="32">
        <f>1+B688</f>
        <v>4</v>
      </c>
      <c r="D693" s="32">
        <f>IF(F688,IF(M693&lt;0,D688,H693),E688)</f>
        <v>0</v>
      </c>
      <c r="E693" s="32">
        <f>IF(F688,IF(M693&lt;0,H693,E688),H693)</f>
        <v>2.5173194065190153E-13</v>
      </c>
      <c r="F693" s="32" t="b">
        <f>OR(F688,M693*M688&lt;=0)</f>
        <v>1</v>
      </c>
      <c r="H693" s="32">
        <f>IF(F688,(D688+E688)/2,2*H688)</f>
        <v>2.5173194065190153E-13</v>
      </c>
      <c r="I693" s="32">
        <f>I688</f>
        <v>-0.49706183544653393</v>
      </c>
      <c r="J693" s="32">
        <f>J688</f>
        <v>1</v>
      </c>
      <c r="K693" s="32">
        <f>I693+J693*H693</f>
        <v>-0.49706183544628219</v>
      </c>
      <c r="L693" s="32">
        <f>$CE$3-$CE$7*SUMPRODUCT($B$3:$CD$3,Q695:CS695)</f>
        <v>-5.439915184979327E-11</v>
      </c>
      <c r="M693" s="32">
        <f>SUMPRODUCT(L693:L696,J693:J696)</f>
        <v>-8.5930336504039489E-11</v>
      </c>
      <c r="O693" s="46">
        <f>SUM(Q693:CS693)</f>
        <v>-1.265990737064834</v>
      </c>
      <c r="P693" s="39" t="s">
        <v>363</v>
      </c>
      <c r="Q693" s="32">
        <f t="shared" ref="Q693:AV693" si="1573">SUMPRODUCT(B$3:B$6,$K693:$K696)</f>
        <v>0.93942911356831782</v>
      </c>
      <c r="R693" s="32">
        <f t="shared" si="1573"/>
        <v>0.57430712283387475</v>
      </c>
      <c r="S693" s="32">
        <f t="shared" si="1573"/>
        <v>0.20918513209943168</v>
      </c>
      <c r="T693" s="32">
        <f t="shared" si="1573"/>
        <v>0.53396400546021239</v>
      </c>
      <c r="U693" s="32">
        <f t="shared" si="1573"/>
        <v>0.16884201472576926</v>
      </c>
      <c r="V693" s="32">
        <f t="shared" si="1573"/>
        <v>-0.19627997600867381</v>
      </c>
      <c r="W693" s="32">
        <f t="shared" si="1573"/>
        <v>0.1284988973521069</v>
      </c>
      <c r="X693" s="32">
        <f t="shared" si="1573"/>
        <v>-0.23662309338233617</v>
      </c>
      <c r="Y693" s="32">
        <f t="shared" si="1573"/>
        <v>-0.60174508411677929</v>
      </c>
      <c r="Z693" s="32">
        <f t="shared" si="1573"/>
        <v>1.2207603884716147</v>
      </c>
      <c r="AA693" s="32">
        <f t="shared" si="1573"/>
        <v>0.85563839773717154</v>
      </c>
      <c r="AB693" s="32">
        <f t="shared" si="1573"/>
        <v>0.49051640700272847</v>
      </c>
      <c r="AC693" s="32">
        <f t="shared" si="1573"/>
        <v>0.81529528036350918</v>
      </c>
      <c r="AD693" s="32">
        <f t="shared" si="1573"/>
        <v>0.45017328962906605</v>
      </c>
      <c r="AE693" s="32">
        <f t="shared" si="1573"/>
        <v>8.5051298894622984E-2</v>
      </c>
      <c r="AF693" s="32">
        <f t="shared" si="1573"/>
        <v>0.40983017225540369</v>
      </c>
      <c r="AG693" s="32">
        <f t="shared" si="1573"/>
        <v>4.4708181520960621E-2</v>
      </c>
      <c r="AH693" s="32">
        <f t="shared" si="1573"/>
        <v>-0.32041380921348245</v>
      </c>
      <c r="AI693" s="32">
        <f t="shared" si="1573"/>
        <v>1.5958687550093438</v>
      </c>
      <c r="AJ693" s="32">
        <f t="shared" si="1573"/>
        <v>1.2307467642749006</v>
      </c>
      <c r="AK693" s="32">
        <f t="shared" si="1573"/>
        <v>0.86562477354045753</v>
      </c>
      <c r="AL693" s="32">
        <f t="shared" si="1573"/>
        <v>1.1904036469012382</v>
      </c>
      <c r="AM693" s="32">
        <f t="shared" si="1573"/>
        <v>0.82528165616679505</v>
      </c>
      <c r="AN693" s="32">
        <f t="shared" si="1573"/>
        <v>0.46015966543235198</v>
      </c>
      <c r="AO693" s="32">
        <f t="shared" si="1573"/>
        <v>0.78493853879313269</v>
      </c>
      <c r="AP693" s="32">
        <f t="shared" si="1573"/>
        <v>0.41981654805868962</v>
      </c>
      <c r="AQ693" s="32">
        <f t="shared" si="1573"/>
        <v>5.4694557324246551E-2</v>
      </c>
      <c r="AR693" s="32">
        <f t="shared" si="1573"/>
        <v>0.44236727812203558</v>
      </c>
      <c r="AS693" s="32">
        <f t="shared" si="1573"/>
        <v>7.7245287387592509E-2</v>
      </c>
      <c r="AT693" s="32">
        <f t="shared" si="1573"/>
        <v>-0.28787670334685056</v>
      </c>
      <c r="AU693" s="32">
        <f t="shared" si="1573"/>
        <v>3.6902170013930147E-2</v>
      </c>
      <c r="AV693" s="32">
        <f t="shared" si="1573"/>
        <v>-0.32821982072051292</v>
      </c>
      <c r="AW693" s="32">
        <f t="shared" ref="AW693:CB693" si="1574">SUMPRODUCT(AH$3:AH$6,$K693:$K696)</f>
        <v>-0.69334181145495599</v>
      </c>
      <c r="AX693" s="32">
        <f t="shared" si="1574"/>
        <v>-0.36856293809417529</v>
      </c>
      <c r="AY693" s="32">
        <f t="shared" si="1574"/>
        <v>-0.73368492882861835</v>
      </c>
      <c r="AZ693" s="32">
        <f t="shared" si="1574"/>
        <v>-1.0988069195630614</v>
      </c>
      <c r="BA693" s="32">
        <f t="shared" si="1574"/>
        <v>0.72369855302533237</v>
      </c>
      <c r="BB693" s="32">
        <f t="shared" si="1574"/>
        <v>0.3585765622908893</v>
      </c>
      <c r="BC693" s="32">
        <f t="shared" si="1574"/>
        <v>-6.5454284435537691E-3</v>
      </c>
      <c r="BD693" s="32">
        <f t="shared" si="1574"/>
        <v>0.31823344491722694</v>
      </c>
      <c r="BE693" s="32">
        <f t="shared" si="1574"/>
        <v>-4.6888545817216132E-2</v>
      </c>
      <c r="BF693" s="32">
        <f t="shared" si="1574"/>
        <v>-0.4120105365516592</v>
      </c>
      <c r="BG693" s="32">
        <f t="shared" si="1574"/>
        <v>-8.7231663190878495E-2</v>
      </c>
      <c r="BH693" s="32">
        <f t="shared" si="1574"/>
        <v>-0.45235365392532156</v>
      </c>
      <c r="BI693" s="32">
        <f t="shared" si="1574"/>
        <v>-0.81747564465976463</v>
      </c>
      <c r="BJ693" s="32">
        <f t="shared" si="1574"/>
        <v>1.0988069195630614</v>
      </c>
      <c r="BK693" s="32">
        <f t="shared" si="1574"/>
        <v>0.73368492882861835</v>
      </c>
      <c r="BL693" s="32">
        <f t="shared" si="1574"/>
        <v>0.36856293809417529</v>
      </c>
      <c r="BM693" s="32">
        <f t="shared" si="1574"/>
        <v>0.69334181145495599</v>
      </c>
      <c r="BN693" s="32">
        <f t="shared" si="1574"/>
        <v>0.32821982072051292</v>
      </c>
      <c r="BO693" s="32">
        <f t="shared" si="1574"/>
        <v>-3.6902170013930147E-2</v>
      </c>
      <c r="BP693" s="32">
        <f t="shared" si="1574"/>
        <v>0.28787670334685056</v>
      </c>
      <c r="BQ693" s="32">
        <f t="shared" si="1574"/>
        <v>-7.7245287387592509E-2</v>
      </c>
      <c r="BR693" s="32">
        <f t="shared" si="1574"/>
        <v>-0.44236727812203558</v>
      </c>
      <c r="BS693" s="32">
        <f t="shared" si="1574"/>
        <v>-5.4694557324246551E-2</v>
      </c>
      <c r="BT693" s="32">
        <f t="shared" si="1574"/>
        <v>-0.41981654805868962</v>
      </c>
      <c r="BU693" s="32">
        <f t="shared" si="1574"/>
        <v>-0.78493853879313269</v>
      </c>
      <c r="BV693" s="32">
        <f t="shared" si="1574"/>
        <v>-0.46015966543235198</v>
      </c>
      <c r="BW693" s="32">
        <f t="shared" si="1574"/>
        <v>-0.82528165616679505</v>
      </c>
      <c r="BX693" s="32">
        <f t="shared" si="1574"/>
        <v>-1.1904036469012382</v>
      </c>
      <c r="BY693" s="32">
        <f t="shared" si="1574"/>
        <v>-0.86562477354045753</v>
      </c>
      <c r="BZ693" s="32">
        <f t="shared" si="1574"/>
        <v>-1.2307467642749006</v>
      </c>
      <c r="CA693" s="32">
        <f t="shared" si="1574"/>
        <v>-1.5958687550093438</v>
      </c>
      <c r="CB693" s="32">
        <f t="shared" si="1574"/>
        <v>0.22663671757905024</v>
      </c>
      <c r="CC693" s="32">
        <f t="shared" ref="CC693:CS693" si="1575">SUMPRODUCT(BN$3:BN$6,$K693:$K696)</f>
        <v>-0.13848527315539283</v>
      </c>
      <c r="CD693" s="32">
        <f t="shared" si="1575"/>
        <v>-0.5036072638898359</v>
      </c>
      <c r="CE693" s="32">
        <f t="shared" si="1575"/>
        <v>-0.17882839052905519</v>
      </c>
      <c r="CF693" s="32">
        <f t="shared" si="1575"/>
        <v>-0.54395038126349826</v>
      </c>
      <c r="CG693" s="32">
        <f t="shared" si="1575"/>
        <v>-0.90907237199794133</v>
      </c>
      <c r="CH693" s="32">
        <f t="shared" si="1575"/>
        <v>-0.58429349863716062</v>
      </c>
      <c r="CI693" s="32">
        <f t="shared" si="1575"/>
        <v>-0.94941548937160369</v>
      </c>
      <c r="CJ693" s="32">
        <f t="shared" si="1575"/>
        <v>-1.3145374801060468</v>
      </c>
      <c r="CK693" s="32">
        <f t="shared" si="1575"/>
        <v>0.60174508411677929</v>
      </c>
      <c r="CL693" s="32">
        <f t="shared" si="1575"/>
        <v>0.23662309338233617</v>
      </c>
      <c r="CM693" s="32">
        <f t="shared" si="1575"/>
        <v>-0.1284988973521069</v>
      </c>
      <c r="CN693" s="32">
        <f t="shared" si="1575"/>
        <v>0.19627997600867381</v>
      </c>
      <c r="CO693" s="32">
        <f t="shared" si="1575"/>
        <v>-0.16884201472576926</v>
      </c>
      <c r="CP693" s="32">
        <f t="shared" si="1575"/>
        <v>-0.53396400546021239</v>
      </c>
      <c r="CQ693" s="32">
        <f t="shared" si="1575"/>
        <v>-0.20918513209943168</v>
      </c>
      <c r="CR693" s="32">
        <f t="shared" si="1575"/>
        <v>-0.57430712283387475</v>
      </c>
      <c r="CS693" s="32">
        <f t="shared" si="1575"/>
        <v>-0.93942911356831782</v>
      </c>
    </row>
    <row r="694" spans="2:97" ht="13.9" thickTop="1" thickBot="1" x14ac:dyDescent="0.4">
      <c r="H694" s="33">
        <f>H693</f>
        <v>2.5173194065190153E-13</v>
      </c>
      <c r="I694" s="33">
        <f t="shared" ref="I694:J694" si="1576">I689</f>
        <v>0.32821982072046352</v>
      </c>
      <c r="J694" s="33">
        <f t="shared" si="1576"/>
        <v>0.19629916766790531</v>
      </c>
      <c r="K694" s="33">
        <f t="shared" ref="K694:K696" si="1577">I694+J694*H694</f>
        <v>0.32821982072051292</v>
      </c>
      <c r="L694" s="33">
        <f>$CE$4-$CE$7*SUMPRODUCT($B$4:$CD$4,Q695:CS695)</f>
        <v>-1.1908696251339279E-11</v>
      </c>
      <c r="M694" s="39" t="s">
        <v>375</v>
      </c>
      <c r="O694" s="47">
        <f t="shared" ref="O694:O695" si="1578">SUM(Q694:CS694)</f>
        <v>98.882941364179374</v>
      </c>
      <c r="P694" s="39" t="s">
        <v>365</v>
      </c>
      <c r="Q694" s="33">
        <f>EXP(Q693)</f>
        <v>2.5585203767562748</v>
      </c>
      <c r="R694" s="33">
        <f>EXP(R693)</f>
        <v>1.7758996202335262</v>
      </c>
      <c r="S694" s="33">
        <f t="shared" ref="S694:CD694" si="1579">EXP(S693)</f>
        <v>1.232673184781915</v>
      </c>
      <c r="T694" s="33">
        <f t="shared" si="1579"/>
        <v>1.7056802511709503</v>
      </c>
      <c r="U694" s="33">
        <f t="shared" si="1579"/>
        <v>1.1839330801557537</v>
      </c>
      <c r="V694" s="33">
        <f t="shared" si="1579"/>
        <v>0.82178212318799171</v>
      </c>
      <c r="W694" s="33">
        <f t="shared" si="1579"/>
        <v>1.1371201674473672</v>
      </c>
      <c r="X694" s="33">
        <f t="shared" si="1579"/>
        <v>0.7892887201038824</v>
      </c>
      <c r="Y694" s="33">
        <f t="shared" si="1579"/>
        <v>0.54785474879202678</v>
      </c>
      <c r="Z694" s="33">
        <f t="shared" si="1579"/>
        <v>3.3897642915935191</v>
      </c>
      <c r="AA694" s="33">
        <f t="shared" si="1579"/>
        <v>2.3528759719139627</v>
      </c>
      <c r="AB694" s="33">
        <f t="shared" si="1579"/>
        <v>1.6331593771694386</v>
      </c>
      <c r="AC694" s="33">
        <f t="shared" si="1579"/>
        <v>2.259842861062479</v>
      </c>
      <c r="AD694" s="33">
        <f t="shared" si="1579"/>
        <v>1.5685839812760676</v>
      </c>
      <c r="AE694" s="33">
        <f t="shared" si="1579"/>
        <v>1.0887729181130232</v>
      </c>
      <c r="AF694" s="33">
        <f t="shared" si="1579"/>
        <v>1.5065619073750749</v>
      </c>
      <c r="AG694" s="33">
        <f t="shared" si="1579"/>
        <v>1.0457226541841067</v>
      </c>
      <c r="AH694" s="33">
        <f t="shared" si="1579"/>
        <v>0.72584861207539153</v>
      </c>
      <c r="AI694" s="33">
        <f t="shared" si="1579"/>
        <v>4.932612443018785</v>
      </c>
      <c r="AJ694" s="33">
        <f t="shared" si="1579"/>
        <v>3.4237853424572071</v>
      </c>
      <c r="AK694" s="33">
        <f t="shared" si="1579"/>
        <v>2.3764903905668908</v>
      </c>
      <c r="AL694" s="33">
        <f t="shared" si="1579"/>
        <v>3.2884082953460503</v>
      </c>
      <c r="AM694" s="33">
        <f t="shared" si="1579"/>
        <v>2.2825235616382726</v>
      </c>
      <c r="AN694" s="33">
        <f t="shared" si="1579"/>
        <v>1.5843269270446869</v>
      </c>
      <c r="AO694" s="33">
        <f t="shared" si="1579"/>
        <v>2.1922721968974956</v>
      </c>
      <c r="AP694" s="33">
        <f t="shared" si="1579"/>
        <v>1.5216823744256047</v>
      </c>
      <c r="AQ694" s="33">
        <f t="shared" si="1579"/>
        <v>1.0562179513631869</v>
      </c>
      <c r="AR694" s="33">
        <f t="shared" si="1579"/>
        <v>1.5563872624648321</v>
      </c>
      <c r="AS694" s="33">
        <f t="shared" si="1579"/>
        <v>1.0803070295855184</v>
      </c>
      <c r="AT694" s="33">
        <f t="shared" si="1579"/>
        <v>0.74985404103322073</v>
      </c>
      <c r="AU694" s="33">
        <f t="shared" si="1579"/>
        <v>1.0375915083099492</v>
      </c>
      <c r="AV694" s="33">
        <f t="shared" si="1579"/>
        <v>0.72020468639038815</v>
      </c>
      <c r="AW694" s="33">
        <f t="shared" si="1579"/>
        <v>0.49990269402217663</v>
      </c>
      <c r="AX694" s="33">
        <f t="shared" si="1579"/>
        <v>0.69172767220667364</v>
      </c>
      <c r="AY694" s="33">
        <f t="shared" si="1579"/>
        <v>0.48013645759362039</v>
      </c>
      <c r="AZ694" s="33">
        <f t="shared" si="1579"/>
        <v>0.3332684626814707</v>
      </c>
      <c r="BA694" s="33">
        <f t="shared" si="1579"/>
        <v>2.0620457097484555</v>
      </c>
      <c r="BB694" s="33">
        <f t="shared" si="1579"/>
        <v>1.431290610821387</v>
      </c>
      <c r="BC694" s="33">
        <f t="shared" si="1579"/>
        <v>0.99347594621234792</v>
      </c>
      <c r="BD694" s="33">
        <f t="shared" si="1579"/>
        <v>1.3746971398323846</v>
      </c>
      <c r="BE694" s="33">
        <f t="shared" si="1579"/>
        <v>0.95419374054764761</v>
      </c>
      <c r="BF694" s="33">
        <f t="shared" si="1579"/>
        <v>0.66231729747493762</v>
      </c>
      <c r="BG694" s="33">
        <f t="shared" si="1579"/>
        <v>0.91646475988831044</v>
      </c>
      <c r="BH694" s="33">
        <f t="shared" si="1579"/>
        <v>0.63612916036513589</v>
      </c>
      <c r="BI694" s="33">
        <f t="shared" si="1579"/>
        <v>0.4415448649833178</v>
      </c>
      <c r="BJ694" s="33">
        <f t="shared" si="1579"/>
        <v>3.0005839495103199</v>
      </c>
      <c r="BK694" s="33">
        <f t="shared" si="1579"/>
        <v>2.0827412377969923</v>
      </c>
      <c r="BL694" s="33">
        <f t="shared" si="1579"/>
        <v>1.445655624575362</v>
      </c>
      <c r="BM694" s="33">
        <f t="shared" si="1579"/>
        <v>2.0003892996736643</v>
      </c>
      <c r="BN694" s="33">
        <f t="shared" si="1579"/>
        <v>1.3884941585314101</v>
      </c>
      <c r="BO694" s="33">
        <f t="shared" si="1579"/>
        <v>0.96377041638363148</v>
      </c>
      <c r="BP694" s="33">
        <f t="shared" si="1579"/>
        <v>1.3335928664491883</v>
      </c>
      <c r="BQ694" s="33">
        <f t="shared" si="1579"/>
        <v>0.92566277235432792</v>
      </c>
      <c r="BR694" s="33">
        <f t="shared" si="1579"/>
        <v>0.64251361092245884</v>
      </c>
      <c r="BS694" s="33">
        <f t="shared" si="1579"/>
        <v>0.94677428906540517</v>
      </c>
      <c r="BT694" s="33">
        <f t="shared" si="1579"/>
        <v>0.65716736738668857</v>
      </c>
      <c r="BU694" s="33">
        <f t="shared" si="1579"/>
        <v>0.45614773631449612</v>
      </c>
      <c r="BV694" s="33">
        <f t="shared" si="1579"/>
        <v>0.63118285937697394</v>
      </c>
      <c r="BW694" s="33">
        <f t="shared" si="1579"/>
        <v>0.43811157825781821</v>
      </c>
      <c r="BX694" s="33">
        <f t="shared" si="1579"/>
        <v>0.3040984908763486</v>
      </c>
      <c r="BY694" s="33">
        <f t="shared" si="1579"/>
        <v>0.42078857291800742</v>
      </c>
      <c r="BZ694" s="33">
        <f t="shared" si="1579"/>
        <v>0.29207438550522935</v>
      </c>
      <c r="CA694" s="33">
        <f t="shared" si="1579"/>
        <v>0.202732327250911</v>
      </c>
      <c r="CB694" s="33">
        <f t="shared" si="1579"/>
        <v>1.2543740931004801</v>
      </c>
      <c r="CC694" s="33">
        <f t="shared" si="1579"/>
        <v>0.87067607348593812</v>
      </c>
      <c r="CD694" s="33">
        <f t="shared" si="1579"/>
        <v>0.60434668502051558</v>
      </c>
      <c r="CE694" s="33">
        <f t="shared" ref="CE694:CS694" si="1580">EXP(CE693)</f>
        <v>0.83624939540036936</v>
      </c>
      <c r="CF694" s="33">
        <f t="shared" si="1580"/>
        <v>0.58045071565732631</v>
      </c>
      <c r="CG694" s="33">
        <f t="shared" si="1580"/>
        <v>0.4028977900137008</v>
      </c>
      <c r="CH694" s="33">
        <f t="shared" si="1580"/>
        <v>0.5574995969336124</v>
      </c>
      <c r="CI694" s="33">
        <f t="shared" si="1580"/>
        <v>0.38696714377157365</v>
      </c>
      <c r="CJ694" s="33">
        <f t="shared" si="1580"/>
        <v>0.26859852667581635</v>
      </c>
      <c r="CK694" s="33">
        <f t="shared" si="1580"/>
        <v>1.825301327048666</v>
      </c>
      <c r="CL694" s="33">
        <f t="shared" si="1580"/>
        <v>1.26696350084464</v>
      </c>
      <c r="CM694" s="33">
        <f t="shared" si="1580"/>
        <v>0.87941453210246223</v>
      </c>
      <c r="CN694" s="33">
        <f t="shared" si="1580"/>
        <v>1.2168675513658489</v>
      </c>
      <c r="CO694" s="33">
        <f t="shared" si="1580"/>
        <v>0.84464233389647647</v>
      </c>
      <c r="CP694" s="33">
        <f t="shared" si="1580"/>
        <v>0.58627635473500939</v>
      </c>
      <c r="CQ694" s="33">
        <f t="shared" si="1580"/>
        <v>0.81124503424394712</v>
      </c>
      <c r="CR694" s="33">
        <f t="shared" si="1580"/>
        <v>0.56309488926435081</v>
      </c>
      <c r="CS694" s="33">
        <f t="shared" si="1580"/>
        <v>0.39085090315669596</v>
      </c>
    </row>
    <row r="695" spans="2:97" ht="13.9" thickTop="1" thickBot="1" x14ac:dyDescent="0.4">
      <c r="H695" s="32">
        <f t="shared" ref="H695:H696" si="1581">H694</f>
        <v>2.5173194065190153E-13</v>
      </c>
      <c r="I695" s="32">
        <f t="shared" ref="I695:J695" si="1582">I690</f>
        <v>-0.40546510810822806</v>
      </c>
      <c r="J695" s="32">
        <f t="shared" si="1582"/>
        <v>0.48718304656726907</v>
      </c>
      <c r="K695" s="32">
        <f t="shared" si="1577"/>
        <v>-0.40546510810810543</v>
      </c>
      <c r="L695" s="32">
        <f>$CE$5-$CE$7*SUMPRODUCT($B$5:$CD$5,Q695:CS695)</f>
        <v>-2.7569058147491887E-11</v>
      </c>
      <c r="M695" s="32">
        <f>SUMPRODUCT($B$7:$CD$7, LN(Q695:CS695))</f>
        <v>-3180.5978399977967</v>
      </c>
      <c r="O695" s="48">
        <f t="shared" si="1578"/>
        <v>1</v>
      </c>
      <c r="P695" s="39" t="s">
        <v>366</v>
      </c>
      <c r="Q695" s="32">
        <f t="shared" ref="Q695:AV695" si="1583">Q694/$O694</f>
        <v>2.5874234134413664E-2</v>
      </c>
      <c r="R695" s="32">
        <f t="shared" si="1583"/>
        <v>1.7959615639799836E-2</v>
      </c>
      <c r="S695" s="32">
        <f t="shared" si="1583"/>
        <v>1.2465984200875059E-2</v>
      </c>
      <c r="T695" s="32">
        <f t="shared" si="1583"/>
        <v>1.7249489422943458E-2</v>
      </c>
      <c r="U695" s="32">
        <f t="shared" si="1583"/>
        <v>1.1973077093200595E-2</v>
      </c>
      <c r="V695" s="32">
        <f t="shared" si="1583"/>
        <v>8.3106561339171964E-3</v>
      </c>
      <c r="W695" s="32">
        <f t="shared" si="1583"/>
        <v>1.1499659615296316E-2</v>
      </c>
      <c r="X695" s="32">
        <f t="shared" si="1583"/>
        <v>7.9820513954675341E-3</v>
      </c>
      <c r="Y695" s="32">
        <f t="shared" si="1583"/>
        <v>5.5404374226117907E-3</v>
      </c>
      <c r="Z695" s="32">
        <f t="shared" si="1583"/>
        <v>3.4280577062420096E-2</v>
      </c>
      <c r="AA695" s="32">
        <f t="shared" si="1583"/>
        <v>2.3794558894121839E-2</v>
      </c>
      <c r="AB695" s="32">
        <f t="shared" si="1583"/>
        <v>1.6516088160794286E-2</v>
      </c>
      <c r="AC695" s="32">
        <f t="shared" si="1583"/>
        <v>2.2853718041614745E-2</v>
      </c>
      <c r="AD695" s="32">
        <f t="shared" si="1583"/>
        <v>1.5863039262748829E-2</v>
      </c>
      <c r="AE695" s="32">
        <f t="shared" si="1583"/>
        <v>1.1010725440530174E-2</v>
      </c>
      <c r="AF695" s="32">
        <f t="shared" si="1583"/>
        <v>1.5235812027744062E-2</v>
      </c>
      <c r="AG695" s="32">
        <f t="shared" si="1583"/>
        <v>1.0575359508499842E-2</v>
      </c>
      <c r="AH695" s="32">
        <f t="shared" si="1583"/>
        <v>7.3404836270205475E-3</v>
      </c>
      <c r="AI695" s="32">
        <f t="shared" si="1583"/>
        <v>4.9883350707098179E-2</v>
      </c>
      <c r="AJ695" s="32">
        <f t="shared" si="1583"/>
        <v>3.4624630853643715E-2</v>
      </c>
      <c r="AK695" s="32">
        <f t="shared" si="1583"/>
        <v>2.4033370749100523E-2</v>
      </c>
      <c r="AL695" s="32">
        <f t="shared" si="1583"/>
        <v>3.3255567138067411E-2</v>
      </c>
      <c r="AM695" s="32">
        <f t="shared" si="1583"/>
        <v>2.3083087235763834E-2</v>
      </c>
      <c r="AN695" s="32">
        <f t="shared" si="1583"/>
        <v>1.6022247166067958E-2</v>
      </c>
      <c r="AO695" s="32">
        <f t="shared" si="1583"/>
        <v>2.2170378092046243E-2</v>
      </c>
      <c r="AP695" s="32">
        <f t="shared" si="1583"/>
        <v>1.5388724823843463E-2</v>
      </c>
      <c r="AQ695" s="32">
        <f t="shared" si="1583"/>
        <v>1.06814981107126E-2</v>
      </c>
      <c r="AR695" s="32">
        <f t="shared" si="1583"/>
        <v>1.5739694238390018E-2</v>
      </c>
      <c r="AS695" s="32">
        <f t="shared" si="1583"/>
        <v>1.0925110182623094E-2</v>
      </c>
      <c r="AT695" s="32">
        <f t="shared" si="1583"/>
        <v>7.583249756614314E-3</v>
      </c>
      <c r="AU695" s="32">
        <f t="shared" si="1583"/>
        <v>1.049312949226063E-2</v>
      </c>
      <c r="AV695" s="32">
        <f t="shared" si="1583"/>
        <v>7.2834067884158266E-3</v>
      </c>
      <c r="AW695" s="32">
        <f t="shared" ref="AW695:CB695" si="1584">AW694/$O694</f>
        <v>5.0554998377431741E-3</v>
      </c>
      <c r="AX695" s="32">
        <f t="shared" si="1584"/>
        <v>6.9954196615074999E-3</v>
      </c>
      <c r="AY695" s="32">
        <f t="shared" si="1584"/>
        <v>4.8556045256108373E-3</v>
      </c>
      <c r="AZ695" s="32">
        <f t="shared" si="1584"/>
        <v>3.3703332251623147E-3</v>
      </c>
      <c r="BA695" s="32">
        <f t="shared" si="1584"/>
        <v>2.0853401823415392E-2</v>
      </c>
      <c r="BB695" s="32">
        <f t="shared" si="1584"/>
        <v>1.4474595830943557E-2</v>
      </c>
      <c r="BC695" s="32">
        <f t="shared" si="1584"/>
        <v>1.0046990234174378E-2</v>
      </c>
      <c r="BD695" s="32">
        <f t="shared" si="1584"/>
        <v>1.3902267882277747E-2</v>
      </c>
      <c r="BE695" s="32">
        <f t="shared" si="1584"/>
        <v>9.6497305539629402E-3</v>
      </c>
      <c r="BF695" s="32">
        <f t="shared" si="1584"/>
        <v>6.6979934894499807E-3</v>
      </c>
      <c r="BG695" s="32">
        <f t="shared" si="1584"/>
        <v>9.2681785881857104E-3</v>
      </c>
      <c r="BH695" s="32">
        <f t="shared" si="1584"/>
        <v>6.4331537026423398E-3</v>
      </c>
      <c r="BI695" s="32">
        <f t="shared" si="1584"/>
        <v>4.4653289929669172E-3</v>
      </c>
      <c r="BJ695" s="32">
        <f t="shared" si="1584"/>
        <v>3.0344808802353143E-2</v>
      </c>
      <c r="BK695" s="32">
        <f t="shared" si="1584"/>
        <v>2.1062695031758744E-2</v>
      </c>
      <c r="BL695" s="32">
        <f t="shared" si="1584"/>
        <v>1.4619868752195663E-2</v>
      </c>
      <c r="BM695" s="32">
        <f t="shared" si="1584"/>
        <v>2.0229872534903284E-2</v>
      </c>
      <c r="BN695" s="32">
        <f t="shared" si="1584"/>
        <v>1.4041796687839992E-2</v>
      </c>
      <c r="BO695" s="32">
        <f t="shared" si="1584"/>
        <v>9.7465791681310161E-3</v>
      </c>
      <c r="BP695" s="32">
        <f t="shared" si="1584"/>
        <v>1.3486581689936319E-2</v>
      </c>
      <c r="BQ695" s="32">
        <f t="shared" si="1584"/>
        <v>9.3611977918938803E-3</v>
      </c>
      <c r="BR695" s="32">
        <f t="shared" si="1584"/>
        <v>6.4977194454210602E-3</v>
      </c>
      <c r="BS695" s="32">
        <f t="shared" si="1584"/>
        <v>9.5746978801783175E-3</v>
      </c>
      <c r="BT695" s="32">
        <f t="shared" si="1584"/>
        <v>6.6459124123986598E-3</v>
      </c>
      <c r="BU695" s="32">
        <f t="shared" si="1584"/>
        <v>4.6130073602334903E-3</v>
      </c>
      <c r="BV695" s="32">
        <f t="shared" si="1584"/>
        <v>6.3831319201192544E-3</v>
      </c>
      <c r="BW695" s="32">
        <f t="shared" si="1584"/>
        <v>4.4306082749327015E-3</v>
      </c>
      <c r="BX695" s="32">
        <f t="shared" si="1584"/>
        <v>3.0753382401558409E-3</v>
      </c>
      <c r="BY695" s="32">
        <f t="shared" si="1584"/>
        <v>4.2554212800797533E-3</v>
      </c>
      <c r="BZ695" s="32">
        <f t="shared" si="1584"/>
        <v>2.953738849955308E-3</v>
      </c>
      <c r="CA695" s="32">
        <f t="shared" si="1584"/>
        <v>2.050225493437348E-3</v>
      </c>
      <c r="CB695" s="32">
        <f t="shared" si="1584"/>
        <v>1.2685444787495779E-2</v>
      </c>
      <c r="CC695" s="32">
        <f t="shared" ref="CC695:CS695" si="1585">CC694/$O694</f>
        <v>8.8051190779135039E-3</v>
      </c>
      <c r="CD695" s="32">
        <f t="shared" si="1585"/>
        <v>6.111738553515985E-3</v>
      </c>
      <c r="CE695" s="32">
        <f t="shared" si="1585"/>
        <v>8.4569631916643524E-3</v>
      </c>
      <c r="CF695" s="32">
        <f t="shared" si="1585"/>
        <v>5.8700793852760154E-3</v>
      </c>
      <c r="CG695" s="32">
        <f t="shared" si="1585"/>
        <v>4.0744923690108964E-3</v>
      </c>
      <c r="CH695" s="32">
        <f t="shared" si="1585"/>
        <v>5.6379754611099002E-3</v>
      </c>
      <c r="CI695" s="32">
        <f t="shared" si="1585"/>
        <v>3.9133862568509073E-3</v>
      </c>
      <c r="CJ695" s="32">
        <f t="shared" si="1585"/>
        <v>2.7163282460074246E-3</v>
      </c>
      <c r="CK695" s="32">
        <f t="shared" si="1585"/>
        <v>1.8459213509094567E-2</v>
      </c>
      <c r="CL695" s="32">
        <f t="shared" si="1585"/>
        <v>1.2812761062380787E-2</v>
      </c>
      <c r="CM695" s="32">
        <f t="shared" si="1585"/>
        <v>8.8934908283486054E-3</v>
      </c>
      <c r="CN695" s="32">
        <f t="shared" si="1585"/>
        <v>1.2306142339397103E-2</v>
      </c>
      <c r="CO695" s="32">
        <f t="shared" si="1585"/>
        <v>8.5418407082543616E-3</v>
      </c>
      <c r="CP695" s="32">
        <f t="shared" si="1585"/>
        <v>5.9289938855660871E-3</v>
      </c>
      <c r="CQ695" s="32">
        <f t="shared" si="1585"/>
        <v>8.204094892931885E-3</v>
      </c>
      <c r="CR695" s="32">
        <f t="shared" si="1585"/>
        <v>5.6945604721699095E-3</v>
      </c>
      <c r="CS695" s="32">
        <f t="shared" si="1585"/>
        <v>3.9526625903776244E-3</v>
      </c>
    </row>
    <row r="696" spans="2:97" ht="13.15" thickTop="1" x14ac:dyDescent="0.35">
      <c r="H696" s="34">
        <f t="shared" si="1581"/>
        <v>2.5173194065190153E-13</v>
      </c>
      <c r="I696" s="34">
        <f t="shared" ref="I696:J696" si="1586">I691</f>
        <v>-0.36512199073457491</v>
      </c>
      <c r="J696" s="34">
        <f t="shared" si="1586"/>
        <v>0.52369029920072274</v>
      </c>
      <c r="K696" s="34">
        <f t="shared" si="1577"/>
        <v>-0.36512199073444307</v>
      </c>
      <c r="L696" s="34">
        <f>$CE$6-$CE$7*SUMPRODUCT($B$6:$CD$6,Q695:CS695)</f>
        <v>-3.0098590286797844E-11</v>
      </c>
    </row>
    <row r="697" spans="2:97" ht="13.5" thickBot="1" x14ac:dyDescent="0.4">
      <c r="B697" s="39" t="s">
        <v>367</v>
      </c>
      <c r="D697" s="39" t="s">
        <v>368</v>
      </c>
      <c r="E697" s="39" t="s">
        <v>369</v>
      </c>
      <c r="F697" s="39" t="s">
        <v>370</v>
      </c>
      <c r="H697" s="39" t="s">
        <v>347</v>
      </c>
      <c r="I697" s="39" t="s">
        <v>371</v>
      </c>
      <c r="J697" s="39" t="s">
        <v>372</v>
      </c>
      <c r="K697" s="39" t="s">
        <v>349</v>
      </c>
      <c r="L697" s="39" t="s">
        <v>373</v>
      </c>
      <c r="M697" s="39" t="s">
        <v>374</v>
      </c>
      <c r="O697" s="45" t="s">
        <v>336</v>
      </c>
    </row>
    <row r="698" spans="2:97" ht="13.9" thickTop="1" thickBot="1" x14ac:dyDescent="0.4">
      <c r="B698" s="32">
        <f>1+B693</f>
        <v>5</v>
      </c>
      <c r="D698" s="32">
        <f>IF(F693,IF(M698&lt;0,D693,H698),E693)</f>
        <v>1.2586597032595077E-13</v>
      </c>
      <c r="E698" s="32">
        <f>IF(F693,IF(M698&lt;0,H698,E693),H698)</f>
        <v>2.5173194065190153E-13</v>
      </c>
      <c r="F698" s="32" t="b">
        <f>OR(F693,M698*M693&lt;=0)</f>
        <v>1</v>
      </c>
      <c r="H698" s="32">
        <f>IF(F693,(D693+E693)/2,2*H693)</f>
        <v>1.2586597032595077E-13</v>
      </c>
      <c r="I698" s="32">
        <f>I693</f>
        <v>-0.49706183544653393</v>
      </c>
      <c r="J698" s="32">
        <f>J693</f>
        <v>1</v>
      </c>
      <c r="K698" s="32">
        <f>I698+J698*H698</f>
        <v>-0.49706183544640808</v>
      </c>
      <c r="L698" s="32">
        <f>$CE$3-$CE$7*SUMPRODUCT($B$3:$CD$3,Q700:CS700)</f>
        <v>2.3590018827235326E-12</v>
      </c>
      <c r="M698" s="32">
        <f>SUMPRODUCT(L698:L701,J698:J701)</f>
        <v>3.6830775327628541E-12</v>
      </c>
      <c r="O698" s="46">
        <f>SUM(Q698:CS698)</f>
        <v>-1.2659907370647421</v>
      </c>
      <c r="P698" s="39" t="s">
        <v>363</v>
      </c>
      <c r="Q698" s="32">
        <f t="shared" ref="Q698:AV698" si="1587">SUMPRODUCT(B$3:B$6,$K698:$K701)</f>
        <v>0.9394291135685956</v>
      </c>
      <c r="R698" s="32">
        <f t="shared" si="1587"/>
        <v>0.57430712283408658</v>
      </c>
      <c r="S698" s="32">
        <f t="shared" si="1587"/>
        <v>0.20918513209957756</v>
      </c>
      <c r="T698" s="32">
        <f t="shared" si="1587"/>
        <v>0.53396400546042888</v>
      </c>
      <c r="U698" s="32">
        <f t="shared" si="1587"/>
        <v>0.16884201472591986</v>
      </c>
      <c r="V698" s="32">
        <f t="shared" si="1587"/>
        <v>-0.19627997600858915</v>
      </c>
      <c r="W698" s="32">
        <f t="shared" si="1587"/>
        <v>0.12849889735226216</v>
      </c>
      <c r="X698" s="32">
        <f t="shared" si="1587"/>
        <v>-0.23662309338224685</v>
      </c>
      <c r="Y698" s="32">
        <f t="shared" si="1587"/>
        <v>-0.60174508411675587</v>
      </c>
      <c r="Z698" s="32">
        <f t="shared" si="1587"/>
        <v>1.2207603884718714</v>
      </c>
      <c r="AA698" s="32">
        <f t="shared" si="1587"/>
        <v>0.85563839773736228</v>
      </c>
      <c r="AB698" s="32">
        <f t="shared" si="1587"/>
        <v>0.49051640700285326</v>
      </c>
      <c r="AC698" s="32">
        <f t="shared" si="1587"/>
        <v>0.81529528036370458</v>
      </c>
      <c r="AD698" s="32">
        <f t="shared" si="1587"/>
        <v>0.45017328962919551</v>
      </c>
      <c r="AE698" s="32">
        <f t="shared" si="1587"/>
        <v>8.5051298894686489E-2</v>
      </c>
      <c r="AF698" s="32">
        <f t="shared" si="1587"/>
        <v>0.40983017225553781</v>
      </c>
      <c r="AG698" s="32">
        <f t="shared" si="1587"/>
        <v>4.4708181521028789E-2</v>
      </c>
      <c r="AH698" s="32">
        <f t="shared" si="1587"/>
        <v>-0.32041380921348023</v>
      </c>
      <c r="AI698" s="32">
        <f t="shared" si="1587"/>
        <v>1.595868755009572</v>
      </c>
      <c r="AJ698" s="32">
        <f t="shared" si="1587"/>
        <v>1.2307467642750631</v>
      </c>
      <c r="AK698" s="32">
        <f t="shared" si="1587"/>
        <v>0.86562477354055412</v>
      </c>
      <c r="AL698" s="32">
        <f t="shared" si="1587"/>
        <v>1.1904036469014052</v>
      </c>
      <c r="AM698" s="32">
        <f t="shared" si="1587"/>
        <v>0.8252816561668963</v>
      </c>
      <c r="AN698" s="32">
        <f t="shared" si="1587"/>
        <v>0.46015966543238729</v>
      </c>
      <c r="AO698" s="32">
        <f t="shared" si="1587"/>
        <v>0.7849385387932386</v>
      </c>
      <c r="AP698" s="32">
        <f t="shared" si="1587"/>
        <v>0.41981654805872959</v>
      </c>
      <c r="AQ698" s="32">
        <f t="shared" si="1587"/>
        <v>5.4694557324220572E-2</v>
      </c>
      <c r="AR698" s="32">
        <f t="shared" si="1587"/>
        <v>0.44236727812218751</v>
      </c>
      <c r="AS698" s="32">
        <f t="shared" si="1587"/>
        <v>7.7245287387678496E-2</v>
      </c>
      <c r="AT698" s="32">
        <f t="shared" si="1587"/>
        <v>-0.28787670334683052</v>
      </c>
      <c r="AU698" s="32">
        <f t="shared" si="1587"/>
        <v>3.6902170014020796E-2</v>
      </c>
      <c r="AV698" s="32">
        <f t="shared" si="1587"/>
        <v>-0.32821982072048822</v>
      </c>
      <c r="AW698" s="32">
        <f t="shared" ref="AW698:CB698" si="1588">SUMPRODUCT(AH$3:AH$6,$K698:$K701)</f>
        <v>-0.69334181145499718</v>
      </c>
      <c r="AX698" s="32">
        <f t="shared" si="1588"/>
        <v>-0.36856293809414586</v>
      </c>
      <c r="AY698" s="32">
        <f t="shared" si="1588"/>
        <v>-0.73368492882865488</v>
      </c>
      <c r="AZ698" s="32">
        <f t="shared" si="1588"/>
        <v>-1.098806919563164</v>
      </c>
      <c r="BA698" s="32">
        <f t="shared" si="1588"/>
        <v>0.72369855302546315</v>
      </c>
      <c r="BB698" s="32">
        <f t="shared" si="1588"/>
        <v>0.35857656229095414</v>
      </c>
      <c r="BC698" s="32">
        <f t="shared" si="1588"/>
        <v>-6.5454284435548793E-3</v>
      </c>
      <c r="BD698" s="32">
        <f t="shared" si="1588"/>
        <v>0.31823344491729644</v>
      </c>
      <c r="BE698" s="32">
        <f t="shared" si="1588"/>
        <v>-4.68885458172126E-2</v>
      </c>
      <c r="BF698" s="32">
        <f t="shared" si="1588"/>
        <v>-0.4120105365517216</v>
      </c>
      <c r="BG698" s="32">
        <f t="shared" si="1588"/>
        <v>-8.7231663190870279E-2</v>
      </c>
      <c r="BH698" s="32">
        <f t="shared" si="1588"/>
        <v>-0.4523536539253793</v>
      </c>
      <c r="BI698" s="32">
        <f t="shared" si="1588"/>
        <v>-0.81747564465988831</v>
      </c>
      <c r="BJ698" s="32">
        <f t="shared" si="1588"/>
        <v>1.098806919563164</v>
      </c>
      <c r="BK698" s="32">
        <f t="shared" si="1588"/>
        <v>0.73368492882865488</v>
      </c>
      <c r="BL698" s="32">
        <f t="shared" si="1588"/>
        <v>0.36856293809414586</v>
      </c>
      <c r="BM698" s="32">
        <f t="shared" si="1588"/>
        <v>0.69334181145499718</v>
      </c>
      <c r="BN698" s="32">
        <f t="shared" si="1588"/>
        <v>0.32821982072048822</v>
      </c>
      <c r="BO698" s="32">
        <f t="shared" si="1588"/>
        <v>-3.6902170014020796E-2</v>
      </c>
      <c r="BP698" s="32">
        <f t="shared" si="1588"/>
        <v>0.28787670334683052</v>
      </c>
      <c r="BQ698" s="32">
        <f t="shared" si="1588"/>
        <v>-7.7245287387678496E-2</v>
      </c>
      <c r="BR698" s="32">
        <f t="shared" si="1588"/>
        <v>-0.44236727812218751</v>
      </c>
      <c r="BS698" s="32">
        <f t="shared" si="1588"/>
        <v>-5.4694557324220572E-2</v>
      </c>
      <c r="BT698" s="32">
        <f t="shared" si="1588"/>
        <v>-0.41981654805872959</v>
      </c>
      <c r="BU698" s="32">
        <f t="shared" si="1588"/>
        <v>-0.7849385387932386</v>
      </c>
      <c r="BV698" s="32">
        <f t="shared" si="1588"/>
        <v>-0.46015966543238729</v>
      </c>
      <c r="BW698" s="32">
        <f t="shared" si="1588"/>
        <v>-0.8252816561668963</v>
      </c>
      <c r="BX698" s="32">
        <f t="shared" si="1588"/>
        <v>-1.1904036469014052</v>
      </c>
      <c r="BY698" s="32">
        <f t="shared" si="1588"/>
        <v>-0.86562477354055412</v>
      </c>
      <c r="BZ698" s="32">
        <f t="shared" si="1588"/>
        <v>-1.2307467642750631</v>
      </c>
      <c r="CA698" s="32">
        <f t="shared" si="1588"/>
        <v>-1.595868755009572</v>
      </c>
      <c r="CB698" s="32">
        <f t="shared" si="1588"/>
        <v>0.22663671757905501</v>
      </c>
      <c r="CC698" s="32">
        <f t="shared" ref="CC698:CS698" si="1589">SUMPRODUCT(BN$3:BN$6,$K698:$K701)</f>
        <v>-0.138485273155454</v>
      </c>
      <c r="CD698" s="32">
        <f t="shared" si="1589"/>
        <v>-0.50360726388996302</v>
      </c>
      <c r="CE698" s="32">
        <f t="shared" si="1589"/>
        <v>-0.1788283905291117</v>
      </c>
      <c r="CF698" s="32">
        <f t="shared" si="1589"/>
        <v>-0.54395038126362072</v>
      </c>
      <c r="CG698" s="32">
        <f t="shared" si="1589"/>
        <v>-0.90907237199812974</v>
      </c>
      <c r="CH698" s="32">
        <f t="shared" si="1589"/>
        <v>-0.58429349863727842</v>
      </c>
      <c r="CI698" s="32">
        <f t="shared" si="1589"/>
        <v>-0.94941548937178744</v>
      </c>
      <c r="CJ698" s="32">
        <f t="shared" si="1589"/>
        <v>-1.3145374801062966</v>
      </c>
      <c r="CK698" s="32">
        <f t="shared" si="1589"/>
        <v>0.60174508411675587</v>
      </c>
      <c r="CL698" s="32">
        <f t="shared" si="1589"/>
        <v>0.23662309338224685</v>
      </c>
      <c r="CM698" s="32">
        <f t="shared" si="1589"/>
        <v>-0.12849889735226216</v>
      </c>
      <c r="CN698" s="32">
        <f t="shared" si="1589"/>
        <v>0.19627997600858915</v>
      </c>
      <c r="CO698" s="32">
        <f t="shared" si="1589"/>
        <v>-0.16884201472591986</v>
      </c>
      <c r="CP698" s="32">
        <f t="shared" si="1589"/>
        <v>-0.53396400546042888</v>
      </c>
      <c r="CQ698" s="32">
        <f t="shared" si="1589"/>
        <v>-0.20918513209957756</v>
      </c>
      <c r="CR698" s="32">
        <f t="shared" si="1589"/>
        <v>-0.57430712283408658</v>
      </c>
      <c r="CS698" s="32">
        <f t="shared" si="1589"/>
        <v>-0.9394291135685956</v>
      </c>
    </row>
    <row r="699" spans="2:97" ht="13.9" thickTop="1" thickBot="1" x14ac:dyDescent="0.4">
      <c r="H699" s="33">
        <f>H698</f>
        <v>1.2586597032595077E-13</v>
      </c>
      <c r="I699" s="33">
        <f t="shared" ref="I699:J699" si="1590">I694</f>
        <v>0.32821982072046352</v>
      </c>
      <c r="J699" s="33">
        <f t="shared" si="1590"/>
        <v>0.19629916766790531</v>
      </c>
      <c r="K699" s="33">
        <f t="shared" ref="K699:K701" si="1591">I699+J699*H699</f>
        <v>0.32821982072048822</v>
      </c>
      <c r="L699" s="33">
        <f>$CE$4-$CE$7*SUMPRODUCT($B$4:$CD$4,Q700:CS700)</f>
        <v>5.1159076974727213E-13</v>
      </c>
      <c r="M699" s="39" t="s">
        <v>375</v>
      </c>
      <c r="O699" s="47">
        <f t="shared" ref="O699:O700" si="1592">SUM(Q699:CS699)</f>
        <v>98.882941364186038</v>
      </c>
      <c r="P699" s="39" t="s">
        <v>365</v>
      </c>
      <c r="Q699" s="33">
        <f>EXP(Q698)</f>
        <v>2.5585203767569853</v>
      </c>
      <c r="R699" s="33">
        <f>EXP(R698)</f>
        <v>1.7758996202339024</v>
      </c>
      <c r="S699" s="33">
        <f t="shared" ref="S699:CD699" si="1593">EXP(S698)</f>
        <v>1.2326731847820949</v>
      </c>
      <c r="T699" s="33">
        <f t="shared" si="1593"/>
        <v>1.7056802511713196</v>
      </c>
      <c r="U699" s="33">
        <f t="shared" si="1593"/>
        <v>1.183933080155932</v>
      </c>
      <c r="V699" s="33">
        <f t="shared" si="1593"/>
        <v>0.82178212318806132</v>
      </c>
      <c r="W699" s="33">
        <f t="shared" si="1593"/>
        <v>1.1371201674475437</v>
      </c>
      <c r="X699" s="33">
        <f t="shared" si="1593"/>
        <v>0.7892887201039529</v>
      </c>
      <c r="Y699" s="33">
        <f t="shared" si="1593"/>
        <v>0.54785474879203955</v>
      </c>
      <c r="Z699" s="33">
        <f t="shared" si="1593"/>
        <v>3.3897642915943891</v>
      </c>
      <c r="AA699" s="33">
        <f t="shared" si="1593"/>
        <v>2.3528759719144112</v>
      </c>
      <c r="AB699" s="33">
        <f t="shared" si="1593"/>
        <v>1.6331593771696424</v>
      </c>
      <c r="AC699" s="33">
        <f t="shared" si="1593"/>
        <v>2.2598428610629209</v>
      </c>
      <c r="AD699" s="33">
        <f t="shared" si="1593"/>
        <v>1.5685839812762705</v>
      </c>
      <c r="AE699" s="33">
        <f t="shared" si="1593"/>
        <v>1.0887729181130923</v>
      </c>
      <c r="AF699" s="33">
        <f t="shared" si="1593"/>
        <v>1.506561907375277</v>
      </c>
      <c r="AG699" s="33">
        <f t="shared" si="1593"/>
        <v>1.045722654184178</v>
      </c>
      <c r="AH699" s="33">
        <f t="shared" si="1593"/>
        <v>0.7258486120753932</v>
      </c>
      <c r="AI699" s="33">
        <f t="shared" si="1593"/>
        <v>4.9326124430199112</v>
      </c>
      <c r="AJ699" s="33">
        <f t="shared" si="1593"/>
        <v>3.4237853424577636</v>
      </c>
      <c r="AK699" s="33">
        <f t="shared" si="1593"/>
        <v>2.3764903905671204</v>
      </c>
      <c r="AL699" s="33">
        <f t="shared" si="1593"/>
        <v>3.2884082953465992</v>
      </c>
      <c r="AM699" s="33">
        <f t="shared" si="1593"/>
        <v>2.2825235616385036</v>
      </c>
      <c r="AN699" s="33">
        <f t="shared" si="1593"/>
        <v>1.5843269270447429</v>
      </c>
      <c r="AO699" s="33">
        <f t="shared" si="1593"/>
        <v>2.1922721968977279</v>
      </c>
      <c r="AP699" s="33">
        <f t="shared" si="1593"/>
        <v>1.5216823744256656</v>
      </c>
      <c r="AQ699" s="33">
        <f t="shared" si="1593"/>
        <v>1.0562179513631595</v>
      </c>
      <c r="AR699" s="33">
        <f t="shared" si="1593"/>
        <v>1.5563872624650685</v>
      </c>
      <c r="AS699" s="33">
        <f t="shared" si="1593"/>
        <v>1.0803070295856114</v>
      </c>
      <c r="AT699" s="33">
        <f t="shared" si="1593"/>
        <v>0.74985404103323572</v>
      </c>
      <c r="AU699" s="33">
        <f t="shared" si="1593"/>
        <v>1.0375915083100433</v>
      </c>
      <c r="AV699" s="33">
        <f t="shared" si="1593"/>
        <v>0.72020468639040591</v>
      </c>
      <c r="AW699" s="33">
        <f t="shared" si="1593"/>
        <v>0.49990269402215604</v>
      </c>
      <c r="AX699" s="33">
        <f t="shared" si="1593"/>
        <v>0.69172767220669396</v>
      </c>
      <c r="AY699" s="33">
        <f t="shared" si="1593"/>
        <v>0.48013645759360285</v>
      </c>
      <c r="AZ699" s="33">
        <f t="shared" si="1593"/>
        <v>0.33326846268143651</v>
      </c>
      <c r="BA699" s="33">
        <f t="shared" si="1593"/>
        <v>2.062045709748725</v>
      </c>
      <c r="BB699" s="33">
        <f t="shared" si="1593"/>
        <v>1.4312906108214798</v>
      </c>
      <c r="BC699" s="33">
        <f t="shared" si="1593"/>
        <v>0.99347594621234681</v>
      </c>
      <c r="BD699" s="33">
        <f t="shared" si="1593"/>
        <v>1.3746971398324801</v>
      </c>
      <c r="BE699" s="33">
        <f t="shared" si="1593"/>
        <v>0.95419374054765094</v>
      </c>
      <c r="BF699" s="33">
        <f t="shared" si="1593"/>
        <v>0.66231729747489632</v>
      </c>
      <c r="BG699" s="33">
        <f t="shared" si="1593"/>
        <v>0.91646475988831799</v>
      </c>
      <c r="BH699" s="33">
        <f t="shared" si="1593"/>
        <v>0.63612916036509914</v>
      </c>
      <c r="BI699" s="33">
        <f t="shared" si="1593"/>
        <v>0.44154486498326317</v>
      </c>
      <c r="BJ699" s="33">
        <f t="shared" si="1593"/>
        <v>3.0005839495106277</v>
      </c>
      <c r="BK699" s="33">
        <f t="shared" si="1593"/>
        <v>2.0827412377970682</v>
      </c>
      <c r="BL699" s="33">
        <f t="shared" si="1593"/>
        <v>1.4456556245753194</v>
      </c>
      <c r="BM699" s="33">
        <f t="shared" si="1593"/>
        <v>2.0003892996737469</v>
      </c>
      <c r="BN699" s="33">
        <f t="shared" si="1593"/>
        <v>1.3884941585313757</v>
      </c>
      <c r="BO699" s="33">
        <f t="shared" si="1593"/>
        <v>0.9637704163835441</v>
      </c>
      <c r="BP699" s="33">
        <f t="shared" si="1593"/>
        <v>1.3335928664491614</v>
      </c>
      <c r="BQ699" s="33">
        <f t="shared" si="1593"/>
        <v>0.92566277235424832</v>
      </c>
      <c r="BR699" s="33">
        <f t="shared" si="1593"/>
        <v>0.64251361092236126</v>
      </c>
      <c r="BS699" s="33">
        <f t="shared" si="1593"/>
        <v>0.94677428906542982</v>
      </c>
      <c r="BT699" s="33">
        <f t="shared" si="1593"/>
        <v>0.65716736738666237</v>
      </c>
      <c r="BU699" s="33">
        <f t="shared" si="1593"/>
        <v>0.45614773631444777</v>
      </c>
      <c r="BV699" s="33">
        <f t="shared" si="1593"/>
        <v>0.63118285937695173</v>
      </c>
      <c r="BW699" s="33">
        <f t="shared" si="1593"/>
        <v>0.43811157825777386</v>
      </c>
      <c r="BX699" s="33">
        <f t="shared" si="1593"/>
        <v>0.30409849087629787</v>
      </c>
      <c r="BY699" s="33">
        <f t="shared" si="1593"/>
        <v>0.42078857291796679</v>
      </c>
      <c r="BZ699" s="33">
        <f t="shared" si="1593"/>
        <v>0.29207438550518189</v>
      </c>
      <c r="CA699" s="33">
        <f t="shared" si="1593"/>
        <v>0.20273232725086474</v>
      </c>
      <c r="CB699" s="33">
        <f t="shared" si="1593"/>
        <v>1.2543740931004861</v>
      </c>
      <c r="CC699" s="33">
        <f t="shared" si="1593"/>
        <v>0.87067607348588483</v>
      </c>
      <c r="CD699" s="33">
        <f t="shared" si="1593"/>
        <v>0.60434668502043876</v>
      </c>
      <c r="CE699" s="33">
        <f t="shared" ref="CE699:CS699" si="1594">EXP(CE698)</f>
        <v>0.83624939540032206</v>
      </c>
      <c r="CF699" s="33">
        <f t="shared" si="1594"/>
        <v>0.58045071565725515</v>
      </c>
      <c r="CG699" s="33">
        <f t="shared" si="1594"/>
        <v>0.40289779001362486</v>
      </c>
      <c r="CH699" s="33">
        <f t="shared" si="1594"/>
        <v>0.55749959693354678</v>
      </c>
      <c r="CI699" s="33">
        <f t="shared" si="1594"/>
        <v>0.38696714377150254</v>
      </c>
      <c r="CJ699" s="33">
        <f t="shared" si="1594"/>
        <v>0.26859852667574924</v>
      </c>
      <c r="CK699" s="33">
        <f t="shared" si="1594"/>
        <v>1.8253013270486231</v>
      </c>
      <c r="CL699" s="33">
        <f t="shared" si="1594"/>
        <v>1.2669635008445268</v>
      </c>
      <c r="CM699" s="33">
        <f t="shared" si="1594"/>
        <v>0.87941453210232579</v>
      </c>
      <c r="CN699" s="33">
        <f t="shared" si="1594"/>
        <v>1.2168675513657461</v>
      </c>
      <c r="CO699" s="33">
        <f t="shared" si="1594"/>
        <v>0.84464233389634924</v>
      </c>
      <c r="CP699" s="33">
        <f t="shared" si="1594"/>
        <v>0.58627635473488249</v>
      </c>
      <c r="CQ699" s="33">
        <f t="shared" si="1594"/>
        <v>0.81124503424382877</v>
      </c>
      <c r="CR699" s="33">
        <f t="shared" si="1594"/>
        <v>0.56309488926423146</v>
      </c>
      <c r="CS699" s="33">
        <f t="shared" si="1594"/>
        <v>0.39085090315658738</v>
      </c>
    </row>
    <row r="700" spans="2:97" ht="13.9" thickTop="1" thickBot="1" x14ac:dyDescent="0.4">
      <c r="H700" s="32">
        <f t="shared" ref="H700:H701" si="1595">H699</f>
        <v>1.2586597032595077E-13</v>
      </c>
      <c r="I700" s="32">
        <f t="shared" ref="I700:J700" si="1596">I695</f>
        <v>-0.40546510810822806</v>
      </c>
      <c r="J700" s="32">
        <f t="shared" si="1596"/>
        <v>0.48718304656726907</v>
      </c>
      <c r="K700" s="32">
        <f t="shared" si="1591"/>
        <v>-0.40546510810816672</v>
      </c>
      <c r="L700" s="32">
        <f>$CE$5-$CE$7*SUMPRODUCT($B$5:$CD$5,Q700:CS700)</f>
        <v>1.1368683772161603E-12</v>
      </c>
      <c r="M700" s="32">
        <f>SUMPRODUCT($B$7:$CD$7, LN(Q700:CS700))</f>
        <v>-3180.5978399977971</v>
      </c>
      <c r="O700" s="48">
        <f t="shared" si="1592"/>
        <v>1.0000000000000004</v>
      </c>
      <c r="P700" s="39" t="s">
        <v>366</v>
      </c>
      <c r="Q700" s="32">
        <f t="shared" ref="Q700:AV700" si="1597">Q699/$O699</f>
        <v>2.5874234134419104E-2</v>
      </c>
      <c r="R700" s="32">
        <f t="shared" si="1597"/>
        <v>1.7959615639802431E-2</v>
      </c>
      <c r="S700" s="32">
        <f t="shared" si="1597"/>
        <v>1.2465984200876039E-2</v>
      </c>
      <c r="T700" s="32">
        <f t="shared" si="1597"/>
        <v>1.7249489422946032E-2</v>
      </c>
      <c r="U700" s="32">
        <f t="shared" si="1597"/>
        <v>1.1973077093201593E-2</v>
      </c>
      <c r="V700" s="32">
        <f t="shared" si="1597"/>
        <v>8.3106561339173404E-3</v>
      </c>
      <c r="W700" s="32">
        <f t="shared" si="1597"/>
        <v>1.1499659615297328E-2</v>
      </c>
      <c r="X700" s="32">
        <f t="shared" si="1597"/>
        <v>7.9820513954677094E-3</v>
      </c>
      <c r="Y700" s="32">
        <f t="shared" si="1597"/>
        <v>5.5404374226115461E-3</v>
      </c>
      <c r="Z700" s="32">
        <f t="shared" si="1597"/>
        <v>3.4280577062426584E-2</v>
      </c>
      <c r="AA700" s="32">
        <f t="shared" si="1597"/>
        <v>2.3794558894124771E-2</v>
      </c>
      <c r="AB700" s="32">
        <f t="shared" si="1597"/>
        <v>1.6516088160795236E-2</v>
      </c>
      <c r="AC700" s="32">
        <f t="shared" si="1597"/>
        <v>2.2853718041617673E-2</v>
      </c>
      <c r="AD700" s="32">
        <f t="shared" si="1597"/>
        <v>1.586303926274981E-2</v>
      </c>
      <c r="AE700" s="32">
        <f t="shared" si="1597"/>
        <v>1.101072544053013E-2</v>
      </c>
      <c r="AF700" s="32">
        <f t="shared" si="1597"/>
        <v>1.5235812027745078E-2</v>
      </c>
      <c r="AG700" s="32">
        <f t="shared" si="1597"/>
        <v>1.0575359508499851E-2</v>
      </c>
      <c r="AH700" s="32">
        <f t="shared" si="1597"/>
        <v>7.3404836270200696E-3</v>
      </c>
      <c r="AI700" s="32">
        <f t="shared" si="1597"/>
        <v>4.9883350707106207E-2</v>
      </c>
      <c r="AJ700" s="32">
        <f t="shared" si="1597"/>
        <v>3.4624630853647004E-2</v>
      </c>
      <c r="AK700" s="32">
        <f t="shared" si="1597"/>
        <v>2.4033370749101227E-2</v>
      </c>
      <c r="AL700" s="32">
        <f t="shared" si="1597"/>
        <v>3.3255567138070721E-2</v>
      </c>
      <c r="AM700" s="32">
        <f t="shared" si="1597"/>
        <v>2.3083087235764615E-2</v>
      </c>
      <c r="AN700" s="32">
        <f t="shared" si="1597"/>
        <v>1.6022247166067444E-2</v>
      </c>
      <c r="AO700" s="32">
        <f t="shared" si="1597"/>
        <v>2.2170378092047097E-2</v>
      </c>
      <c r="AP700" s="32">
        <f t="shared" si="1597"/>
        <v>1.5388724823843042E-2</v>
      </c>
      <c r="AQ700" s="32">
        <f t="shared" si="1597"/>
        <v>1.0681498110711604E-2</v>
      </c>
      <c r="AR700" s="32">
        <f t="shared" si="1597"/>
        <v>1.5739694238391347E-2</v>
      </c>
      <c r="AS700" s="32">
        <f t="shared" si="1597"/>
        <v>1.0925110182623298E-2</v>
      </c>
      <c r="AT700" s="32">
        <f t="shared" si="1597"/>
        <v>7.5832497566139549E-3</v>
      </c>
      <c r="AU700" s="32">
        <f t="shared" si="1597"/>
        <v>1.0493129492260875E-2</v>
      </c>
      <c r="AV700" s="32">
        <f t="shared" si="1597"/>
        <v>7.2834067884155152E-3</v>
      </c>
      <c r="AW700" s="32">
        <f t="shared" ref="AW700:CB700" si="1598">AW699/$O699</f>
        <v>5.055499837742625E-3</v>
      </c>
      <c r="AX700" s="32">
        <f t="shared" si="1598"/>
        <v>6.9954196615072337E-3</v>
      </c>
      <c r="AY700" s="32">
        <f t="shared" si="1598"/>
        <v>4.8556045256103325E-3</v>
      </c>
      <c r="AZ700" s="32">
        <f t="shared" si="1598"/>
        <v>3.3703332251617413E-3</v>
      </c>
      <c r="BA700" s="32">
        <f t="shared" si="1598"/>
        <v>2.0853401823416714E-2</v>
      </c>
      <c r="BB700" s="32">
        <f t="shared" si="1598"/>
        <v>1.447459583094352E-2</v>
      </c>
      <c r="BC700" s="32">
        <f t="shared" si="1598"/>
        <v>1.0046990234173691E-2</v>
      </c>
      <c r="BD700" s="32">
        <f t="shared" si="1598"/>
        <v>1.3902267882277776E-2</v>
      </c>
      <c r="BE700" s="32">
        <f t="shared" si="1598"/>
        <v>9.6497305539623244E-3</v>
      </c>
      <c r="BF700" s="32">
        <f t="shared" si="1598"/>
        <v>6.6979934894491116E-3</v>
      </c>
      <c r="BG700" s="32">
        <f t="shared" si="1598"/>
        <v>9.2681785881851622E-3</v>
      </c>
      <c r="BH700" s="32">
        <f t="shared" si="1598"/>
        <v>6.433153702641534E-3</v>
      </c>
      <c r="BI700" s="32">
        <f t="shared" si="1598"/>
        <v>4.4653289929660637E-3</v>
      </c>
      <c r="BJ700" s="32">
        <f t="shared" si="1598"/>
        <v>3.0344808802354208E-2</v>
      </c>
      <c r="BK700" s="32">
        <f t="shared" si="1598"/>
        <v>2.1062695031758095E-2</v>
      </c>
      <c r="BL700" s="32">
        <f t="shared" si="1598"/>
        <v>1.4619868752194247E-2</v>
      </c>
      <c r="BM700" s="32">
        <f t="shared" si="1598"/>
        <v>2.0229872534902757E-2</v>
      </c>
      <c r="BN700" s="32">
        <f t="shared" si="1598"/>
        <v>1.4041796687838698E-2</v>
      </c>
      <c r="BO700" s="32">
        <f t="shared" si="1598"/>
        <v>9.7465791681294756E-3</v>
      </c>
      <c r="BP700" s="32">
        <f t="shared" si="1598"/>
        <v>1.3486581689935139E-2</v>
      </c>
      <c r="BQ700" s="32">
        <f t="shared" si="1598"/>
        <v>9.3611977918924439E-3</v>
      </c>
      <c r="BR700" s="32">
        <f t="shared" si="1598"/>
        <v>6.497719445419636E-3</v>
      </c>
      <c r="BS700" s="32">
        <f t="shared" si="1598"/>
        <v>9.5746978801779219E-3</v>
      </c>
      <c r="BT700" s="32">
        <f t="shared" si="1598"/>
        <v>6.6459124123979469E-3</v>
      </c>
      <c r="BU700" s="32">
        <f t="shared" si="1598"/>
        <v>4.6130073602326906E-3</v>
      </c>
      <c r="BV700" s="32">
        <f t="shared" si="1598"/>
        <v>6.3831319201185996E-3</v>
      </c>
      <c r="BW700" s="32">
        <f t="shared" si="1598"/>
        <v>4.4306082749319539E-3</v>
      </c>
      <c r="BX700" s="32">
        <f t="shared" si="1598"/>
        <v>3.0753382401551206E-3</v>
      </c>
      <c r="BY700" s="32">
        <f t="shared" si="1598"/>
        <v>4.255421280079056E-3</v>
      </c>
      <c r="BZ700" s="32">
        <f t="shared" si="1598"/>
        <v>2.9537388499546293E-3</v>
      </c>
      <c r="CA700" s="32">
        <f t="shared" si="1598"/>
        <v>2.0502254934367417E-3</v>
      </c>
      <c r="CB700" s="32">
        <f t="shared" si="1598"/>
        <v>1.2685444787494986E-2</v>
      </c>
      <c r="CC700" s="32">
        <f t="shared" ref="CC700:CS700" si="1599">CC699/$O699</f>
        <v>8.8051190779123711E-3</v>
      </c>
      <c r="CD700" s="32">
        <f t="shared" si="1599"/>
        <v>6.1117385535147959E-3</v>
      </c>
      <c r="CE700" s="32">
        <f t="shared" si="1599"/>
        <v>8.4569631916633029E-3</v>
      </c>
      <c r="CF700" s="32">
        <f t="shared" si="1599"/>
        <v>5.8700793852748999E-3</v>
      </c>
      <c r="CG700" s="32">
        <f t="shared" si="1599"/>
        <v>4.0744923690098538E-3</v>
      </c>
      <c r="CH700" s="32">
        <f t="shared" si="1599"/>
        <v>5.6379754611088559E-3</v>
      </c>
      <c r="CI700" s="32">
        <f t="shared" si="1599"/>
        <v>3.9133862568499246E-3</v>
      </c>
      <c r="CJ700" s="32">
        <f t="shared" si="1599"/>
        <v>2.7163282460065624E-3</v>
      </c>
      <c r="CK700" s="32">
        <f t="shared" si="1599"/>
        <v>1.8459213509092891E-2</v>
      </c>
      <c r="CL700" s="32">
        <f t="shared" si="1599"/>
        <v>1.2812761062378778E-2</v>
      </c>
      <c r="CM700" s="32">
        <f t="shared" si="1599"/>
        <v>8.8934908283466261E-3</v>
      </c>
      <c r="CN700" s="32">
        <f t="shared" si="1599"/>
        <v>1.2306142339395233E-2</v>
      </c>
      <c r="CO700" s="32">
        <f t="shared" si="1599"/>
        <v>8.5418407082525002E-3</v>
      </c>
      <c r="CP700" s="32">
        <f t="shared" si="1599"/>
        <v>5.9289938855644035E-3</v>
      </c>
      <c r="CQ700" s="32">
        <f t="shared" si="1599"/>
        <v>8.2040948929301364E-3</v>
      </c>
      <c r="CR700" s="32">
        <f t="shared" si="1599"/>
        <v>5.6945604721683188E-3</v>
      </c>
      <c r="CS700" s="32">
        <f t="shared" si="1599"/>
        <v>3.95266259037626E-3</v>
      </c>
    </row>
    <row r="701" spans="2:97" ht="13.15" thickTop="1" x14ac:dyDescent="0.35">
      <c r="H701" s="34">
        <f t="shared" si="1595"/>
        <v>1.2586597032595077E-13</v>
      </c>
      <c r="I701" s="34">
        <f t="shared" ref="I701:J701" si="1600">I696</f>
        <v>-0.36512199073457491</v>
      </c>
      <c r="J701" s="34">
        <f t="shared" si="1600"/>
        <v>0.52369029920072274</v>
      </c>
      <c r="K701" s="34">
        <f t="shared" si="1591"/>
        <v>-0.36512199073450902</v>
      </c>
      <c r="L701" s="34">
        <f>$CE$6-$CE$7*SUMPRODUCT($B$6:$CD$6,Q700:CS700)</f>
        <v>1.2789769243681803E-12</v>
      </c>
    </row>
    <row r="702" spans="2:97" ht="13.5" thickBot="1" x14ac:dyDescent="0.4">
      <c r="B702" s="39" t="s">
        <v>367</v>
      </c>
      <c r="D702" s="39" t="s">
        <v>368</v>
      </c>
      <c r="E702" s="39" t="s">
        <v>369</v>
      </c>
      <c r="F702" s="39" t="s">
        <v>370</v>
      </c>
      <c r="H702" s="39" t="s">
        <v>347</v>
      </c>
      <c r="I702" s="39" t="s">
        <v>371</v>
      </c>
      <c r="J702" s="39" t="s">
        <v>372</v>
      </c>
      <c r="K702" s="39" t="s">
        <v>349</v>
      </c>
      <c r="L702" s="39" t="s">
        <v>373</v>
      </c>
      <c r="M702" s="39" t="s">
        <v>374</v>
      </c>
      <c r="O702" s="45" t="s">
        <v>336</v>
      </c>
    </row>
    <row r="703" spans="2:97" ht="13.9" thickTop="1" thickBot="1" x14ac:dyDescent="0.4">
      <c r="B703" s="32">
        <f>1+B698</f>
        <v>6</v>
      </c>
      <c r="D703" s="32">
        <f>IF(F698,IF(M703&lt;0,D698,H703),E698)</f>
        <v>1.2586597032595077E-13</v>
      </c>
      <c r="E703" s="32">
        <f>IF(F698,IF(M703&lt;0,H703,E698),H703)</f>
        <v>1.8879895548892615E-13</v>
      </c>
      <c r="F703" s="32" t="b">
        <f>OR(F698,M703*M698&lt;=0)</f>
        <v>1</v>
      </c>
      <c r="H703" s="32">
        <f>IF(F698,(D698+E698)/2,2*H698)</f>
        <v>1.8879895548892615E-13</v>
      </c>
      <c r="I703" s="32">
        <f>I698</f>
        <v>-0.49706183544653393</v>
      </c>
      <c r="J703" s="32">
        <f>J698</f>
        <v>1</v>
      </c>
      <c r="K703" s="32">
        <f>I703+J703*H703</f>
        <v>-0.49706183544634513</v>
      </c>
      <c r="L703" s="32">
        <f>$CE$3-$CE$7*SUMPRODUCT($B$3:$CD$3,Q705:CS705)</f>
        <v>-2.5920599000528455E-11</v>
      </c>
      <c r="M703" s="32">
        <f>SUMPRODUCT(L703:L706,J703:J706)</f>
        <v>-4.0993448876847909E-11</v>
      </c>
      <c r="O703" s="46">
        <f>SUM(Q703:CS703)</f>
        <v>-1.2659907370647874</v>
      </c>
      <c r="P703" s="39" t="s">
        <v>363</v>
      </c>
      <c r="Q703" s="32">
        <f t="shared" ref="Q703:AV703" si="1601">SUMPRODUCT(B$3:B$6,$K703:$K706)</f>
        <v>0.93942911356845671</v>
      </c>
      <c r="R703" s="32">
        <f t="shared" si="1601"/>
        <v>0.57430712283398067</v>
      </c>
      <c r="S703" s="32">
        <f t="shared" si="1601"/>
        <v>0.20918513209950462</v>
      </c>
      <c r="T703" s="32">
        <f t="shared" si="1601"/>
        <v>0.53396400546032052</v>
      </c>
      <c r="U703" s="32">
        <f t="shared" si="1601"/>
        <v>0.16884201472584454</v>
      </c>
      <c r="V703" s="32">
        <f t="shared" si="1601"/>
        <v>-0.19627997600863151</v>
      </c>
      <c r="W703" s="32">
        <f t="shared" si="1601"/>
        <v>0.1284988973521845</v>
      </c>
      <c r="X703" s="32">
        <f t="shared" si="1601"/>
        <v>-0.23662309338229154</v>
      </c>
      <c r="Y703" s="32">
        <f t="shared" si="1601"/>
        <v>-0.60174508411676753</v>
      </c>
      <c r="Z703" s="32">
        <f t="shared" si="1601"/>
        <v>1.2207603884717428</v>
      </c>
      <c r="AA703" s="32">
        <f t="shared" si="1601"/>
        <v>0.8556383977372668</v>
      </c>
      <c r="AB703" s="32">
        <f t="shared" si="1601"/>
        <v>0.49051640700279076</v>
      </c>
      <c r="AC703" s="32">
        <f t="shared" si="1601"/>
        <v>0.81529528036360688</v>
      </c>
      <c r="AD703" s="32">
        <f t="shared" si="1601"/>
        <v>0.45017328962913078</v>
      </c>
      <c r="AE703" s="32">
        <f t="shared" si="1601"/>
        <v>8.5051298894654737E-2</v>
      </c>
      <c r="AF703" s="32">
        <f t="shared" si="1601"/>
        <v>0.40983017225547075</v>
      </c>
      <c r="AG703" s="32">
        <f t="shared" si="1601"/>
        <v>4.4708181520994705E-2</v>
      </c>
      <c r="AH703" s="32">
        <f t="shared" si="1601"/>
        <v>-0.32041380921348134</v>
      </c>
      <c r="AI703" s="32">
        <f t="shared" si="1601"/>
        <v>1.5958687550094579</v>
      </c>
      <c r="AJ703" s="32">
        <f t="shared" si="1601"/>
        <v>1.2307467642749819</v>
      </c>
      <c r="AK703" s="32">
        <f t="shared" si="1601"/>
        <v>0.86562477354050582</v>
      </c>
      <c r="AL703" s="32">
        <f t="shared" si="1601"/>
        <v>1.1904036469013217</v>
      </c>
      <c r="AM703" s="32">
        <f t="shared" si="1601"/>
        <v>0.82528165616684568</v>
      </c>
      <c r="AN703" s="32">
        <f t="shared" si="1601"/>
        <v>0.46015966543236964</v>
      </c>
      <c r="AO703" s="32">
        <f t="shared" si="1601"/>
        <v>0.78493853879318565</v>
      </c>
      <c r="AP703" s="32">
        <f t="shared" si="1601"/>
        <v>0.4198165480587096</v>
      </c>
      <c r="AQ703" s="32">
        <f t="shared" si="1601"/>
        <v>5.4694557324233561E-2</v>
      </c>
      <c r="AR703" s="32">
        <f t="shared" si="1601"/>
        <v>0.44236727812211152</v>
      </c>
      <c r="AS703" s="32">
        <f t="shared" si="1601"/>
        <v>7.7245287387635475E-2</v>
      </c>
      <c r="AT703" s="32">
        <f t="shared" si="1601"/>
        <v>-0.28787670334684057</v>
      </c>
      <c r="AU703" s="32">
        <f t="shared" si="1601"/>
        <v>3.6902170013975444E-2</v>
      </c>
      <c r="AV703" s="32">
        <f t="shared" si="1601"/>
        <v>-0.3282198207205006</v>
      </c>
      <c r="AW703" s="32">
        <f t="shared" ref="AW703:CB703" si="1602">SUMPRODUCT(AH$3:AH$6,$K703:$K706)</f>
        <v>-0.69334181145497664</v>
      </c>
      <c r="AX703" s="32">
        <f t="shared" si="1602"/>
        <v>-0.36856293809416063</v>
      </c>
      <c r="AY703" s="32">
        <f t="shared" si="1602"/>
        <v>-0.73368492882863667</v>
      </c>
      <c r="AZ703" s="32">
        <f t="shared" si="1602"/>
        <v>-1.0988069195631127</v>
      </c>
      <c r="BA703" s="32">
        <f t="shared" si="1602"/>
        <v>0.72369855302539776</v>
      </c>
      <c r="BB703" s="32">
        <f t="shared" si="1602"/>
        <v>0.35857656229092172</v>
      </c>
      <c r="BC703" s="32">
        <f t="shared" si="1602"/>
        <v>-6.5454284435543242E-3</v>
      </c>
      <c r="BD703" s="32">
        <f t="shared" si="1602"/>
        <v>0.31823344491726169</v>
      </c>
      <c r="BE703" s="32">
        <f t="shared" si="1602"/>
        <v>-4.6888545817214369E-2</v>
      </c>
      <c r="BF703" s="32">
        <f t="shared" si="1602"/>
        <v>-0.4120105365516904</v>
      </c>
      <c r="BG703" s="32">
        <f t="shared" si="1602"/>
        <v>-8.7231663190874387E-2</v>
      </c>
      <c r="BH703" s="32">
        <f t="shared" si="1602"/>
        <v>-0.45235365392535043</v>
      </c>
      <c r="BI703" s="32">
        <f t="shared" si="1602"/>
        <v>-0.81747564465982647</v>
      </c>
      <c r="BJ703" s="32">
        <f t="shared" si="1602"/>
        <v>1.0988069195631127</v>
      </c>
      <c r="BK703" s="32">
        <f t="shared" si="1602"/>
        <v>0.73368492882863667</v>
      </c>
      <c r="BL703" s="32">
        <f t="shared" si="1602"/>
        <v>0.36856293809416063</v>
      </c>
      <c r="BM703" s="32">
        <f t="shared" si="1602"/>
        <v>0.69334181145497664</v>
      </c>
      <c r="BN703" s="32">
        <f t="shared" si="1602"/>
        <v>0.3282198207205006</v>
      </c>
      <c r="BO703" s="32">
        <f t="shared" si="1602"/>
        <v>-3.6902170013975444E-2</v>
      </c>
      <c r="BP703" s="32">
        <f t="shared" si="1602"/>
        <v>0.28787670334684057</v>
      </c>
      <c r="BQ703" s="32">
        <f t="shared" si="1602"/>
        <v>-7.7245287387635475E-2</v>
      </c>
      <c r="BR703" s="32">
        <f t="shared" si="1602"/>
        <v>-0.44236727812211152</v>
      </c>
      <c r="BS703" s="32">
        <f t="shared" si="1602"/>
        <v>-5.4694557324233561E-2</v>
      </c>
      <c r="BT703" s="32">
        <f t="shared" si="1602"/>
        <v>-0.4198165480587096</v>
      </c>
      <c r="BU703" s="32">
        <f t="shared" si="1602"/>
        <v>-0.78493853879318565</v>
      </c>
      <c r="BV703" s="32">
        <f t="shared" si="1602"/>
        <v>-0.46015966543236964</v>
      </c>
      <c r="BW703" s="32">
        <f t="shared" si="1602"/>
        <v>-0.82528165616684568</v>
      </c>
      <c r="BX703" s="32">
        <f t="shared" si="1602"/>
        <v>-1.1904036469013217</v>
      </c>
      <c r="BY703" s="32">
        <f t="shared" si="1602"/>
        <v>-0.86562477354050582</v>
      </c>
      <c r="BZ703" s="32">
        <f t="shared" si="1602"/>
        <v>-1.2307467642749819</v>
      </c>
      <c r="CA703" s="32">
        <f t="shared" si="1602"/>
        <v>-1.5958687550094579</v>
      </c>
      <c r="CB703" s="32">
        <f t="shared" si="1602"/>
        <v>0.22663671757905257</v>
      </c>
      <c r="CC703" s="32">
        <f t="shared" ref="CC703:CS703" si="1603">SUMPRODUCT(BN$3:BN$6,$K703:$K706)</f>
        <v>-0.13848527315542347</v>
      </c>
      <c r="CD703" s="32">
        <f t="shared" si="1603"/>
        <v>-0.50360726388989951</v>
      </c>
      <c r="CE703" s="32">
        <f t="shared" si="1603"/>
        <v>-0.1788283905290835</v>
      </c>
      <c r="CF703" s="32">
        <f t="shared" si="1603"/>
        <v>-0.54395038126355955</v>
      </c>
      <c r="CG703" s="32">
        <f t="shared" si="1603"/>
        <v>-0.90907237199803559</v>
      </c>
      <c r="CH703" s="32">
        <f t="shared" si="1603"/>
        <v>-0.58429349863721958</v>
      </c>
      <c r="CI703" s="32">
        <f t="shared" si="1603"/>
        <v>-0.94941548937169562</v>
      </c>
      <c r="CJ703" s="32">
        <f t="shared" si="1603"/>
        <v>-1.3145374801061718</v>
      </c>
      <c r="CK703" s="32">
        <f t="shared" si="1603"/>
        <v>0.60174508411676753</v>
      </c>
      <c r="CL703" s="32">
        <f t="shared" si="1603"/>
        <v>0.23662309338229154</v>
      </c>
      <c r="CM703" s="32">
        <f t="shared" si="1603"/>
        <v>-0.1284988973521845</v>
      </c>
      <c r="CN703" s="32">
        <f t="shared" si="1603"/>
        <v>0.19627997600863151</v>
      </c>
      <c r="CO703" s="32">
        <f t="shared" si="1603"/>
        <v>-0.16884201472584454</v>
      </c>
      <c r="CP703" s="32">
        <f t="shared" si="1603"/>
        <v>-0.53396400546032052</v>
      </c>
      <c r="CQ703" s="32">
        <f t="shared" si="1603"/>
        <v>-0.20918513209950462</v>
      </c>
      <c r="CR703" s="32">
        <f t="shared" si="1603"/>
        <v>-0.57430712283398067</v>
      </c>
      <c r="CS703" s="32">
        <f t="shared" si="1603"/>
        <v>-0.93942911356845671</v>
      </c>
    </row>
    <row r="704" spans="2:97" ht="13.9" thickTop="1" thickBot="1" x14ac:dyDescent="0.4">
      <c r="H704" s="33">
        <f>H703</f>
        <v>1.8879895548892615E-13</v>
      </c>
      <c r="I704" s="33">
        <f t="shared" ref="I704:J704" si="1604">I699</f>
        <v>0.32821982072046352</v>
      </c>
      <c r="J704" s="33">
        <f t="shared" si="1604"/>
        <v>0.19629916766790531</v>
      </c>
      <c r="K704" s="33">
        <f t="shared" ref="K704:K706" si="1605">I704+J704*H704</f>
        <v>0.3282198207205006</v>
      </c>
      <c r="L704" s="33">
        <f>$CE$4-$CE$7*SUMPRODUCT($B$4:$CD$4,Q705:CS705)</f>
        <v>-5.7696070143720135E-12</v>
      </c>
      <c r="M704" s="39" t="s">
        <v>375</v>
      </c>
      <c r="O704" s="47">
        <f t="shared" ref="O704:O705" si="1606">SUM(Q704:CS704)</f>
        <v>98.882941364182699</v>
      </c>
      <c r="P704" s="39" t="s">
        <v>365</v>
      </c>
      <c r="Q704" s="33">
        <f>EXP(Q703)</f>
        <v>2.55852037675663</v>
      </c>
      <c r="R704" s="33">
        <f>EXP(R703)</f>
        <v>1.7758996202337143</v>
      </c>
      <c r="S704" s="33">
        <f t="shared" ref="S704:CD704" si="1607">EXP(S703)</f>
        <v>1.2326731847820049</v>
      </c>
      <c r="T704" s="33">
        <f t="shared" si="1607"/>
        <v>1.7056802511711349</v>
      </c>
      <c r="U704" s="33">
        <f t="shared" si="1607"/>
        <v>1.183933080155843</v>
      </c>
      <c r="V704" s="33">
        <f t="shared" si="1607"/>
        <v>0.82178212318802646</v>
      </c>
      <c r="W704" s="33">
        <f t="shared" si="1607"/>
        <v>1.1371201674474554</v>
      </c>
      <c r="X704" s="33">
        <f t="shared" si="1607"/>
        <v>0.7892887201039176</v>
      </c>
      <c r="Y704" s="33">
        <f t="shared" si="1607"/>
        <v>0.54785474879203322</v>
      </c>
      <c r="Z704" s="33">
        <f t="shared" si="1607"/>
        <v>3.3897642915939534</v>
      </c>
      <c r="AA704" s="33">
        <f t="shared" si="1607"/>
        <v>2.352875971914187</v>
      </c>
      <c r="AB704" s="33">
        <f t="shared" si="1607"/>
        <v>1.6331593771695403</v>
      </c>
      <c r="AC704" s="33">
        <f t="shared" si="1607"/>
        <v>2.2598428610626997</v>
      </c>
      <c r="AD704" s="33">
        <f t="shared" si="1607"/>
        <v>1.568583981276169</v>
      </c>
      <c r="AE704" s="33">
        <f t="shared" si="1607"/>
        <v>1.0887729181130577</v>
      </c>
      <c r="AF704" s="33">
        <f t="shared" si="1607"/>
        <v>1.5065619073751759</v>
      </c>
      <c r="AG704" s="33">
        <f t="shared" si="1607"/>
        <v>1.0457226541841422</v>
      </c>
      <c r="AH704" s="33">
        <f t="shared" si="1607"/>
        <v>0.72584861207539242</v>
      </c>
      <c r="AI704" s="33">
        <f t="shared" si="1607"/>
        <v>4.9326124430193481</v>
      </c>
      <c r="AJ704" s="33">
        <f t="shared" si="1607"/>
        <v>3.4237853424574856</v>
      </c>
      <c r="AK704" s="33">
        <f t="shared" si="1607"/>
        <v>2.3764903905670054</v>
      </c>
      <c r="AL704" s="33">
        <f t="shared" si="1607"/>
        <v>3.2884082953463247</v>
      </c>
      <c r="AM704" s="33">
        <f t="shared" si="1607"/>
        <v>2.2825235616383881</v>
      </c>
      <c r="AN704" s="33">
        <f t="shared" si="1607"/>
        <v>1.5843269270447149</v>
      </c>
      <c r="AO704" s="33">
        <f t="shared" si="1607"/>
        <v>2.192272196897612</v>
      </c>
      <c r="AP704" s="33">
        <f t="shared" si="1607"/>
        <v>1.5216823744256351</v>
      </c>
      <c r="AQ704" s="33">
        <f t="shared" si="1607"/>
        <v>1.0562179513631733</v>
      </c>
      <c r="AR704" s="33">
        <f t="shared" si="1607"/>
        <v>1.5563872624649504</v>
      </c>
      <c r="AS704" s="33">
        <f t="shared" si="1607"/>
        <v>1.0803070295855648</v>
      </c>
      <c r="AT704" s="33">
        <f t="shared" si="1607"/>
        <v>0.74985404103322817</v>
      </c>
      <c r="AU704" s="33">
        <f t="shared" si="1607"/>
        <v>1.0375915083099962</v>
      </c>
      <c r="AV704" s="33">
        <f t="shared" si="1607"/>
        <v>0.72020468639039703</v>
      </c>
      <c r="AW704" s="33">
        <f t="shared" si="1607"/>
        <v>0.49990269402216631</v>
      </c>
      <c r="AX704" s="33">
        <f t="shared" si="1607"/>
        <v>0.69172767220668374</v>
      </c>
      <c r="AY704" s="33">
        <f t="shared" si="1607"/>
        <v>0.48013645759361157</v>
      </c>
      <c r="AZ704" s="33">
        <f t="shared" si="1607"/>
        <v>0.3332684626814536</v>
      </c>
      <c r="BA704" s="33">
        <f t="shared" si="1607"/>
        <v>2.06204570974859</v>
      </c>
      <c r="BB704" s="33">
        <f t="shared" si="1607"/>
        <v>1.4312906108214334</v>
      </c>
      <c r="BC704" s="33">
        <f t="shared" si="1607"/>
        <v>0.99347594621234736</v>
      </c>
      <c r="BD704" s="33">
        <f t="shared" si="1607"/>
        <v>1.3746971398324324</v>
      </c>
      <c r="BE704" s="33">
        <f t="shared" si="1607"/>
        <v>0.95419374054764927</v>
      </c>
      <c r="BF704" s="33">
        <f t="shared" si="1607"/>
        <v>0.66231729747491697</v>
      </c>
      <c r="BG704" s="33">
        <f t="shared" si="1607"/>
        <v>0.91646475988831422</v>
      </c>
      <c r="BH704" s="33">
        <f t="shared" si="1607"/>
        <v>0.63612916036511757</v>
      </c>
      <c r="BI704" s="33">
        <f t="shared" si="1607"/>
        <v>0.44154486498329049</v>
      </c>
      <c r="BJ704" s="33">
        <f t="shared" si="1607"/>
        <v>3.0005839495104736</v>
      </c>
      <c r="BK704" s="33">
        <f t="shared" si="1607"/>
        <v>2.0827412377970305</v>
      </c>
      <c r="BL704" s="33">
        <f t="shared" si="1607"/>
        <v>1.4456556245753407</v>
      </c>
      <c r="BM704" s="33">
        <f t="shared" si="1607"/>
        <v>2.0003892996737056</v>
      </c>
      <c r="BN704" s="33">
        <f t="shared" si="1607"/>
        <v>1.388494158531393</v>
      </c>
      <c r="BO704" s="33">
        <f t="shared" si="1607"/>
        <v>0.96377041638358785</v>
      </c>
      <c r="BP704" s="33">
        <f t="shared" si="1607"/>
        <v>1.333592866449175</v>
      </c>
      <c r="BQ704" s="33">
        <f t="shared" si="1607"/>
        <v>0.92566277235428818</v>
      </c>
      <c r="BR704" s="33">
        <f t="shared" si="1607"/>
        <v>0.64251361092241011</v>
      </c>
      <c r="BS704" s="33">
        <f t="shared" si="1607"/>
        <v>0.9467742890654175</v>
      </c>
      <c r="BT704" s="33">
        <f t="shared" si="1607"/>
        <v>0.65716736738667547</v>
      </c>
      <c r="BU704" s="33">
        <f t="shared" si="1607"/>
        <v>0.45614773631447192</v>
      </c>
      <c r="BV704" s="33">
        <f t="shared" si="1607"/>
        <v>0.63118285937696283</v>
      </c>
      <c r="BW704" s="33">
        <f t="shared" si="1607"/>
        <v>0.43811157825779606</v>
      </c>
      <c r="BX704" s="33">
        <f t="shared" si="1607"/>
        <v>0.30409849087632324</v>
      </c>
      <c r="BY704" s="33">
        <f t="shared" si="1607"/>
        <v>0.4207885729179871</v>
      </c>
      <c r="BZ704" s="33">
        <f t="shared" si="1607"/>
        <v>0.29207438550520559</v>
      </c>
      <c r="CA704" s="33">
        <f t="shared" si="1607"/>
        <v>0.20273232725088788</v>
      </c>
      <c r="CB704" s="33">
        <f t="shared" si="1607"/>
        <v>1.254374093100483</v>
      </c>
      <c r="CC704" s="33">
        <f t="shared" si="1607"/>
        <v>0.87067607348591136</v>
      </c>
      <c r="CD704" s="33">
        <f t="shared" si="1607"/>
        <v>0.60434668502047706</v>
      </c>
      <c r="CE704" s="33">
        <f t="shared" ref="CE704:CS704" si="1608">EXP(CE703)</f>
        <v>0.8362493954003456</v>
      </c>
      <c r="CF704" s="33">
        <f t="shared" si="1608"/>
        <v>0.58045071565729067</v>
      </c>
      <c r="CG704" s="33">
        <f t="shared" si="1608"/>
        <v>0.40289779001366283</v>
      </c>
      <c r="CH704" s="33">
        <f t="shared" si="1608"/>
        <v>0.55749959693357953</v>
      </c>
      <c r="CI704" s="33">
        <f t="shared" si="1608"/>
        <v>0.38696714377153807</v>
      </c>
      <c r="CJ704" s="33">
        <f t="shared" si="1608"/>
        <v>0.26859852667578277</v>
      </c>
      <c r="CK704" s="33">
        <f t="shared" si="1608"/>
        <v>1.8253013270486445</v>
      </c>
      <c r="CL704" s="33">
        <f t="shared" si="1608"/>
        <v>1.2669635008445834</v>
      </c>
      <c r="CM704" s="33">
        <f t="shared" si="1608"/>
        <v>0.87941453210239406</v>
      </c>
      <c r="CN704" s="33">
        <f t="shared" si="1608"/>
        <v>1.2168675513657976</v>
      </c>
      <c r="CO704" s="33">
        <f t="shared" si="1608"/>
        <v>0.84464233389641286</v>
      </c>
      <c r="CP704" s="33">
        <f t="shared" si="1608"/>
        <v>0.58627635473494599</v>
      </c>
      <c r="CQ704" s="33">
        <f t="shared" si="1608"/>
        <v>0.81124503424388794</v>
      </c>
      <c r="CR704" s="33">
        <f t="shared" si="1608"/>
        <v>0.56309488926429119</v>
      </c>
      <c r="CS704" s="33">
        <f t="shared" si="1608"/>
        <v>0.39085090315664167</v>
      </c>
    </row>
    <row r="705" spans="2:97" ht="13.9" thickTop="1" thickBot="1" x14ac:dyDescent="0.4">
      <c r="H705" s="32">
        <f t="shared" ref="H705:H706" si="1609">H704</f>
        <v>1.8879895548892615E-13</v>
      </c>
      <c r="I705" s="32">
        <f t="shared" ref="I705:J705" si="1610">I700</f>
        <v>-0.40546510810822806</v>
      </c>
      <c r="J705" s="32">
        <f t="shared" si="1610"/>
        <v>0.48718304656726907</v>
      </c>
      <c r="K705" s="32">
        <f t="shared" si="1605"/>
        <v>-0.40546510810813607</v>
      </c>
      <c r="L705" s="32">
        <f>$CE$5-$CE$7*SUMPRODUCT($B$5:$CD$5,Q705:CS705)</f>
        <v>-1.3216094885137863E-11</v>
      </c>
      <c r="M705" s="32">
        <f>SUMPRODUCT($B$7:$CD$7, LN(Q705:CS705))</f>
        <v>-3180.597839997798</v>
      </c>
      <c r="O705" s="48">
        <f t="shared" si="1606"/>
        <v>1.0000000000000007</v>
      </c>
      <c r="P705" s="39" t="s">
        <v>366</v>
      </c>
      <c r="Q705" s="32">
        <f t="shared" ref="Q705:AV705" si="1611">Q704/$O704</f>
        <v>2.5874234134416387E-2</v>
      </c>
      <c r="R705" s="32">
        <f t="shared" si="1611"/>
        <v>1.7959615639801137E-2</v>
      </c>
      <c r="S705" s="32">
        <f t="shared" si="1611"/>
        <v>1.246598420087555E-2</v>
      </c>
      <c r="T705" s="32">
        <f t="shared" si="1611"/>
        <v>1.7249489422944745E-2</v>
      </c>
      <c r="U705" s="32">
        <f t="shared" si="1611"/>
        <v>1.1973077093201097E-2</v>
      </c>
      <c r="V705" s="32">
        <f t="shared" si="1611"/>
        <v>8.3106561339172675E-3</v>
      </c>
      <c r="W705" s="32">
        <f t="shared" si="1611"/>
        <v>1.1499659615296821E-2</v>
      </c>
      <c r="X705" s="32">
        <f t="shared" si="1611"/>
        <v>7.9820513954676226E-3</v>
      </c>
      <c r="Y705" s="32">
        <f t="shared" si="1611"/>
        <v>5.5404374226116692E-3</v>
      </c>
      <c r="Z705" s="32">
        <f t="shared" si="1611"/>
        <v>3.4280577062423337E-2</v>
      </c>
      <c r="AA705" s="32">
        <f t="shared" si="1611"/>
        <v>2.3794558894123307E-2</v>
      </c>
      <c r="AB705" s="32">
        <f t="shared" si="1611"/>
        <v>1.6516088160794761E-2</v>
      </c>
      <c r="AC705" s="32">
        <f t="shared" si="1611"/>
        <v>2.2853718041616209E-2</v>
      </c>
      <c r="AD705" s="32">
        <f t="shared" si="1611"/>
        <v>1.5863039262749321E-2</v>
      </c>
      <c r="AE705" s="32">
        <f t="shared" si="1611"/>
        <v>1.1010725440530151E-2</v>
      </c>
      <c r="AF705" s="32">
        <f t="shared" si="1611"/>
        <v>1.5235812027744572E-2</v>
      </c>
      <c r="AG705" s="32">
        <f t="shared" si="1611"/>
        <v>1.0575359508499846E-2</v>
      </c>
      <c r="AH705" s="32">
        <f t="shared" si="1611"/>
        <v>7.3404836270203099E-3</v>
      </c>
      <c r="AI705" s="32">
        <f t="shared" si="1611"/>
        <v>4.9883350707102196E-2</v>
      </c>
      <c r="AJ705" s="32">
        <f t="shared" si="1611"/>
        <v>3.4624630853645366E-2</v>
      </c>
      <c r="AK705" s="32">
        <f t="shared" si="1611"/>
        <v>2.4033370749100873E-2</v>
      </c>
      <c r="AL705" s="32">
        <f t="shared" si="1611"/>
        <v>3.325556713806907E-2</v>
      </c>
      <c r="AM705" s="32">
        <f t="shared" si="1611"/>
        <v>2.3083087235764226E-2</v>
      </c>
      <c r="AN705" s="32">
        <f t="shared" si="1611"/>
        <v>1.6022247166067701E-2</v>
      </c>
      <c r="AO705" s="32">
        <f t="shared" si="1611"/>
        <v>2.2170378092046673E-2</v>
      </c>
      <c r="AP705" s="32">
        <f t="shared" si="1611"/>
        <v>1.5388724823843253E-2</v>
      </c>
      <c r="AQ705" s="32">
        <f t="shared" si="1611"/>
        <v>1.0681498110712104E-2</v>
      </c>
      <c r="AR705" s="32">
        <f t="shared" si="1611"/>
        <v>1.5739694238390684E-2</v>
      </c>
      <c r="AS705" s="32">
        <f t="shared" si="1611"/>
        <v>1.0925110182623196E-2</v>
      </c>
      <c r="AT705" s="32">
        <f t="shared" si="1611"/>
        <v>7.5832497566141344E-3</v>
      </c>
      <c r="AU705" s="32">
        <f t="shared" si="1611"/>
        <v>1.0493129492260753E-2</v>
      </c>
      <c r="AV705" s="32">
        <f t="shared" si="1611"/>
        <v>7.2834067884156714E-3</v>
      </c>
      <c r="AW705" s="32">
        <f t="shared" ref="AW705:CB705" si="1612">AW704/$O704</f>
        <v>5.0554998377429E-3</v>
      </c>
      <c r="AX705" s="32">
        <f t="shared" si="1612"/>
        <v>6.9954196615073672E-3</v>
      </c>
      <c r="AY705" s="32">
        <f t="shared" si="1612"/>
        <v>4.855604525610584E-3</v>
      </c>
      <c r="AZ705" s="32">
        <f t="shared" si="1612"/>
        <v>3.3703332251620284E-3</v>
      </c>
      <c r="BA705" s="32">
        <f t="shared" si="1612"/>
        <v>2.0853401823416051E-2</v>
      </c>
      <c r="BB705" s="32">
        <f t="shared" si="1612"/>
        <v>1.4474595830943539E-2</v>
      </c>
      <c r="BC705" s="32">
        <f t="shared" si="1612"/>
        <v>1.0046990234174035E-2</v>
      </c>
      <c r="BD705" s="32">
        <f t="shared" si="1612"/>
        <v>1.3902267882277762E-2</v>
      </c>
      <c r="BE705" s="32">
        <f t="shared" si="1612"/>
        <v>9.6497305539626332E-3</v>
      </c>
      <c r="BF705" s="32">
        <f t="shared" si="1612"/>
        <v>6.6979934894495462E-3</v>
      </c>
      <c r="BG705" s="32">
        <f t="shared" si="1612"/>
        <v>9.268178588185438E-3</v>
      </c>
      <c r="BH705" s="32">
        <f t="shared" si="1612"/>
        <v>6.4331537026419382E-3</v>
      </c>
      <c r="BI705" s="32">
        <f t="shared" si="1612"/>
        <v>4.4653289929664905E-3</v>
      </c>
      <c r="BJ705" s="32">
        <f t="shared" si="1612"/>
        <v>3.0344808802353677E-2</v>
      </c>
      <c r="BK705" s="32">
        <f t="shared" si="1612"/>
        <v>2.1062695031758425E-2</v>
      </c>
      <c r="BL705" s="32">
        <f t="shared" si="1612"/>
        <v>1.4619868752194955E-2</v>
      </c>
      <c r="BM705" s="32">
        <f t="shared" si="1612"/>
        <v>2.0229872534903024E-2</v>
      </c>
      <c r="BN705" s="32">
        <f t="shared" si="1612"/>
        <v>1.4041796687839347E-2</v>
      </c>
      <c r="BO705" s="32">
        <f t="shared" si="1612"/>
        <v>9.7465791681302476E-3</v>
      </c>
      <c r="BP705" s="32">
        <f t="shared" si="1612"/>
        <v>1.3486581689935731E-2</v>
      </c>
      <c r="BQ705" s="32">
        <f t="shared" si="1612"/>
        <v>9.3611977918931621E-3</v>
      </c>
      <c r="BR705" s="32">
        <f t="shared" si="1612"/>
        <v>6.4977194454203489E-3</v>
      </c>
      <c r="BS705" s="32">
        <f t="shared" si="1612"/>
        <v>9.5746978801781214E-3</v>
      </c>
      <c r="BT705" s="32">
        <f t="shared" si="1612"/>
        <v>6.6459124123983042E-3</v>
      </c>
      <c r="BU705" s="32">
        <f t="shared" si="1612"/>
        <v>4.6130073602330905E-3</v>
      </c>
      <c r="BV705" s="32">
        <f t="shared" si="1612"/>
        <v>6.3831319201189275E-3</v>
      </c>
      <c r="BW705" s="32">
        <f t="shared" si="1612"/>
        <v>4.4306082749323286E-3</v>
      </c>
      <c r="BX705" s="32">
        <f t="shared" si="1612"/>
        <v>3.0753382401554809E-3</v>
      </c>
      <c r="BY705" s="32">
        <f t="shared" si="1612"/>
        <v>4.2554212800794055E-3</v>
      </c>
      <c r="BZ705" s="32">
        <f t="shared" si="1612"/>
        <v>2.9537388499549684E-3</v>
      </c>
      <c r="CA705" s="32">
        <f t="shared" si="1612"/>
        <v>2.0502254934370453E-3</v>
      </c>
      <c r="CB705" s="32">
        <f t="shared" si="1612"/>
        <v>1.2685444787495382E-2</v>
      </c>
      <c r="CC705" s="32">
        <f t="shared" ref="CC705:CS705" si="1613">CC704/$O704</f>
        <v>8.8051190779129367E-3</v>
      </c>
      <c r="CD705" s="32">
        <f t="shared" si="1613"/>
        <v>6.11173855351539E-3</v>
      </c>
      <c r="CE705" s="32">
        <f t="shared" si="1613"/>
        <v>8.4569631916638268E-3</v>
      </c>
      <c r="CF705" s="32">
        <f t="shared" si="1613"/>
        <v>5.8700793852754576E-3</v>
      </c>
      <c r="CG705" s="32">
        <f t="shared" si="1613"/>
        <v>4.0744923690103759E-3</v>
      </c>
      <c r="CH705" s="32">
        <f t="shared" si="1613"/>
        <v>5.637975461109378E-3</v>
      </c>
      <c r="CI705" s="32">
        <f t="shared" si="1613"/>
        <v>3.9133862568504155E-3</v>
      </c>
      <c r="CJ705" s="32">
        <f t="shared" si="1613"/>
        <v>2.7163282460069935E-3</v>
      </c>
      <c r="CK705" s="32">
        <f t="shared" si="1613"/>
        <v>1.8459213509093731E-2</v>
      </c>
      <c r="CL705" s="32">
        <f t="shared" si="1613"/>
        <v>1.2812761062379784E-2</v>
      </c>
      <c r="CM705" s="32">
        <f t="shared" si="1613"/>
        <v>8.8934908283476166E-3</v>
      </c>
      <c r="CN705" s="32">
        <f t="shared" si="1613"/>
        <v>1.230614233939617E-2</v>
      </c>
      <c r="CO705" s="32">
        <f t="shared" si="1613"/>
        <v>8.5418407082534318E-3</v>
      </c>
      <c r="CP705" s="32">
        <f t="shared" si="1613"/>
        <v>5.9289938855652466E-3</v>
      </c>
      <c r="CQ705" s="32">
        <f t="shared" si="1613"/>
        <v>8.2040948929310107E-3</v>
      </c>
      <c r="CR705" s="32">
        <f t="shared" si="1613"/>
        <v>5.6945604721691159E-3</v>
      </c>
      <c r="CS705" s="32">
        <f t="shared" si="1613"/>
        <v>3.9526625903769418E-3</v>
      </c>
    </row>
    <row r="706" spans="2:97" ht="13.15" thickTop="1" x14ac:dyDescent="0.35">
      <c r="H706" s="34">
        <f t="shared" si="1609"/>
        <v>1.8879895548892615E-13</v>
      </c>
      <c r="I706" s="34">
        <f t="shared" ref="I706:J706" si="1614">I701</f>
        <v>-0.36512199073457491</v>
      </c>
      <c r="J706" s="34">
        <f t="shared" si="1614"/>
        <v>0.52369029920072274</v>
      </c>
      <c r="K706" s="34">
        <f t="shared" si="1605"/>
        <v>-0.36512199073447604</v>
      </c>
      <c r="L706" s="34">
        <f>$CE$6-$CE$7*SUMPRODUCT($B$6:$CD$6,Q705:CS705)</f>
        <v>-1.432454155292362E-11</v>
      </c>
    </row>
    <row r="707" spans="2:97" ht="13.5" thickBot="1" x14ac:dyDescent="0.4">
      <c r="B707" s="39" t="s">
        <v>367</v>
      </c>
      <c r="D707" s="39" t="s">
        <v>368</v>
      </c>
      <c r="E707" s="39" t="s">
        <v>369</v>
      </c>
      <c r="F707" s="39" t="s">
        <v>370</v>
      </c>
      <c r="H707" s="39" t="s">
        <v>347</v>
      </c>
      <c r="I707" s="39" t="s">
        <v>371</v>
      </c>
      <c r="J707" s="39" t="s">
        <v>372</v>
      </c>
      <c r="K707" s="39" t="s">
        <v>349</v>
      </c>
      <c r="L707" s="39" t="s">
        <v>373</v>
      </c>
      <c r="M707" s="39" t="s">
        <v>374</v>
      </c>
      <c r="O707" s="45" t="s">
        <v>336</v>
      </c>
    </row>
    <row r="708" spans="2:97" ht="13.9" thickTop="1" thickBot="1" x14ac:dyDescent="0.4">
      <c r="B708" s="32">
        <f>1+B703</f>
        <v>7</v>
      </c>
      <c r="D708" s="32">
        <f>IF(F703,IF(M708&lt;0,D703,H708),E703)</f>
        <v>1.2586597032595077E-13</v>
      </c>
      <c r="E708" s="32">
        <f>IF(F703,IF(M708&lt;0,H708,E703),H708)</f>
        <v>1.5733246290743846E-13</v>
      </c>
      <c r="F708" s="32" t="b">
        <f>OR(F703,M708*M703&lt;=0)</f>
        <v>1</v>
      </c>
      <c r="H708" s="32">
        <f>IF(F703,(D703+E703)/2,2*H703)</f>
        <v>1.5733246290743846E-13</v>
      </c>
      <c r="I708" s="32">
        <f>I703</f>
        <v>-0.49706183544653393</v>
      </c>
      <c r="J708" s="32">
        <f>J703</f>
        <v>1</v>
      </c>
      <c r="K708" s="32">
        <f>I708+J708*H708</f>
        <v>-0.49706183544637661</v>
      </c>
      <c r="L708" s="32">
        <f>$CE$3-$CE$7*SUMPRODUCT($B$3:$CD$3,Q710:CS710)</f>
        <v>-1.1766587704187259E-11</v>
      </c>
      <c r="M708" s="32">
        <f>SUMPRODUCT(L708:L711,J708:J711)</f>
        <v>-1.8600668273523232E-11</v>
      </c>
      <c r="O708" s="46">
        <f>SUM(Q708:CS708)</f>
        <v>-1.2659907370647645</v>
      </c>
      <c r="P708" s="39" t="s">
        <v>363</v>
      </c>
      <c r="Q708" s="32">
        <f t="shared" ref="Q708:AV708" si="1615">SUMPRODUCT(B$3:B$6,$K708:$K711)</f>
        <v>0.93942911356852621</v>
      </c>
      <c r="R708" s="32">
        <f t="shared" si="1615"/>
        <v>0.57430712283403362</v>
      </c>
      <c r="S708" s="32">
        <f t="shared" si="1615"/>
        <v>0.20918513209954109</v>
      </c>
      <c r="T708" s="32">
        <f t="shared" si="1615"/>
        <v>0.5339640054603747</v>
      </c>
      <c r="U708" s="32">
        <f t="shared" si="1615"/>
        <v>0.16884201472588223</v>
      </c>
      <c r="V708" s="32">
        <f t="shared" si="1615"/>
        <v>-0.1962799760086103</v>
      </c>
      <c r="W708" s="32">
        <f t="shared" si="1615"/>
        <v>0.12849889735222336</v>
      </c>
      <c r="X708" s="32">
        <f t="shared" si="1615"/>
        <v>-0.23662309338226917</v>
      </c>
      <c r="Y708" s="32">
        <f t="shared" si="1615"/>
        <v>-0.60174508411676175</v>
      </c>
      <c r="Z708" s="32">
        <f t="shared" si="1615"/>
        <v>1.220760388471807</v>
      </c>
      <c r="AA708" s="32">
        <f t="shared" si="1615"/>
        <v>0.85563839773731454</v>
      </c>
      <c r="AB708" s="32">
        <f t="shared" si="1615"/>
        <v>0.49051640700282201</v>
      </c>
      <c r="AC708" s="32">
        <f t="shared" si="1615"/>
        <v>0.81529528036365573</v>
      </c>
      <c r="AD708" s="32">
        <f t="shared" si="1615"/>
        <v>0.45017328962916314</v>
      </c>
      <c r="AE708" s="32">
        <f t="shared" si="1615"/>
        <v>8.5051298894670613E-2</v>
      </c>
      <c r="AF708" s="32">
        <f t="shared" si="1615"/>
        <v>0.40983017225550428</v>
      </c>
      <c r="AG708" s="32">
        <f t="shared" si="1615"/>
        <v>4.4708181521011747E-2</v>
      </c>
      <c r="AH708" s="32">
        <f t="shared" si="1615"/>
        <v>-0.32041380921348078</v>
      </c>
      <c r="AI708" s="32">
        <f t="shared" si="1615"/>
        <v>1.5958687550095148</v>
      </c>
      <c r="AJ708" s="32">
        <f t="shared" si="1615"/>
        <v>1.2307467642750223</v>
      </c>
      <c r="AK708" s="32">
        <f t="shared" si="1615"/>
        <v>0.8656247735405298</v>
      </c>
      <c r="AL708" s="32">
        <f t="shared" si="1615"/>
        <v>1.1904036469013635</v>
      </c>
      <c r="AM708" s="32">
        <f t="shared" si="1615"/>
        <v>0.82528165616687099</v>
      </c>
      <c r="AN708" s="32">
        <f t="shared" si="1615"/>
        <v>0.46015966543237846</v>
      </c>
      <c r="AO708" s="32">
        <f t="shared" si="1615"/>
        <v>0.78493853879321218</v>
      </c>
      <c r="AP708" s="32">
        <f t="shared" si="1615"/>
        <v>0.4198165480587196</v>
      </c>
      <c r="AQ708" s="32">
        <f t="shared" si="1615"/>
        <v>5.4694557324227067E-2</v>
      </c>
      <c r="AR708" s="32">
        <f t="shared" si="1615"/>
        <v>0.44236727812214954</v>
      </c>
      <c r="AS708" s="32">
        <f t="shared" si="1615"/>
        <v>7.7245287387657013E-2</v>
      </c>
      <c r="AT708" s="32">
        <f t="shared" si="1615"/>
        <v>-0.28787670334683552</v>
      </c>
      <c r="AU708" s="32">
        <f t="shared" si="1615"/>
        <v>3.6902170013998148E-2</v>
      </c>
      <c r="AV708" s="32">
        <f t="shared" si="1615"/>
        <v>-0.32821982072049438</v>
      </c>
      <c r="AW708" s="32">
        <f t="shared" ref="AW708:CB708" si="1616">SUMPRODUCT(AH$3:AH$6,$K708:$K711)</f>
        <v>-0.69334181145498697</v>
      </c>
      <c r="AX708" s="32">
        <f t="shared" si="1616"/>
        <v>-0.36856293809415325</v>
      </c>
      <c r="AY708" s="32">
        <f t="shared" si="1616"/>
        <v>-0.73368492882864578</v>
      </c>
      <c r="AZ708" s="32">
        <f t="shared" si="1616"/>
        <v>-1.0988069195631383</v>
      </c>
      <c r="BA708" s="32">
        <f t="shared" si="1616"/>
        <v>0.72369855302543051</v>
      </c>
      <c r="BB708" s="32">
        <f t="shared" si="1616"/>
        <v>0.35857656229093793</v>
      </c>
      <c r="BC708" s="32">
        <f t="shared" si="1616"/>
        <v>-6.5454284435546017E-3</v>
      </c>
      <c r="BD708" s="32">
        <f t="shared" si="1616"/>
        <v>0.31823344491727906</v>
      </c>
      <c r="BE708" s="32">
        <f t="shared" si="1616"/>
        <v>-4.6888545817213481E-2</v>
      </c>
      <c r="BF708" s="32">
        <f t="shared" si="1616"/>
        <v>-0.412010536551706</v>
      </c>
      <c r="BG708" s="32">
        <f t="shared" si="1616"/>
        <v>-8.7231663190872333E-2</v>
      </c>
      <c r="BH708" s="32">
        <f t="shared" si="1616"/>
        <v>-0.45235365392536486</v>
      </c>
      <c r="BI708" s="32">
        <f t="shared" si="1616"/>
        <v>-0.81747564465985745</v>
      </c>
      <c r="BJ708" s="32">
        <f t="shared" si="1616"/>
        <v>1.0988069195631383</v>
      </c>
      <c r="BK708" s="32">
        <f t="shared" si="1616"/>
        <v>0.73368492882864578</v>
      </c>
      <c r="BL708" s="32">
        <f t="shared" si="1616"/>
        <v>0.36856293809415325</v>
      </c>
      <c r="BM708" s="32">
        <f t="shared" si="1616"/>
        <v>0.69334181145498697</v>
      </c>
      <c r="BN708" s="32">
        <f t="shared" si="1616"/>
        <v>0.32821982072049438</v>
      </c>
      <c r="BO708" s="32">
        <f t="shared" si="1616"/>
        <v>-3.6902170013998148E-2</v>
      </c>
      <c r="BP708" s="32">
        <f t="shared" si="1616"/>
        <v>0.28787670334683552</v>
      </c>
      <c r="BQ708" s="32">
        <f t="shared" si="1616"/>
        <v>-7.7245287387657013E-2</v>
      </c>
      <c r="BR708" s="32">
        <f t="shared" si="1616"/>
        <v>-0.44236727812214954</v>
      </c>
      <c r="BS708" s="32">
        <f t="shared" si="1616"/>
        <v>-5.4694557324227067E-2</v>
      </c>
      <c r="BT708" s="32">
        <f t="shared" si="1616"/>
        <v>-0.4198165480587196</v>
      </c>
      <c r="BU708" s="32">
        <f t="shared" si="1616"/>
        <v>-0.78493853879321218</v>
      </c>
      <c r="BV708" s="32">
        <f t="shared" si="1616"/>
        <v>-0.46015966543237846</v>
      </c>
      <c r="BW708" s="32">
        <f t="shared" si="1616"/>
        <v>-0.82528165616687099</v>
      </c>
      <c r="BX708" s="32">
        <f t="shared" si="1616"/>
        <v>-1.1904036469013635</v>
      </c>
      <c r="BY708" s="32">
        <f t="shared" si="1616"/>
        <v>-0.8656247735405298</v>
      </c>
      <c r="BZ708" s="32">
        <f t="shared" si="1616"/>
        <v>-1.2307467642750223</v>
      </c>
      <c r="CA708" s="32">
        <f t="shared" si="1616"/>
        <v>-1.5958687550095148</v>
      </c>
      <c r="CB708" s="32">
        <f t="shared" si="1616"/>
        <v>0.22663671757905385</v>
      </c>
      <c r="CC708" s="32">
        <f t="shared" ref="CC708:CS708" si="1617">SUMPRODUCT(BN$3:BN$6,$K708:$K711)</f>
        <v>-0.13848527315543868</v>
      </c>
      <c r="CD708" s="32">
        <f t="shared" si="1617"/>
        <v>-0.50360726388993116</v>
      </c>
      <c r="CE708" s="32">
        <f t="shared" si="1617"/>
        <v>-0.17882839052909755</v>
      </c>
      <c r="CF708" s="32">
        <f t="shared" si="1617"/>
        <v>-0.54395038126359008</v>
      </c>
      <c r="CG708" s="32">
        <f t="shared" si="1617"/>
        <v>-0.90907237199808266</v>
      </c>
      <c r="CH708" s="32">
        <f t="shared" si="1617"/>
        <v>-0.584293498637249</v>
      </c>
      <c r="CI708" s="32">
        <f t="shared" si="1617"/>
        <v>-0.94941548937174147</v>
      </c>
      <c r="CJ708" s="32">
        <f t="shared" si="1617"/>
        <v>-1.3145374801062339</v>
      </c>
      <c r="CK708" s="32">
        <f t="shared" si="1617"/>
        <v>0.60174508411676175</v>
      </c>
      <c r="CL708" s="32">
        <f t="shared" si="1617"/>
        <v>0.23662309338226917</v>
      </c>
      <c r="CM708" s="32">
        <f t="shared" si="1617"/>
        <v>-0.12849889735222336</v>
      </c>
      <c r="CN708" s="32">
        <f t="shared" si="1617"/>
        <v>0.1962799760086103</v>
      </c>
      <c r="CO708" s="32">
        <f t="shared" si="1617"/>
        <v>-0.16884201472588223</v>
      </c>
      <c r="CP708" s="32">
        <f t="shared" si="1617"/>
        <v>-0.5339640054603747</v>
      </c>
      <c r="CQ708" s="32">
        <f t="shared" si="1617"/>
        <v>-0.20918513209954109</v>
      </c>
      <c r="CR708" s="32">
        <f t="shared" si="1617"/>
        <v>-0.57430712283403362</v>
      </c>
      <c r="CS708" s="32">
        <f t="shared" si="1617"/>
        <v>-0.93942911356852621</v>
      </c>
    </row>
    <row r="709" spans="2:97" ht="13.9" thickTop="1" thickBot="1" x14ac:dyDescent="0.4">
      <c r="H709" s="33">
        <f>H708</f>
        <v>1.5733246290743846E-13</v>
      </c>
      <c r="I709" s="33">
        <f t="shared" ref="I709:J709" si="1618">I704</f>
        <v>0.32821982072046352</v>
      </c>
      <c r="J709" s="33">
        <f t="shared" si="1618"/>
        <v>0.19629916766790531</v>
      </c>
      <c r="K709" s="33">
        <f t="shared" ref="K709:K711" si="1619">I709+J709*H709</f>
        <v>0.32821982072049438</v>
      </c>
      <c r="L709" s="33">
        <f>$CE$4-$CE$7*SUMPRODUCT($B$4:$CD$4,Q710:CS710)</f>
        <v>-2.6432189770275727E-12</v>
      </c>
      <c r="M709" s="39" t="s">
        <v>375</v>
      </c>
      <c r="O709" s="47">
        <f t="shared" ref="O709:O710" si="1620">SUM(Q709:CS709)</f>
        <v>98.882941364184347</v>
      </c>
      <c r="P709" s="39" t="s">
        <v>365</v>
      </c>
      <c r="Q709" s="33">
        <f>EXP(Q708)</f>
        <v>2.5585203767568081</v>
      </c>
      <c r="R709" s="33">
        <f>EXP(R708)</f>
        <v>1.7758996202338082</v>
      </c>
      <c r="S709" s="33">
        <f t="shared" ref="S709:CD709" si="1621">EXP(S708)</f>
        <v>1.2326731847820498</v>
      </c>
      <c r="T709" s="33">
        <f t="shared" si="1621"/>
        <v>1.7056802511712272</v>
      </c>
      <c r="U709" s="33">
        <f t="shared" si="1621"/>
        <v>1.1839330801558876</v>
      </c>
      <c r="V709" s="33">
        <f t="shared" si="1621"/>
        <v>0.82178212318804389</v>
      </c>
      <c r="W709" s="33">
        <f t="shared" si="1621"/>
        <v>1.1371201674474996</v>
      </c>
      <c r="X709" s="33">
        <f t="shared" si="1621"/>
        <v>0.78928872010393525</v>
      </c>
      <c r="Y709" s="33">
        <f t="shared" si="1621"/>
        <v>0.54785474879203633</v>
      </c>
      <c r="Z709" s="33">
        <f t="shared" si="1621"/>
        <v>3.389764291594171</v>
      </c>
      <c r="AA709" s="33">
        <f t="shared" si="1621"/>
        <v>2.3528759719142993</v>
      </c>
      <c r="AB709" s="33">
        <f t="shared" si="1621"/>
        <v>1.6331593771695914</v>
      </c>
      <c r="AC709" s="33">
        <f t="shared" si="1621"/>
        <v>2.2598428610628103</v>
      </c>
      <c r="AD709" s="33">
        <f t="shared" si="1621"/>
        <v>1.5685839812762197</v>
      </c>
      <c r="AE709" s="33">
        <f t="shared" si="1621"/>
        <v>1.088772918113075</v>
      </c>
      <c r="AF709" s="33">
        <f t="shared" si="1621"/>
        <v>1.5065619073752263</v>
      </c>
      <c r="AG709" s="33">
        <f t="shared" si="1621"/>
        <v>1.04572265418416</v>
      </c>
      <c r="AH709" s="33">
        <f t="shared" si="1621"/>
        <v>0.72584861207539275</v>
      </c>
      <c r="AI709" s="33">
        <f t="shared" si="1621"/>
        <v>4.9326124430196288</v>
      </c>
      <c r="AJ709" s="33">
        <f t="shared" si="1621"/>
        <v>3.4237853424576237</v>
      </c>
      <c r="AK709" s="33">
        <f t="shared" si="1621"/>
        <v>2.3764903905670622</v>
      </c>
      <c r="AL709" s="33">
        <f t="shared" si="1621"/>
        <v>3.288408295346462</v>
      </c>
      <c r="AM709" s="33">
        <f t="shared" si="1621"/>
        <v>2.2825235616384458</v>
      </c>
      <c r="AN709" s="33">
        <f t="shared" si="1621"/>
        <v>1.5843269270447289</v>
      </c>
      <c r="AO709" s="33">
        <f t="shared" si="1621"/>
        <v>2.1922721968976702</v>
      </c>
      <c r="AP709" s="33">
        <f t="shared" si="1621"/>
        <v>1.5216823744256502</v>
      </c>
      <c r="AQ709" s="33">
        <f t="shared" si="1621"/>
        <v>1.0562179513631664</v>
      </c>
      <c r="AR709" s="33">
        <f t="shared" si="1621"/>
        <v>1.5563872624650095</v>
      </c>
      <c r="AS709" s="33">
        <f t="shared" si="1621"/>
        <v>1.0803070295855881</v>
      </c>
      <c r="AT709" s="33">
        <f t="shared" si="1621"/>
        <v>0.74985404103323194</v>
      </c>
      <c r="AU709" s="33">
        <f t="shared" si="1621"/>
        <v>1.0375915083100198</v>
      </c>
      <c r="AV709" s="33">
        <f t="shared" si="1621"/>
        <v>0.72020468639040147</v>
      </c>
      <c r="AW709" s="33">
        <f t="shared" si="1621"/>
        <v>0.49990269402216114</v>
      </c>
      <c r="AX709" s="33">
        <f t="shared" si="1621"/>
        <v>0.69172767220668885</v>
      </c>
      <c r="AY709" s="33">
        <f t="shared" si="1621"/>
        <v>0.48013645759360724</v>
      </c>
      <c r="AZ709" s="33">
        <f t="shared" si="1621"/>
        <v>0.33326846268144511</v>
      </c>
      <c r="BA709" s="33">
        <f t="shared" si="1621"/>
        <v>2.0620457097486575</v>
      </c>
      <c r="BB709" s="33">
        <f t="shared" si="1621"/>
        <v>1.4312906108214567</v>
      </c>
      <c r="BC709" s="33">
        <f t="shared" si="1621"/>
        <v>0.99347594621234703</v>
      </c>
      <c r="BD709" s="33">
        <f t="shared" si="1621"/>
        <v>1.3746971398324563</v>
      </c>
      <c r="BE709" s="33">
        <f t="shared" si="1621"/>
        <v>0.95419374054765016</v>
      </c>
      <c r="BF709" s="33">
        <f t="shared" si="1621"/>
        <v>0.66231729747490664</v>
      </c>
      <c r="BG709" s="33">
        <f t="shared" si="1621"/>
        <v>0.91646475988831611</v>
      </c>
      <c r="BH709" s="33">
        <f t="shared" si="1621"/>
        <v>0.63612916036510836</v>
      </c>
      <c r="BI709" s="33">
        <f t="shared" si="1621"/>
        <v>0.44154486498327677</v>
      </c>
      <c r="BJ709" s="33">
        <f t="shared" si="1621"/>
        <v>3.0005839495105504</v>
      </c>
      <c r="BK709" s="33">
        <f t="shared" si="1621"/>
        <v>2.0827412377970496</v>
      </c>
      <c r="BL709" s="33">
        <f t="shared" si="1621"/>
        <v>1.44565562457533</v>
      </c>
      <c r="BM709" s="33">
        <f t="shared" si="1621"/>
        <v>2.0003892996737265</v>
      </c>
      <c r="BN709" s="33">
        <f t="shared" si="1621"/>
        <v>1.3884941585313844</v>
      </c>
      <c r="BO709" s="33">
        <f t="shared" si="1621"/>
        <v>0.96377041638356586</v>
      </c>
      <c r="BP709" s="33">
        <f t="shared" si="1621"/>
        <v>1.3335928664491681</v>
      </c>
      <c r="BQ709" s="33">
        <f t="shared" si="1621"/>
        <v>0.92566277235426819</v>
      </c>
      <c r="BR709" s="33">
        <f t="shared" si="1621"/>
        <v>0.64251361092238557</v>
      </c>
      <c r="BS709" s="33">
        <f t="shared" si="1621"/>
        <v>0.9467742890654236</v>
      </c>
      <c r="BT709" s="33">
        <f t="shared" si="1621"/>
        <v>0.65716736738666892</v>
      </c>
      <c r="BU709" s="33">
        <f t="shared" si="1621"/>
        <v>0.45614773631445982</v>
      </c>
      <c r="BV709" s="33">
        <f t="shared" si="1621"/>
        <v>0.63118285937695728</v>
      </c>
      <c r="BW709" s="33">
        <f t="shared" si="1621"/>
        <v>0.43811157825778496</v>
      </c>
      <c r="BX709" s="33">
        <f t="shared" si="1621"/>
        <v>0.30409849087631052</v>
      </c>
      <c r="BY709" s="33">
        <f t="shared" si="1621"/>
        <v>0.420788572917977</v>
      </c>
      <c r="BZ709" s="33">
        <f t="shared" si="1621"/>
        <v>0.29207438550519382</v>
      </c>
      <c r="CA709" s="33">
        <f t="shared" si="1621"/>
        <v>0.20273232725087637</v>
      </c>
      <c r="CB709" s="33">
        <f t="shared" si="1621"/>
        <v>1.2543740931004845</v>
      </c>
      <c r="CC709" s="33">
        <f t="shared" si="1621"/>
        <v>0.87067607348589815</v>
      </c>
      <c r="CD709" s="33">
        <f t="shared" si="1621"/>
        <v>0.60434668502045796</v>
      </c>
      <c r="CE709" s="33">
        <f t="shared" ref="CE709:CS709" si="1622">EXP(CE708)</f>
        <v>0.83624939540033394</v>
      </c>
      <c r="CF709" s="33">
        <f t="shared" si="1622"/>
        <v>0.58045071565727302</v>
      </c>
      <c r="CG709" s="33">
        <f t="shared" si="1622"/>
        <v>0.40289779001364384</v>
      </c>
      <c r="CH709" s="33">
        <f t="shared" si="1622"/>
        <v>0.5574995969335631</v>
      </c>
      <c r="CI709" s="33">
        <f t="shared" si="1622"/>
        <v>0.38696714377152036</v>
      </c>
      <c r="CJ709" s="33">
        <f t="shared" si="1622"/>
        <v>0.26859852667576606</v>
      </c>
      <c r="CK709" s="33">
        <f t="shared" si="1622"/>
        <v>1.825301327048634</v>
      </c>
      <c r="CL709" s="33">
        <f t="shared" si="1622"/>
        <v>1.266963500844555</v>
      </c>
      <c r="CM709" s="33">
        <f t="shared" si="1622"/>
        <v>0.87941453210235987</v>
      </c>
      <c r="CN709" s="33">
        <f t="shared" si="1622"/>
        <v>1.2168675513657716</v>
      </c>
      <c r="CO709" s="33">
        <f t="shared" si="1622"/>
        <v>0.84464233389638099</v>
      </c>
      <c r="CP709" s="33">
        <f t="shared" si="1622"/>
        <v>0.58627635473491424</v>
      </c>
      <c r="CQ709" s="33">
        <f t="shared" si="1622"/>
        <v>0.8112450342438583</v>
      </c>
      <c r="CR709" s="33">
        <f t="shared" si="1622"/>
        <v>0.56309488926426132</v>
      </c>
      <c r="CS709" s="33">
        <f t="shared" si="1622"/>
        <v>0.39085090315661453</v>
      </c>
    </row>
    <row r="710" spans="2:97" ht="13.9" thickTop="1" thickBot="1" x14ac:dyDescent="0.4">
      <c r="H710" s="32">
        <f t="shared" ref="H710:H711" si="1623">H709</f>
        <v>1.5733246290743846E-13</v>
      </c>
      <c r="I710" s="32">
        <f t="shared" ref="I710:J710" si="1624">I705</f>
        <v>-0.40546510810822806</v>
      </c>
      <c r="J710" s="32">
        <f t="shared" si="1624"/>
        <v>0.48718304656726907</v>
      </c>
      <c r="K710" s="32">
        <f t="shared" si="1619"/>
        <v>-0.4054651081081514</v>
      </c>
      <c r="L710" s="32">
        <f>$CE$5-$CE$7*SUMPRODUCT($B$5:$CD$5,Q710:CS710)</f>
        <v>-5.9969806898152456E-12</v>
      </c>
      <c r="M710" s="32">
        <f>SUMPRODUCT($B$7:$CD$7, LN(Q710:CS710))</f>
        <v>-3180.597839997798</v>
      </c>
      <c r="O710" s="48">
        <f t="shared" si="1620"/>
        <v>1.0000000000000004</v>
      </c>
      <c r="P710" s="39" t="s">
        <v>366</v>
      </c>
      <c r="Q710" s="32">
        <f t="shared" ref="Q710:AV710" si="1625">Q709/$O709</f>
        <v>2.5874234134417758E-2</v>
      </c>
      <c r="R710" s="32">
        <f t="shared" si="1625"/>
        <v>1.7959615639801786E-2</v>
      </c>
      <c r="S710" s="32">
        <f t="shared" si="1625"/>
        <v>1.2465984200875796E-2</v>
      </c>
      <c r="T710" s="32">
        <f t="shared" si="1625"/>
        <v>1.724948942294539E-2</v>
      </c>
      <c r="U710" s="32">
        <f t="shared" si="1625"/>
        <v>1.1973077093201348E-2</v>
      </c>
      <c r="V710" s="32">
        <f t="shared" si="1625"/>
        <v>8.3106561339173057E-3</v>
      </c>
      <c r="W710" s="32">
        <f t="shared" si="1625"/>
        <v>1.1499659615297076E-2</v>
      </c>
      <c r="X710" s="32">
        <f t="shared" si="1625"/>
        <v>7.9820513954676677E-3</v>
      </c>
      <c r="Y710" s="32">
        <f t="shared" si="1625"/>
        <v>5.5404374226116085E-3</v>
      </c>
      <c r="Z710" s="32">
        <f t="shared" si="1625"/>
        <v>3.4280577062424968E-2</v>
      </c>
      <c r="AA710" s="32">
        <f t="shared" si="1625"/>
        <v>2.3794558894124046E-2</v>
      </c>
      <c r="AB710" s="32">
        <f t="shared" si="1625"/>
        <v>1.6516088160795001E-2</v>
      </c>
      <c r="AC710" s="32">
        <f t="shared" si="1625"/>
        <v>2.2853718041616945E-2</v>
      </c>
      <c r="AD710" s="32">
        <f t="shared" si="1625"/>
        <v>1.5863039262749568E-2</v>
      </c>
      <c r="AE710" s="32">
        <f t="shared" si="1625"/>
        <v>1.1010725440530143E-2</v>
      </c>
      <c r="AF710" s="32">
        <f t="shared" si="1625"/>
        <v>1.5235812027744827E-2</v>
      </c>
      <c r="AG710" s="32">
        <f t="shared" si="1625"/>
        <v>1.0575359508499849E-2</v>
      </c>
      <c r="AH710" s="32">
        <f t="shared" si="1625"/>
        <v>7.3404836270201902E-3</v>
      </c>
      <c r="AI710" s="32">
        <f t="shared" si="1625"/>
        <v>4.9883350707104201E-2</v>
      </c>
      <c r="AJ710" s="32">
        <f t="shared" si="1625"/>
        <v>3.4624630853646185E-2</v>
      </c>
      <c r="AK710" s="32">
        <f t="shared" si="1625"/>
        <v>2.403337074910105E-2</v>
      </c>
      <c r="AL710" s="32">
        <f t="shared" si="1625"/>
        <v>3.3255567138069902E-2</v>
      </c>
      <c r="AM710" s="32">
        <f t="shared" si="1625"/>
        <v>2.3083087235764424E-2</v>
      </c>
      <c r="AN710" s="32">
        <f t="shared" si="1625"/>
        <v>1.6022247166067576E-2</v>
      </c>
      <c r="AO710" s="32">
        <f t="shared" si="1625"/>
        <v>2.2170378092046892E-2</v>
      </c>
      <c r="AP710" s="32">
        <f t="shared" si="1625"/>
        <v>1.5388724823843149E-2</v>
      </c>
      <c r="AQ710" s="32">
        <f t="shared" si="1625"/>
        <v>1.0681498110711857E-2</v>
      </c>
      <c r="AR710" s="32">
        <f t="shared" si="1625"/>
        <v>1.5739694238391021E-2</v>
      </c>
      <c r="AS710" s="32">
        <f t="shared" si="1625"/>
        <v>1.092511018262325E-2</v>
      </c>
      <c r="AT710" s="32">
        <f t="shared" si="1625"/>
        <v>7.583249756614046E-3</v>
      </c>
      <c r="AU710" s="32">
        <f t="shared" si="1625"/>
        <v>1.0493129492260816E-2</v>
      </c>
      <c r="AV710" s="32">
        <f t="shared" si="1625"/>
        <v>7.2834067884155942E-3</v>
      </c>
      <c r="AW710" s="32">
        <f t="shared" ref="AW710:CB710" si="1626">AW709/$O709</f>
        <v>5.0554998377427629E-3</v>
      </c>
      <c r="AX710" s="32">
        <f t="shared" si="1626"/>
        <v>6.9954196615073022E-3</v>
      </c>
      <c r="AY710" s="32">
        <f t="shared" si="1626"/>
        <v>4.85560452561046E-3</v>
      </c>
      <c r="AZ710" s="32">
        <f t="shared" si="1626"/>
        <v>3.3703332251618862E-3</v>
      </c>
      <c r="BA710" s="32">
        <f t="shared" si="1626"/>
        <v>2.0853401823416388E-2</v>
      </c>
      <c r="BB710" s="32">
        <f t="shared" si="1626"/>
        <v>1.4474595830943534E-2</v>
      </c>
      <c r="BC710" s="32">
        <f t="shared" si="1626"/>
        <v>1.0046990234173865E-2</v>
      </c>
      <c r="BD710" s="32">
        <f t="shared" si="1626"/>
        <v>1.3902267882277773E-2</v>
      </c>
      <c r="BE710" s="32">
        <f t="shared" si="1626"/>
        <v>9.6497305539624805E-3</v>
      </c>
      <c r="BF710" s="32">
        <f t="shared" si="1626"/>
        <v>6.6979934894493302E-3</v>
      </c>
      <c r="BG710" s="32">
        <f t="shared" si="1626"/>
        <v>9.2681785881853027E-3</v>
      </c>
      <c r="BH710" s="32">
        <f t="shared" si="1626"/>
        <v>6.4331537026417378E-3</v>
      </c>
      <c r="BI710" s="32">
        <f t="shared" si="1626"/>
        <v>4.465328992966278E-3</v>
      </c>
      <c r="BJ710" s="32">
        <f t="shared" si="1626"/>
        <v>3.0344808802353948E-2</v>
      </c>
      <c r="BK710" s="32">
        <f t="shared" si="1626"/>
        <v>2.1062695031758265E-2</v>
      </c>
      <c r="BL710" s="32">
        <f t="shared" si="1626"/>
        <v>1.4619868752194605E-2</v>
      </c>
      <c r="BM710" s="32">
        <f t="shared" si="1626"/>
        <v>2.0229872534902896E-2</v>
      </c>
      <c r="BN710" s="32">
        <f t="shared" si="1626"/>
        <v>1.4041796687839026E-2</v>
      </c>
      <c r="BO710" s="32">
        <f t="shared" si="1626"/>
        <v>9.7465791681298625E-3</v>
      </c>
      <c r="BP710" s="32">
        <f t="shared" si="1626"/>
        <v>1.3486581689935438E-2</v>
      </c>
      <c r="BQ710" s="32">
        <f t="shared" si="1626"/>
        <v>9.3611977918928047E-3</v>
      </c>
      <c r="BR710" s="32">
        <f t="shared" si="1626"/>
        <v>6.4977194454199924E-3</v>
      </c>
      <c r="BS710" s="32">
        <f t="shared" si="1626"/>
        <v>9.5746978801780225E-3</v>
      </c>
      <c r="BT710" s="32">
        <f t="shared" si="1626"/>
        <v>6.6459124123981273E-3</v>
      </c>
      <c r="BU710" s="32">
        <f t="shared" si="1626"/>
        <v>4.613007360232891E-3</v>
      </c>
      <c r="BV710" s="32">
        <f t="shared" si="1626"/>
        <v>6.3831319201187653E-3</v>
      </c>
      <c r="BW710" s="32">
        <f t="shared" si="1626"/>
        <v>4.4306082749321421E-3</v>
      </c>
      <c r="BX710" s="32">
        <f t="shared" si="1626"/>
        <v>3.075338240155301E-3</v>
      </c>
      <c r="BY710" s="32">
        <f t="shared" si="1626"/>
        <v>4.2554212800792321E-3</v>
      </c>
      <c r="BZ710" s="32">
        <f t="shared" si="1626"/>
        <v>2.9537388499548001E-3</v>
      </c>
      <c r="CA710" s="32">
        <f t="shared" si="1626"/>
        <v>2.0502254934368943E-3</v>
      </c>
      <c r="CB710" s="32">
        <f t="shared" si="1626"/>
        <v>1.2685444787495188E-2</v>
      </c>
      <c r="CC710" s="32">
        <f t="shared" ref="CC710:CS710" si="1627">CC709/$O709</f>
        <v>8.8051190779126556E-3</v>
      </c>
      <c r="CD710" s="32">
        <f t="shared" si="1627"/>
        <v>6.1117385535150942E-3</v>
      </c>
      <c r="CE710" s="32">
        <f t="shared" si="1627"/>
        <v>8.4569631916635683E-3</v>
      </c>
      <c r="CF710" s="32">
        <f t="shared" si="1627"/>
        <v>5.870079385275181E-3</v>
      </c>
      <c r="CG710" s="32">
        <f t="shared" si="1627"/>
        <v>4.0744923690101157E-3</v>
      </c>
      <c r="CH710" s="32">
        <f t="shared" si="1627"/>
        <v>5.6379754611091178E-3</v>
      </c>
      <c r="CI710" s="32">
        <f t="shared" si="1627"/>
        <v>3.9133862568501709E-3</v>
      </c>
      <c r="CJ710" s="32">
        <f t="shared" si="1627"/>
        <v>2.7163282460067792E-3</v>
      </c>
      <c r="CK710" s="32">
        <f t="shared" si="1627"/>
        <v>1.8459213509093318E-2</v>
      </c>
      <c r="CL710" s="32">
        <f t="shared" si="1627"/>
        <v>1.2812761062379283E-2</v>
      </c>
      <c r="CM710" s="32">
        <f t="shared" si="1627"/>
        <v>8.893490828347124E-3</v>
      </c>
      <c r="CN710" s="32">
        <f t="shared" si="1627"/>
        <v>1.2306142339395702E-2</v>
      </c>
      <c r="CO710" s="32">
        <f t="shared" si="1627"/>
        <v>8.5418407082529669E-3</v>
      </c>
      <c r="CP710" s="32">
        <f t="shared" si="1627"/>
        <v>5.9289938855648259E-3</v>
      </c>
      <c r="CQ710" s="32">
        <f t="shared" si="1627"/>
        <v>8.2040948929305753E-3</v>
      </c>
      <c r="CR710" s="32">
        <f t="shared" si="1627"/>
        <v>5.6945604721687186E-3</v>
      </c>
      <c r="CS710" s="32">
        <f t="shared" si="1627"/>
        <v>3.9526625903766018E-3</v>
      </c>
    </row>
    <row r="711" spans="2:97" ht="13.15" thickTop="1" x14ac:dyDescent="0.35">
      <c r="H711" s="34">
        <f t="shared" si="1623"/>
        <v>1.5733246290743846E-13</v>
      </c>
      <c r="I711" s="34">
        <f t="shared" ref="I711:J711" si="1628">I706</f>
        <v>-0.36512199073457491</v>
      </c>
      <c r="J711" s="34">
        <f t="shared" si="1628"/>
        <v>0.52369029920072274</v>
      </c>
      <c r="K711" s="34">
        <f t="shared" si="1619"/>
        <v>-0.36512199073449253</v>
      </c>
      <c r="L711" s="34">
        <f>$CE$6-$CE$7*SUMPRODUCT($B$6:$CD$6,Q710:CS710)</f>
        <v>-6.4801497501321137E-12</v>
      </c>
    </row>
    <row r="712" spans="2:97" ht="13.5" thickBot="1" x14ac:dyDescent="0.4">
      <c r="B712" s="39" t="s">
        <v>367</v>
      </c>
      <c r="D712" s="39" t="s">
        <v>368</v>
      </c>
      <c r="E712" s="39" t="s">
        <v>369</v>
      </c>
      <c r="F712" s="39" t="s">
        <v>370</v>
      </c>
      <c r="H712" s="39" t="s">
        <v>347</v>
      </c>
      <c r="I712" s="39" t="s">
        <v>371</v>
      </c>
      <c r="J712" s="39" t="s">
        <v>372</v>
      </c>
      <c r="K712" s="39" t="s">
        <v>349</v>
      </c>
      <c r="L712" s="39" t="s">
        <v>373</v>
      </c>
      <c r="M712" s="39" t="s">
        <v>374</v>
      </c>
      <c r="O712" s="45" t="s">
        <v>336</v>
      </c>
    </row>
    <row r="713" spans="2:97" ht="13.9" thickTop="1" thickBot="1" x14ac:dyDescent="0.4">
      <c r="B713" s="32">
        <f>1+B708</f>
        <v>8</v>
      </c>
      <c r="D713" s="32">
        <f>IF(F708,IF(M713&lt;0,D708,H713),E708)</f>
        <v>1.2586597032595077E-13</v>
      </c>
      <c r="E713" s="32">
        <f>IF(F708,IF(M713&lt;0,H713,E708),H713)</f>
        <v>1.4159921661669461E-13</v>
      </c>
      <c r="F713" s="32" t="b">
        <f>OR(F708,M713*M708&lt;=0)</f>
        <v>1</v>
      </c>
      <c r="H713" s="32">
        <f>IF(F708,(D708+E708)/2,2*H708)</f>
        <v>1.4159921661669461E-13</v>
      </c>
      <c r="I713" s="32">
        <f>I708</f>
        <v>-0.49706183544653393</v>
      </c>
      <c r="J713" s="32">
        <f>J708</f>
        <v>1</v>
      </c>
      <c r="K713" s="32">
        <f>I713+J713*H713</f>
        <v>-0.49706183544639232</v>
      </c>
      <c r="L713" s="32">
        <f>$CE$3-$CE$7*SUMPRODUCT($B$3:$CD$3,Q715:CS715)</f>
        <v>-4.8885340220294893E-12</v>
      </c>
      <c r="M713" s="32">
        <f>SUMPRODUCT(L713:L716,J713:J716)</f>
        <v>-7.6329982849045315E-12</v>
      </c>
      <c r="O713" s="46">
        <f>SUM(Q713:CS713)</f>
        <v>-1.2659907370647514</v>
      </c>
      <c r="P713" s="39" t="s">
        <v>363</v>
      </c>
      <c r="Q713" s="32">
        <f t="shared" ref="Q713:AV713" si="1629">SUMPRODUCT(B$3:B$6,$K713:$K716)</f>
        <v>0.93942911356856085</v>
      </c>
      <c r="R713" s="32">
        <f t="shared" si="1629"/>
        <v>0.57430712283406005</v>
      </c>
      <c r="S713" s="32">
        <f t="shared" si="1629"/>
        <v>0.2091851320995593</v>
      </c>
      <c r="T713" s="32">
        <f t="shared" si="1629"/>
        <v>0.53396400546040179</v>
      </c>
      <c r="U713" s="32">
        <f t="shared" si="1629"/>
        <v>0.16884201472590099</v>
      </c>
      <c r="V713" s="32">
        <f t="shared" si="1629"/>
        <v>-0.19627997600859975</v>
      </c>
      <c r="W713" s="32">
        <f t="shared" si="1629"/>
        <v>0.12849889735224268</v>
      </c>
      <c r="X713" s="32">
        <f t="shared" si="1629"/>
        <v>-0.23662309338225807</v>
      </c>
      <c r="Y713" s="32">
        <f t="shared" si="1629"/>
        <v>-0.60174508411675887</v>
      </c>
      <c r="Z713" s="32">
        <f t="shared" si="1629"/>
        <v>1.220760388471839</v>
      </c>
      <c r="AA713" s="32">
        <f t="shared" si="1629"/>
        <v>0.8556383977373383</v>
      </c>
      <c r="AB713" s="32">
        <f t="shared" si="1629"/>
        <v>0.49051640700283755</v>
      </c>
      <c r="AC713" s="32">
        <f t="shared" si="1629"/>
        <v>0.81529528036368004</v>
      </c>
      <c r="AD713" s="32">
        <f t="shared" si="1629"/>
        <v>0.4501732896291793</v>
      </c>
      <c r="AE713" s="32">
        <f t="shared" si="1629"/>
        <v>8.5051298894678551E-2</v>
      </c>
      <c r="AF713" s="32">
        <f t="shared" si="1629"/>
        <v>0.40983017225552099</v>
      </c>
      <c r="AG713" s="32">
        <f t="shared" si="1629"/>
        <v>4.470818152102024E-2</v>
      </c>
      <c r="AH713" s="32">
        <f t="shared" si="1629"/>
        <v>-0.3204138092134805</v>
      </c>
      <c r="AI713" s="32">
        <f t="shared" si="1629"/>
        <v>1.5958687550095434</v>
      </c>
      <c r="AJ713" s="32">
        <f t="shared" si="1629"/>
        <v>1.2307467642750427</v>
      </c>
      <c r="AK713" s="32">
        <f t="shared" si="1629"/>
        <v>0.86562477354054201</v>
      </c>
      <c r="AL713" s="32">
        <f t="shared" si="1629"/>
        <v>1.1904036469013843</v>
      </c>
      <c r="AM713" s="32">
        <f t="shared" si="1629"/>
        <v>0.82528165616688365</v>
      </c>
      <c r="AN713" s="32">
        <f t="shared" si="1629"/>
        <v>0.4601596654323829</v>
      </c>
      <c r="AO713" s="32">
        <f t="shared" si="1629"/>
        <v>0.78493853879322528</v>
      </c>
      <c r="AP713" s="32">
        <f t="shared" si="1629"/>
        <v>0.41981654805872459</v>
      </c>
      <c r="AQ713" s="32">
        <f t="shared" si="1629"/>
        <v>5.4694557324223847E-2</v>
      </c>
      <c r="AR713" s="32">
        <f t="shared" si="1629"/>
        <v>0.44236727812216847</v>
      </c>
      <c r="AS713" s="32">
        <f t="shared" si="1629"/>
        <v>7.7245287387667727E-2</v>
      </c>
      <c r="AT713" s="32">
        <f t="shared" si="1629"/>
        <v>-0.28787670334683302</v>
      </c>
      <c r="AU713" s="32">
        <f t="shared" si="1629"/>
        <v>3.6902170014009417E-2</v>
      </c>
      <c r="AV713" s="32">
        <f t="shared" si="1629"/>
        <v>-0.32821982072049133</v>
      </c>
      <c r="AW713" s="32">
        <f t="shared" ref="AW713:CB713" si="1630">SUMPRODUCT(AH$3:AH$6,$K713:$K716)</f>
        <v>-0.69334181145499207</v>
      </c>
      <c r="AX713" s="32">
        <f t="shared" si="1630"/>
        <v>-0.36856293809414969</v>
      </c>
      <c r="AY713" s="32">
        <f t="shared" si="1630"/>
        <v>-0.73368492882865044</v>
      </c>
      <c r="AZ713" s="32">
        <f t="shared" si="1630"/>
        <v>-1.0988069195631511</v>
      </c>
      <c r="BA713" s="32">
        <f t="shared" si="1630"/>
        <v>0.72369855302544672</v>
      </c>
      <c r="BB713" s="32">
        <f t="shared" si="1630"/>
        <v>0.35857656229094603</v>
      </c>
      <c r="BC713" s="32">
        <f t="shared" si="1630"/>
        <v>-6.5454284435547128E-3</v>
      </c>
      <c r="BD713" s="32">
        <f t="shared" si="1630"/>
        <v>0.31823344491728772</v>
      </c>
      <c r="BE713" s="32">
        <f t="shared" si="1630"/>
        <v>-4.6888545817213044E-2</v>
      </c>
      <c r="BF713" s="32">
        <f t="shared" si="1630"/>
        <v>-0.41201053655171377</v>
      </c>
      <c r="BG713" s="32">
        <f t="shared" si="1630"/>
        <v>-8.7231663190871334E-2</v>
      </c>
      <c r="BH713" s="32">
        <f t="shared" si="1630"/>
        <v>-0.45235365392537208</v>
      </c>
      <c r="BI713" s="32">
        <f t="shared" si="1630"/>
        <v>-0.81747564465987277</v>
      </c>
      <c r="BJ713" s="32">
        <f t="shared" si="1630"/>
        <v>1.0988069195631511</v>
      </c>
      <c r="BK713" s="32">
        <f t="shared" si="1630"/>
        <v>0.73368492882865044</v>
      </c>
      <c r="BL713" s="32">
        <f t="shared" si="1630"/>
        <v>0.36856293809414969</v>
      </c>
      <c r="BM713" s="32">
        <f t="shared" si="1630"/>
        <v>0.69334181145499207</v>
      </c>
      <c r="BN713" s="32">
        <f t="shared" si="1630"/>
        <v>0.32821982072049133</v>
      </c>
      <c r="BO713" s="32">
        <f t="shared" si="1630"/>
        <v>-3.6902170014009417E-2</v>
      </c>
      <c r="BP713" s="32">
        <f t="shared" si="1630"/>
        <v>0.28787670334683302</v>
      </c>
      <c r="BQ713" s="32">
        <f t="shared" si="1630"/>
        <v>-7.7245287387667727E-2</v>
      </c>
      <c r="BR713" s="32">
        <f t="shared" si="1630"/>
        <v>-0.44236727812216847</v>
      </c>
      <c r="BS713" s="32">
        <f t="shared" si="1630"/>
        <v>-5.4694557324223847E-2</v>
      </c>
      <c r="BT713" s="32">
        <f t="shared" si="1630"/>
        <v>-0.41981654805872459</v>
      </c>
      <c r="BU713" s="32">
        <f t="shared" si="1630"/>
        <v>-0.78493853879322528</v>
      </c>
      <c r="BV713" s="32">
        <f t="shared" si="1630"/>
        <v>-0.4601596654323829</v>
      </c>
      <c r="BW713" s="32">
        <f t="shared" si="1630"/>
        <v>-0.82528165616688365</v>
      </c>
      <c r="BX713" s="32">
        <f t="shared" si="1630"/>
        <v>-1.1904036469013843</v>
      </c>
      <c r="BY713" s="32">
        <f t="shared" si="1630"/>
        <v>-0.86562477354054201</v>
      </c>
      <c r="BZ713" s="32">
        <f t="shared" si="1630"/>
        <v>-1.2307467642750427</v>
      </c>
      <c r="CA713" s="32">
        <f t="shared" si="1630"/>
        <v>-1.5958687550095434</v>
      </c>
      <c r="CB713" s="32">
        <f t="shared" si="1630"/>
        <v>0.2266367175790544</v>
      </c>
      <c r="CC713" s="32">
        <f t="shared" ref="CC713:CS713" si="1631">SUMPRODUCT(BN$3:BN$6,$K713:$K716)</f>
        <v>-0.13848527315544634</v>
      </c>
      <c r="CD713" s="32">
        <f t="shared" si="1631"/>
        <v>-0.50360726388994714</v>
      </c>
      <c r="CE713" s="32">
        <f t="shared" si="1631"/>
        <v>-0.17882839052910465</v>
      </c>
      <c r="CF713" s="32">
        <f t="shared" si="1631"/>
        <v>-0.5439503812636054</v>
      </c>
      <c r="CG713" s="32">
        <f t="shared" si="1631"/>
        <v>-0.9090723719981062</v>
      </c>
      <c r="CH713" s="32">
        <f t="shared" si="1631"/>
        <v>-0.58429349863726365</v>
      </c>
      <c r="CI713" s="32">
        <f t="shared" si="1631"/>
        <v>-0.94941548937176445</v>
      </c>
      <c r="CJ713" s="32">
        <f t="shared" si="1631"/>
        <v>-1.3145374801062653</v>
      </c>
      <c r="CK713" s="32">
        <f t="shared" si="1631"/>
        <v>0.60174508411675887</v>
      </c>
      <c r="CL713" s="32">
        <f t="shared" si="1631"/>
        <v>0.23662309338225807</v>
      </c>
      <c r="CM713" s="32">
        <f t="shared" si="1631"/>
        <v>-0.12849889735224268</v>
      </c>
      <c r="CN713" s="32">
        <f t="shared" si="1631"/>
        <v>0.19627997600859975</v>
      </c>
      <c r="CO713" s="32">
        <f t="shared" si="1631"/>
        <v>-0.16884201472590099</v>
      </c>
      <c r="CP713" s="32">
        <f t="shared" si="1631"/>
        <v>-0.53396400546040179</v>
      </c>
      <c r="CQ713" s="32">
        <f t="shared" si="1631"/>
        <v>-0.2091851320995593</v>
      </c>
      <c r="CR713" s="32">
        <f t="shared" si="1631"/>
        <v>-0.57430712283406005</v>
      </c>
      <c r="CS713" s="32">
        <f t="shared" si="1631"/>
        <v>-0.93942911356856085</v>
      </c>
    </row>
    <row r="714" spans="2:97" ht="13.9" thickTop="1" thickBot="1" x14ac:dyDescent="0.4">
      <c r="H714" s="33">
        <f>H713</f>
        <v>1.4159921661669461E-13</v>
      </c>
      <c r="I714" s="33">
        <f t="shared" ref="I714:J714" si="1632">I709</f>
        <v>0.32821982072046352</v>
      </c>
      <c r="J714" s="33">
        <f t="shared" si="1632"/>
        <v>0.19629916766790531</v>
      </c>
      <c r="K714" s="33">
        <f t="shared" ref="K714:K716" si="1633">I714+J714*H714</f>
        <v>0.32821982072049133</v>
      </c>
      <c r="L714" s="33">
        <f>$CE$4-$CE$7*SUMPRODUCT($B$4:$CD$4,Q715:CS715)</f>
        <v>-1.0800249583553523E-12</v>
      </c>
      <c r="M714" s="39" t="s">
        <v>375</v>
      </c>
      <c r="O714" s="47">
        <f t="shared" ref="O714:O715" si="1634">SUM(Q714:CS714)</f>
        <v>98.8829413641852</v>
      </c>
      <c r="P714" s="39" t="s">
        <v>365</v>
      </c>
      <c r="Q714" s="33">
        <f>EXP(Q713)</f>
        <v>2.5585203767568965</v>
      </c>
      <c r="R714" s="33">
        <f>EXP(R713)</f>
        <v>1.7758996202338553</v>
      </c>
      <c r="S714" s="33">
        <f t="shared" ref="S714:CD714" si="1635">EXP(S713)</f>
        <v>1.2326731847820724</v>
      </c>
      <c r="T714" s="33">
        <f t="shared" si="1635"/>
        <v>1.7056802511712734</v>
      </c>
      <c r="U714" s="33">
        <f t="shared" si="1635"/>
        <v>1.1839330801559098</v>
      </c>
      <c r="V714" s="33">
        <f t="shared" si="1635"/>
        <v>0.82178212318805266</v>
      </c>
      <c r="W714" s="33">
        <f t="shared" si="1635"/>
        <v>1.1371201674475215</v>
      </c>
      <c r="X714" s="33">
        <f t="shared" si="1635"/>
        <v>0.78928872010394402</v>
      </c>
      <c r="Y714" s="33">
        <f t="shared" si="1635"/>
        <v>0.54785474879203799</v>
      </c>
      <c r="Z714" s="33">
        <f t="shared" si="1635"/>
        <v>3.3897642915942794</v>
      </c>
      <c r="AA714" s="33">
        <f t="shared" si="1635"/>
        <v>2.3528759719143548</v>
      </c>
      <c r="AB714" s="33">
        <f t="shared" si="1635"/>
        <v>1.6331593771696167</v>
      </c>
      <c r="AC714" s="33">
        <f t="shared" si="1635"/>
        <v>2.2598428610628654</v>
      </c>
      <c r="AD714" s="33">
        <f t="shared" si="1635"/>
        <v>1.5685839812762452</v>
      </c>
      <c r="AE714" s="33">
        <f t="shared" si="1635"/>
        <v>1.0887729181130836</v>
      </c>
      <c r="AF714" s="33">
        <f t="shared" si="1635"/>
        <v>1.5065619073752514</v>
      </c>
      <c r="AG714" s="33">
        <f t="shared" si="1635"/>
        <v>1.0457226541841689</v>
      </c>
      <c r="AH714" s="33">
        <f t="shared" si="1635"/>
        <v>0.72584861207539297</v>
      </c>
      <c r="AI714" s="33">
        <f t="shared" si="1635"/>
        <v>4.93261244301977</v>
      </c>
      <c r="AJ714" s="33">
        <f t="shared" si="1635"/>
        <v>3.4237853424576938</v>
      </c>
      <c r="AK714" s="33">
        <f t="shared" si="1635"/>
        <v>2.3764903905670915</v>
      </c>
      <c r="AL714" s="33">
        <f t="shared" si="1635"/>
        <v>3.2884082953465308</v>
      </c>
      <c r="AM714" s="33">
        <f t="shared" si="1635"/>
        <v>2.2825235616384747</v>
      </c>
      <c r="AN714" s="33">
        <f t="shared" si="1635"/>
        <v>1.584326927044736</v>
      </c>
      <c r="AO714" s="33">
        <f t="shared" si="1635"/>
        <v>2.1922721968976986</v>
      </c>
      <c r="AP714" s="33">
        <f t="shared" si="1635"/>
        <v>1.521682374425658</v>
      </c>
      <c r="AQ714" s="33">
        <f t="shared" si="1635"/>
        <v>1.0562179513631629</v>
      </c>
      <c r="AR714" s="33">
        <f t="shared" si="1635"/>
        <v>1.556387262465039</v>
      </c>
      <c r="AS714" s="33">
        <f t="shared" si="1635"/>
        <v>1.0803070295855997</v>
      </c>
      <c r="AT714" s="33">
        <f t="shared" si="1635"/>
        <v>0.74985404103323383</v>
      </c>
      <c r="AU714" s="33">
        <f t="shared" si="1635"/>
        <v>1.0375915083100316</v>
      </c>
      <c r="AV714" s="33">
        <f t="shared" si="1635"/>
        <v>0.72020468639040369</v>
      </c>
      <c r="AW714" s="33">
        <f t="shared" si="1635"/>
        <v>0.49990269402215859</v>
      </c>
      <c r="AX714" s="33">
        <f t="shared" si="1635"/>
        <v>0.69172767220669129</v>
      </c>
      <c r="AY714" s="33">
        <f t="shared" si="1635"/>
        <v>0.48013645759360496</v>
      </c>
      <c r="AZ714" s="33">
        <f t="shared" si="1635"/>
        <v>0.33326846268144084</v>
      </c>
      <c r="BA714" s="33">
        <f t="shared" si="1635"/>
        <v>2.0620457097486913</v>
      </c>
      <c r="BB714" s="33">
        <f t="shared" si="1635"/>
        <v>1.4312906108214682</v>
      </c>
      <c r="BC714" s="33">
        <f t="shared" si="1635"/>
        <v>0.99347594621234692</v>
      </c>
      <c r="BD714" s="33">
        <f t="shared" si="1635"/>
        <v>1.3746971398324681</v>
      </c>
      <c r="BE714" s="33">
        <f t="shared" si="1635"/>
        <v>0.95419374054765049</v>
      </c>
      <c r="BF714" s="33">
        <f t="shared" si="1635"/>
        <v>0.66231729747490153</v>
      </c>
      <c r="BG714" s="33">
        <f t="shared" si="1635"/>
        <v>0.91646475988831699</v>
      </c>
      <c r="BH714" s="33">
        <f t="shared" si="1635"/>
        <v>0.63612916036510381</v>
      </c>
      <c r="BI714" s="33">
        <f t="shared" si="1635"/>
        <v>0.44154486498327006</v>
      </c>
      <c r="BJ714" s="33">
        <f t="shared" si="1635"/>
        <v>3.000583949510589</v>
      </c>
      <c r="BK714" s="33">
        <f t="shared" si="1635"/>
        <v>2.0827412377970593</v>
      </c>
      <c r="BL714" s="33">
        <f t="shared" si="1635"/>
        <v>1.4456556245753249</v>
      </c>
      <c r="BM714" s="33">
        <f t="shared" si="1635"/>
        <v>2.0003892996737367</v>
      </c>
      <c r="BN714" s="33">
        <f t="shared" si="1635"/>
        <v>1.3884941585313801</v>
      </c>
      <c r="BO714" s="33">
        <f t="shared" si="1635"/>
        <v>0.9637704163835551</v>
      </c>
      <c r="BP714" s="33">
        <f t="shared" si="1635"/>
        <v>1.3335928664491647</v>
      </c>
      <c r="BQ714" s="33">
        <f t="shared" si="1635"/>
        <v>0.92566277235425831</v>
      </c>
      <c r="BR714" s="33">
        <f t="shared" si="1635"/>
        <v>0.64251361092237347</v>
      </c>
      <c r="BS714" s="33">
        <f t="shared" si="1635"/>
        <v>0.94677428906542671</v>
      </c>
      <c r="BT714" s="33">
        <f t="shared" si="1635"/>
        <v>0.65716736738666559</v>
      </c>
      <c r="BU714" s="33">
        <f t="shared" si="1635"/>
        <v>0.45614773631445388</v>
      </c>
      <c r="BV714" s="33">
        <f t="shared" si="1635"/>
        <v>0.63118285937695451</v>
      </c>
      <c r="BW714" s="33">
        <f t="shared" si="1635"/>
        <v>0.43811157825777941</v>
      </c>
      <c r="BX714" s="33">
        <f t="shared" si="1635"/>
        <v>0.30409849087630419</v>
      </c>
      <c r="BY714" s="33">
        <f t="shared" si="1635"/>
        <v>0.42078857291797189</v>
      </c>
      <c r="BZ714" s="33">
        <f t="shared" si="1635"/>
        <v>0.29207438550518783</v>
      </c>
      <c r="CA714" s="33">
        <f t="shared" si="1635"/>
        <v>0.20273232725087054</v>
      </c>
      <c r="CB714" s="33">
        <f t="shared" si="1635"/>
        <v>1.2543740931004852</v>
      </c>
      <c r="CC714" s="33">
        <f t="shared" si="1635"/>
        <v>0.87067607348589149</v>
      </c>
      <c r="CD714" s="33">
        <f t="shared" si="1635"/>
        <v>0.6043466850204483</v>
      </c>
      <c r="CE714" s="33">
        <f t="shared" ref="CE714:CS714" si="1636">EXP(CE713)</f>
        <v>0.83624939540032794</v>
      </c>
      <c r="CF714" s="33">
        <f t="shared" si="1636"/>
        <v>0.58045071565726403</v>
      </c>
      <c r="CG714" s="33">
        <f t="shared" si="1636"/>
        <v>0.40289779001363435</v>
      </c>
      <c r="CH714" s="33">
        <f t="shared" si="1636"/>
        <v>0.557499596933555</v>
      </c>
      <c r="CI714" s="33">
        <f t="shared" si="1636"/>
        <v>0.38696714377151142</v>
      </c>
      <c r="CJ714" s="33">
        <f t="shared" si="1636"/>
        <v>0.26859852667575768</v>
      </c>
      <c r="CK714" s="33">
        <f t="shared" si="1636"/>
        <v>1.8253013270486287</v>
      </c>
      <c r="CL714" s="33">
        <f t="shared" si="1636"/>
        <v>1.266963500844541</v>
      </c>
      <c r="CM714" s="33">
        <f t="shared" si="1636"/>
        <v>0.87941453210234288</v>
      </c>
      <c r="CN714" s="33">
        <f t="shared" si="1636"/>
        <v>1.216867551365759</v>
      </c>
      <c r="CO714" s="33">
        <f t="shared" si="1636"/>
        <v>0.84464233389636512</v>
      </c>
      <c r="CP714" s="33">
        <f t="shared" si="1636"/>
        <v>0.58627635473489836</v>
      </c>
      <c r="CQ714" s="33">
        <f t="shared" si="1636"/>
        <v>0.81124503424384353</v>
      </c>
      <c r="CR714" s="33">
        <f t="shared" si="1636"/>
        <v>0.56309488926424645</v>
      </c>
      <c r="CS714" s="33">
        <f t="shared" si="1636"/>
        <v>0.39085090315660098</v>
      </c>
    </row>
    <row r="715" spans="2:97" ht="13.9" thickTop="1" thickBot="1" x14ac:dyDescent="0.4">
      <c r="H715" s="32">
        <f t="shared" ref="H715:H716" si="1637">H714</f>
        <v>1.4159921661669461E-13</v>
      </c>
      <c r="I715" s="32">
        <f t="shared" ref="I715:J715" si="1638">I710</f>
        <v>-0.40546510810822806</v>
      </c>
      <c r="J715" s="32">
        <f t="shared" si="1638"/>
        <v>0.48718304656726907</v>
      </c>
      <c r="K715" s="32">
        <f t="shared" si="1633"/>
        <v>-0.40546510810815906</v>
      </c>
      <c r="L715" s="32">
        <f>$CE$5-$CE$7*SUMPRODUCT($B$5:$CD$5,Q715:CS715)</f>
        <v>-2.3874235921539366E-12</v>
      </c>
      <c r="M715" s="32">
        <f>SUMPRODUCT($B$7:$CD$7, LN(Q715:CS715))</f>
        <v>-3180.5978399977976</v>
      </c>
      <c r="O715" s="48">
        <f t="shared" si="1634"/>
        <v>1.0000000000000002</v>
      </c>
      <c r="P715" s="39" t="s">
        <v>366</v>
      </c>
      <c r="Q715" s="32">
        <f t="shared" ref="Q715:AV715" si="1639">Q714/$O714</f>
        <v>2.5874234134418427E-2</v>
      </c>
      <c r="R715" s="32">
        <f t="shared" si="1639"/>
        <v>1.7959615639802109E-2</v>
      </c>
      <c r="S715" s="32">
        <f t="shared" si="1639"/>
        <v>1.2465984200875918E-2</v>
      </c>
      <c r="T715" s="32">
        <f t="shared" si="1639"/>
        <v>1.7249489422945709E-2</v>
      </c>
      <c r="U715" s="32">
        <f t="shared" si="1639"/>
        <v>1.1973077093201469E-2</v>
      </c>
      <c r="V715" s="32">
        <f t="shared" si="1639"/>
        <v>8.310656133917323E-3</v>
      </c>
      <c r="W715" s="32">
        <f t="shared" si="1639"/>
        <v>1.1499659615297199E-2</v>
      </c>
      <c r="X715" s="32">
        <f t="shared" si="1639"/>
        <v>7.9820513954676885E-3</v>
      </c>
      <c r="Y715" s="32">
        <f t="shared" si="1639"/>
        <v>5.5404374226115773E-3</v>
      </c>
      <c r="Z715" s="32">
        <f t="shared" si="1639"/>
        <v>3.4280577062425766E-2</v>
      </c>
      <c r="AA715" s="32">
        <f t="shared" si="1639"/>
        <v>2.3794558894124403E-2</v>
      </c>
      <c r="AB715" s="32">
        <f t="shared" si="1639"/>
        <v>1.6516088160795115E-2</v>
      </c>
      <c r="AC715" s="32">
        <f t="shared" si="1639"/>
        <v>2.2853718041617305E-2</v>
      </c>
      <c r="AD715" s="32">
        <f t="shared" si="1639"/>
        <v>1.5863039262749689E-2</v>
      </c>
      <c r="AE715" s="32">
        <f t="shared" si="1639"/>
        <v>1.1010725440530136E-2</v>
      </c>
      <c r="AF715" s="32">
        <f t="shared" si="1639"/>
        <v>1.5235812027744948E-2</v>
      </c>
      <c r="AG715" s="32">
        <f t="shared" si="1639"/>
        <v>1.0575359508499848E-2</v>
      </c>
      <c r="AH715" s="32">
        <f t="shared" si="1639"/>
        <v>7.3404836270201295E-3</v>
      </c>
      <c r="AI715" s="32">
        <f t="shared" si="1639"/>
        <v>4.9883350707105201E-2</v>
      </c>
      <c r="AJ715" s="32">
        <f t="shared" si="1639"/>
        <v>3.4624630853646594E-2</v>
      </c>
      <c r="AK715" s="32">
        <f t="shared" si="1639"/>
        <v>2.4033370749101137E-2</v>
      </c>
      <c r="AL715" s="32">
        <f t="shared" si="1639"/>
        <v>3.3255567138070312E-2</v>
      </c>
      <c r="AM715" s="32">
        <f t="shared" si="1639"/>
        <v>2.3083087235764518E-2</v>
      </c>
      <c r="AN715" s="32">
        <f t="shared" si="1639"/>
        <v>1.602224716606751E-2</v>
      </c>
      <c r="AO715" s="32">
        <f t="shared" si="1639"/>
        <v>2.2170378092046989E-2</v>
      </c>
      <c r="AP715" s="32">
        <f t="shared" si="1639"/>
        <v>1.5388724823843096E-2</v>
      </c>
      <c r="AQ715" s="32">
        <f t="shared" si="1639"/>
        <v>1.0681498110711729E-2</v>
      </c>
      <c r="AR715" s="32">
        <f t="shared" si="1639"/>
        <v>1.5739694238391184E-2</v>
      </c>
      <c r="AS715" s="32">
        <f t="shared" si="1639"/>
        <v>1.0925110182623272E-2</v>
      </c>
      <c r="AT715" s="32">
        <f t="shared" si="1639"/>
        <v>7.583249756614E-3</v>
      </c>
      <c r="AU715" s="32">
        <f t="shared" si="1639"/>
        <v>1.0493129492260845E-2</v>
      </c>
      <c r="AV715" s="32">
        <f t="shared" si="1639"/>
        <v>7.2834067884155543E-3</v>
      </c>
      <c r="AW715" s="32">
        <f t="shared" ref="AW715:CB715" si="1640">AW714/$O714</f>
        <v>5.0554998377426935E-3</v>
      </c>
      <c r="AX715" s="32">
        <f t="shared" si="1640"/>
        <v>6.9954196615072666E-3</v>
      </c>
      <c r="AY715" s="32">
        <f t="shared" si="1640"/>
        <v>4.855604525610395E-3</v>
      </c>
      <c r="AZ715" s="32">
        <f t="shared" si="1640"/>
        <v>3.3703332251618138E-3</v>
      </c>
      <c r="BA715" s="32">
        <f t="shared" si="1640"/>
        <v>2.0853401823416547E-2</v>
      </c>
      <c r="BB715" s="32">
        <f t="shared" si="1640"/>
        <v>1.4474595830943526E-2</v>
      </c>
      <c r="BC715" s="32">
        <f t="shared" si="1640"/>
        <v>1.0046990234173776E-2</v>
      </c>
      <c r="BD715" s="32">
        <f t="shared" si="1640"/>
        <v>1.3902267882277773E-2</v>
      </c>
      <c r="BE715" s="32">
        <f t="shared" si="1640"/>
        <v>9.6497305539624007E-3</v>
      </c>
      <c r="BF715" s="32">
        <f t="shared" si="1640"/>
        <v>6.6979934894492209E-3</v>
      </c>
      <c r="BG715" s="32">
        <f t="shared" si="1640"/>
        <v>9.2681785881852316E-3</v>
      </c>
      <c r="BH715" s="32">
        <f t="shared" si="1640"/>
        <v>6.4331537026416363E-3</v>
      </c>
      <c r="BI715" s="32">
        <f t="shared" si="1640"/>
        <v>4.4653289929661713E-3</v>
      </c>
      <c r="BJ715" s="32">
        <f t="shared" si="1640"/>
        <v>3.0344808802354076E-2</v>
      </c>
      <c r="BK715" s="32">
        <f t="shared" si="1640"/>
        <v>2.1062695031758182E-2</v>
      </c>
      <c r="BL715" s="32">
        <f t="shared" si="1640"/>
        <v>1.4619868752194426E-2</v>
      </c>
      <c r="BM715" s="32">
        <f t="shared" si="1640"/>
        <v>2.0229872534902826E-2</v>
      </c>
      <c r="BN715" s="32">
        <f t="shared" si="1640"/>
        <v>1.4041796687838863E-2</v>
      </c>
      <c r="BO715" s="32">
        <f t="shared" si="1640"/>
        <v>9.7465791681296699E-3</v>
      </c>
      <c r="BP715" s="32">
        <f t="shared" si="1640"/>
        <v>1.3486581689935287E-2</v>
      </c>
      <c r="BQ715" s="32">
        <f t="shared" si="1640"/>
        <v>9.3611977918926243E-3</v>
      </c>
      <c r="BR715" s="32">
        <f t="shared" si="1640"/>
        <v>6.4977194454198146E-3</v>
      </c>
      <c r="BS715" s="32">
        <f t="shared" si="1640"/>
        <v>9.5746978801779722E-3</v>
      </c>
      <c r="BT715" s="32">
        <f t="shared" si="1640"/>
        <v>6.6459124123980362E-3</v>
      </c>
      <c r="BU715" s="32">
        <f t="shared" si="1640"/>
        <v>4.6130073602327912E-3</v>
      </c>
      <c r="BV715" s="32">
        <f t="shared" si="1640"/>
        <v>6.383131920118682E-3</v>
      </c>
      <c r="BW715" s="32">
        <f t="shared" si="1640"/>
        <v>4.4306082749320476E-3</v>
      </c>
      <c r="BX715" s="32">
        <f t="shared" si="1640"/>
        <v>3.0753382401552108E-3</v>
      </c>
      <c r="BY715" s="32">
        <f t="shared" si="1640"/>
        <v>4.2554212800791436E-3</v>
      </c>
      <c r="BZ715" s="32">
        <f t="shared" si="1640"/>
        <v>2.9537388499547143E-3</v>
      </c>
      <c r="CA715" s="32">
        <f t="shared" si="1640"/>
        <v>2.050225493436818E-3</v>
      </c>
      <c r="CB715" s="32">
        <f t="shared" si="1640"/>
        <v>1.2685444787495084E-2</v>
      </c>
      <c r="CC715" s="32">
        <f t="shared" ref="CC715:CS715" si="1641">CC714/$O714</f>
        <v>8.8051190779125134E-3</v>
      </c>
      <c r="CD715" s="32">
        <f t="shared" si="1641"/>
        <v>6.1117385535149442E-3</v>
      </c>
      <c r="CE715" s="32">
        <f t="shared" si="1641"/>
        <v>8.4569631916634348E-3</v>
      </c>
      <c r="CF715" s="32">
        <f t="shared" si="1641"/>
        <v>5.8700793852750396E-3</v>
      </c>
      <c r="CG715" s="32">
        <f t="shared" si="1641"/>
        <v>4.0744923690099848E-3</v>
      </c>
      <c r="CH715" s="32">
        <f t="shared" si="1641"/>
        <v>5.6379754611089869E-3</v>
      </c>
      <c r="CI715" s="32">
        <f t="shared" si="1641"/>
        <v>3.9133862568500469E-3</v>
      </c>
      <c r="CJ715" s="32">
        <f t="shared" si="1641"/>
        <v>2.7163282460066708E-3</v>
      </c>
      <c r="CK715" s="32">
        <f t="shared" si="1641"/>
        <v>1.8459213509093103E-2</v>
      </c>
      <c r="CL715" s="32">
        <f t="shared" si="1641"/>
        <v>1.2812761062379031E-2</v>
      </c>
      <c r="CM715" s="32">
        <f t="shared" si="1641"/>
        <v>8.8934908283468742E-3</v>
      </c>
      <c r="CN715" s="32">
        <f t="shared" si="1641"/>
        <v>1.2306142339395467E-2</v>
      </c>
      <c r="CO715" s="32">
        <f t="shared" si="1641"/>
        <v>8.5418407082527327E-3</v>
      </c>
      <c r="CP715" s="32">
        <f t="shared" si="1641"/>
        <v>5.9289938855646143E-3</v>
      </c>
      <c r="CQ715" s="32">
        <f t="shared" si="1641"/>
        <v>8.204094892930355E-3</v>
      </c>
      <c r="CR715" s="32">
        <f t="shared" si="1641"/>
        <v>5.6945604721685191E-3</v>
      </c>
      <c r="CS715" s="32">
        <f t="shared" si="1641"/>
        <v>3.9526625903764309E-3</v>
      </c>
    </row>
    <row r="716" spans="2:97" ht="13.15" thickTop="1" x14ac:dyDescent="0.35">
      <c r="H716" s="34">
        <f t="shared" si="1637"/>
        <v>1.4159921661669461E-13</v>
      </c>
      <c r="I716" s="34">
        <f t="shared" ref="I716:J716" si="1642">I711</f>
        <v>-0.36512199073457491</v>
      </c>
      <c r="J716" s="34">
        <f t="shared" si="1642"/>
        <v>0.52369029920072274</v>
      </c>
      <c r="K716" s="34">
        <f t="shared" si="1633"/>
        <v>-0.36512199073450075</v>
      </c>
      <c r="L716" s="34">
        <f>$CE$6-$CE$7*SUMPRODUCT($B$6:$CD$6,Q715:CS715)</f>
        <v>-2.6147972675971687E-12</v>
      </c>
    </row>
    <row r="717" spans="2:97" ht="13.5" thickBot="1" x14ac:dyDescent="0.4">
      <c r="B717" s="39" t="s">
        <v>367</v>
      </c>
      <c r="D717" s="39" t="s">
        <v>368</v>
      </c>
      <c r="E717" s="39" t="s">
        <v>369</v>
      </c>
      <c r="F717" s="39" t="s">
        <v>370</v>
      </c>
      <c r="H717" s="39" t="s">
        <v>347</v>
      </c>
      <c r="I717" s="39" t="s">
        <v>371</v>
      </c>
      <c r="J717" s="39" t="s">
        <v>372</v>
      </c>
      <c r="K717" s="39" t="s">
        <v>349</v>
      </c>
      <c r="L717" s="39" t="s">
        <v>373</v>
      </c>
      <c r="M717" s="39" t="s">
        <v>374</v>
      </c>
      <c r="O717" s="45" t="s">
        <v>336</v>
      </c>
    </row>
    <row r="718" spans="2:97" ht="13.9" thickTop="1" thickBot="1" x14ac:dyDescent="0.4">
      <c r="B718" s="32">
        <f>1+B713</f>
        <v>9</v>
      </c>
      <c r="D718" s="32">
        <f>IF(F713,IF(M718&lt;0,D713,H718),E713)</f>
        <v>1.2586597032595077E-13</v>
      </c>
      <c r="E718" s="32">
        <f>IF(F713,IF(M718&lt;0,H718,E713),H718)</f>
        <v>1.3373259347132269E-13</v>
      </c>
      <c r="F718" s="32" t="b">
        <f>OR(F713,M718*M713&lt;=0)</f>
        <v>1</v>
      </c>
      <c r="H718" s="32">
        <f>IF(F713,(D713+E713)/2,2*H713)</f>
        <v>1.3373259347132269E-13</v>
      </c>
      <c r="I718" s="32">
        <f>I713</f>
        <v>-0.49706183544653393</v>
      </c>
      <c r="J718" s="32">
        <f>J713</f>
        <v>1</v>
      </c>
      <c r="K718" s="32">
        <f>I718+J718*H718</f>
        <v>-0.4970618354464002</v>
      </c>
      <c r="L718" s="32">
        <f>$CE$3-$CE$7*SUMPRODUCT($B$3:$CD$3,Q720:CS720)</f>
        <v>-1.1937117960769683E-12</v>
      </c>
      <c r="M718" s="32">
        <f>SUMPRODUCT(L718:L721,J718:J721)</f>
        <v>-1.9427671969360679E-12</v>
      </c>
      <c r="O718" s="46">
        <f>SUM(Q718:CS718)</f>
        <v>-1.2659907370647443</v>
      </c>
      <c r="P718" s="39" t="s">
        <v>363</v>
      </c>
      <c r="Q718" s="32">
        <f t="shared" ref="Q718:AV718" si="1643">SUMPRODUCT(B$3:B$6,$K718:$K721)</f>
        <v>0.93942911356857817</v>
      </c>
      <c r="R718" s="32">
        <f t="shared" si="1643"/>
        <v>0.57430712283407326</v>
      </c>
      <c r="S718" s="32">
        <f t="shared" si="1643"/>
        <v>0.2091851320995684</v>
      </c>
      <c r="T718" s="32">
        <f t="shared" si="1643"/>
        <v>0.53396400546041534</v>
      </c>
      <c r="U718" s="32">
        <f t="shared" si="1643"/>
        <v>0.16884201472591043</v>
      </c>
      <c r="V718" s="32">
        <f t="shared" si="1643"/>
        <v>-0.19627997600859443</v>
      </c>
      <c r="W718" s="32">
        <f t="shared" si="1643"/>
        <v>0.12849889735225239</v>
      </c>
      <c r="X718" s="32">
        <f t="shared" si="1643"/>
        <v>-0.23662309338225246</v>
      </c>
      <c r="Y718" s="32">
        <f t="shared" si="1643"/>
        <v>-0.60174508411675731</v>
      </c>
      <c r="Z718" s="32">
        <f t="shared" si="1643"/>
        <v>1.2207603884718552</v>
      </c>
      <c r="AA718" s="32">
        <f t="shared" si="1643"/>
        <v>0.85563839773735029</v>
      </c>
      <c r="AB718" s="32">
        <f t="shared" si="1643"/>
        <v>0.49051640700284543</v>
      </c>
      <c r="AC718" s="32">
        <f t="shared" si="1643"/>
        <v>0.81529528036369225</v>
      </c>
      <c r="AD718" s="32">
        <f t="shared" si="1643"/>
        <v>0.4501732896291874</v>
      </c>
      <c r="AE718" s="32">
        <f t="shared" si="1643"/>
        <v>8.5051298894682548E-2</v>
      </c>
      <c r="AF718" s="32">
        <f t="shared" si="1643"/>
        <v>0.40983017225552937</v>
      </c>
      <c r="AG718" s="32">
        <f t="shared" si="1643"/>
        <v>4.4708181521024515E-2</v>
      </c>
      <c r="AH718" s="32">
        <f t="shared" si="1643"/>
        <v>-0.32041380921348034</v>
      </c>
      <c r="AI718" s="32">
        <f t="shared" si="1643"/>
        <v>1.5958687550095578</v>
      </c>
      <c r="AJ718" s="32">
        <f t="shared" si="1643"/>
        <v>1.2307467642750529</v>
      </c>
      <c r="AK718" s="32">
        <f t="shared" si="1643"/>
        <v>0.86562477354054801</v>
      </c>
      <c r="AL718" s="32">
        <f t="shared" si="1643"/>
        <v>1.1904036469013948</v>
      </c>
      <c r="AM718" s="32">
        <f t="shared" si="1643"/>
        <v>0.82528165616688998</v>
      </c>
      <c r="AN718" s="32">
        <f t="shared" si="1643"/>
        <v>0.46015966543238512</v>
      </c>
      <c r="AO718" s="32">
        <f t="shared" si="1643"/>
        <v>0.78493853879323194</v>
      </c>
      <c r="AP718" s="32">
        <f t="shared" si="1643"/>
        <v>0.41981654805872709</v>
      </c>
      <c r="AQ718" s="32">
        <f t="shared" si="1643"/>
        <v>5.4694557324222237E-2</v>
      </c>
      <c r="AR718" s="32">
        <f t="shared" si="1643"/>
        <v>0.44236727812217796</v>
      </c>
      <c r="AS718" s="32">
        <f t="shared" si="1643"/>
        <v>7.7245287387673112E-2</v>
      </c>
      <c r="AT718" s="32">
        <f t="shared" si="1643"/>
        <v>-0.28787670334683174</v>
      </c>
      <c r="AU718" s="32">
        <f t="shared" si="1643"/>
        <v>3.6902170014015079E-2</v>
      </c>
      <c r="AV718" s="32">
        <f t="shared" si="1643"/>
        <v>-0.32821982072048977</v>
      </c>
      <c r="AW718" s="32">
        <f t="shared" ref="AW718:CB718" si="1644">SUMPRODUCT(AH$3:AH$6,$K718:$K721)</f>
        <v>-0.69334181145499463</v>
      </c>
      <c r="AX718" s="32">
        <f t="shared" si="1644"/>
        <v>-0.36856293809414781</v>
      </c>
      <c r="AY718" s="32">
        <f t="shared" si="1644"/>
        <v>-0.73368492882865266</v>
      </c>
      <c r="AZ718" s="32">
        <f t="shared" si="1644"/>
        <v>-1.0988069195631576</v>
      </c>
      <c r="BA718" s="32">
        <f t="shared" si="1644"/>
        <v>0.72369855302545494</v>
      </c>
      <c r="BB718" s="32">
        <f t="shared" si="1644"/>
        <v>0.35857656229095008</v>
      </c>
      <c r="BC718" s="32">
        <f t="shared" si="1644"/>
        <v>-6.5454284435547683E-3</v>
      </c>
      <c r="BD718" s="32">
        <f t="shared" si="1644"/>
        <v>0.31823344491729205</v>
      </c>
      <c r="BE718" s="32">
        <f t="shared" si="1644"/>
        <v>-4.6888545817212822E-2</v>
      </c>
      <c r="BF718" s="32">
        <f t="shared" si="1644"/>
        <v>-0.41201053655171765</v>
      </c>
      <c r="BG718" s="32">
        <f t="shared" si="1644"/>
        <v>-8.7231663190870834E-2</v>
      </c>
      <c r="BH718" s="32">
        <f t="shared" si="1644"/>
        <v>-0.45235365392537569</v>
      </c>
      <c r="BI718" s="32">
        <f t="shared" si="1644"/>
        <v>-0.81747564465988054</v>
      </c>
      <c r="BJ718" s="32">
        <f t="shared" si="1644"/>
        <v>1.0988069195631576</v>
      </c>
      <c r="BK718" s="32">
        <f t="shared" si="1644"/>
        <v>0.73368492882865266</v>
      </c>
      <c r="BL718" s="32">
        <f t="shared" si="1644"/>
        <v>0.36856293809414781</v>
      </c>
      <c r="BM718" s="32">
        <f t="shared" si="1644"/>
        <v>0.69334181145499463</v>
      </c>
      <c r="BN718" s="32">
        <f t="shared" si="1644"/>
        <v>0.32821982072048977</v>
      </c>
      <c r="BO718" s="32">
        <f t="shared" si="1644"/>
        <v>-3.6902170014015079E-2</v>
      </c>
      <c r="BP718" s="32">
        <f t="shared" si="1644"/>
        <v>0.28787670334683174</v>
      </c>
      <c r="BQ718" s="32">
        <f t="shared" si="1644"/>
        <v>-7.7245287387673112E-2</v>
      </c>
      <c r="BR718" s="32">
        <f t="shared" si="1644"/>
        <v>-0.44236727812217796</v>
      </c>
      <c r="BS718" s="32">
        <f t="shared" si="1644"/>
        <v>-5.4694557324222237E-2</v>
      </c>
      <c r="BT718" s="32">
        <f t="shared" si="1644"/>
        <v>-0.41981654805872709</v>
      </c>
      <c r="BU718" s="32">
        <f t="shared" si="1644"/>
        <v>-0.78493853879323194</v>
      </c>
      <c r="BV718" s="32">
        <f t="shared" si="1644"/>
        <v>-0.46015966543238512</v>
      </c>
      <c r="BW718" s="32">
        <f t="shared" si="1644"/>
        <v>-0.82528165616688998</v>
      </c>
      <c r="BX718" s="32">
        <f t="shared" si="1644"/>
        <v>-1.1904036469013948</v>
      </c>
      <c r="BY718" s="32">
        <f t="shared" si="1644"/>
        <v>-0.86562477354054801</v>
      </c>
      <c r="BZ718" s="32">
        <f t="shared" si="1644"/>
        <v>-1.2307467642750529</v>
      </c>
      <c r="CA718" s="32">
        <f t="shared" si="1644"/>
        <v>-1.5958687550095578</v>
      </c>
      <c r="CB718" s="32">
        <f t="shared" si="1644"/>
        <v>0.22663671757905468</v>
      </c>
      <c r="CC718" s="32">
        <f t="shared" ref="CC718:CS718" si="1645">SUMPRODUCT(BN$3:BN$6,$K718:$K721)</f>
        <v>-0.13848527315545017</v>
      </c>
      <c r="CD718" s="32">
        <f t="shared" si="1645"/>
        <v>-0.50360726388995503</v>
      </c>
      <c r="CE718" s="32">
        <f t="shared" si="1645"/>
        <v>-0.17882839052910821</v>
      </c>
      <c r="CF718" s="32">
        <f t="shared" si="1645"/>
        <v>-0.54395038126361306</v>
      </c>
      <c r="CG718" s="32">
        <f t="shared" si="1645"/>
        <v>-0.90907237199811797</v>
      </c>
      <c r="CH718" s="32">
        <f t="shared" si="1645"/>
        <v>-0.58429349863727098</v>
      </c>
      <c r="CI718" s="32">
        <f t="shared" si="1645"/>
        <v>-0.94941548937177589</v>
      </c>
      <c r="CJ718" s="32">
        <f t="shared" si="1645"/>
        <v>-1.3145374801062808</v>
      </c>
      <c r="CK718" s="32">
        <f t="shared" si="1645"/>
        <v>0.60174508411675731</v>
      </c>
      <c r="CL718" s="32">
        <f t="shared" si="1645"/>
        <v>0.23662309338225246</v>
      </c>
      <c r="CM718" s="32">
        <f t="shared" si="1645"/>
        <v>-0.12849889735225239</v>
      </c>
      <c r="CN718" s="32">
        <f t="shared" si="1645"/>
        <v>0.19627997600859443</v>
      </c>
      <c r="CO718" s="32">
        <f t="shared" si="1645"/>
        <v>-0.16884201472591043</v>
      </c>
      <c r="CP718" s="32">
        <f t="shared" si="1645"/>
        <v>-0.53396400546041534</v>
      </c>
      <c r="CQ718" s="32">
        <f t="shared" si="1645"/>
        <v>-0.2091851320995684</v>
      </c>
      <c r="CR718" s="32">
        <f t="shared" si="1645"/>
        <v>-0.57430712283407326</v>
      </c>
      <c r="CS718" s="32">
        <f t="shared" si="1645"/>
        <v>-0.93942911356857817</v>
      </c>
    </row>
    <row r="719" spans="2:97" ht="13.9" thickTop="1" thickBot="1" x14ac:dyDescent="0.4">
      <c r="H719" s="33">
        <f>H718</f>
        <v>1.3373259347132269E-13</v>
      </c>
      <c r="I719" s="33">
        <f t="shared" ref="I719:J719" si="1646">I714</f>
        <v>0.32821982072046352</v>
      </c>
      <c r="J719" s="33">
        <f t="shared" si="1646"/>
        <v>0.19629916766790531</v>
      </c>
      <c r="K719" s="33">
        <f t="shared" ref="K719:K721" si="1647">I719+J719*H719</f>
        <v>0.32821982072048977</v>
      </c>
      <c r="L719" s="33">
        <f>$CE$4-$CE$7*SUMPRODUCT($B$4:$CD$4,Q720:CS720)</f>
        <v>-2.2737367544323206E-13</v>
      </c>
      <c r="M719" s="39" t="s">
        <v>375</v>
      </c>
      <c r="O719" s="47">
        <f t="shared" ref="O719:O720" si="1648">SUM(Q719:CS719)</f>
        <v>98.882941364185641</v>
      </c>
      <c r="P719" s="39" t="s">
        <v>365</v>
      </c>
      <c r="Q719" s="33">
        <f>EXP(Q718)</f>
        <v>2.5585203767569409</v>
      </c>
      <c r="R719" s="33">
        <f>EXP(R718)</f>
        <v>1.7758996202338786</v>
      </c>
      <c r="S719" s="33">
        <f t="shared" ref="S719:CD719" si="1649">EXP(S718)</f>
        <v>1.2326731847820835</v>
      </c>
      <c r="T719" s="33">
        <f t="shared" si="1649"/>
        <v>1.7056802511712965</v>
      </c>
      <c r="U719" s="33">
        <f t="shared" si="1649"/>
        <v>1.1839330801559209</v>
      </c>
      <c r="V719" s="33">
        <f t="shared" si="1649"/>
        <v>0.82178212318805699</v>
      </c>
      <c r="W719" s="33">
        <f t="shared" si="1649"/>
        <v>1.1371201674475326</v>
      </c>
      <c r="X719" s="33">
        <f t="shared" si="1649"/>
        <v>0.78928872010394846</v>
      </c>
      <c r="Y719" s="33">
        <f t="shared" si="1649"/>
        <v>0.54785474879203877</v>
      </c>
      <c r="Z719" s="33">
        <f t="shared" si="1649"/>
        <v>3.3897642915943345</v>
      </c>
      <c r="AA719" s="33">
        <f t="shared" si="1649"/>
        <v>2.3528759719143832</v>
      </c>
      <c r="AB719" s="33">
        <f t="shared" si="1649"/>
        <v>1.6331593771696296</v>
      </c>
      <c r="AC719" s="33">
        <f t="shared" si="1649"/>
        <v>2.2598428610628929</v>
      </c>
      <c r="AD719" s="33">
        <f t="shared" si="1649"/>
        <v>1.5685839812762579</v>
      </c>
      <c r="AE719" s="33">
        <f t="shared" si="1649"/>
        <v>1.0887729181130881</v>
      </c>
      <c r="AF719" s="33">
        <f t="shared" si="1649"/>
        <v>1.5065619073752641</v>
      </c>
      <c r="AG719" s="33">
        <f t="shared" si="1649"/>
        <v>1.0457226541841735</v>
      </c>
      <c r="AH719" s="33">
        <f t="shared" si="1649"/>
        <v>0.72584861207539308</v>
      </c>
      <c r="AI719" s="33">
        <f t="shared" si="1649"/>
        <v>4.932612443019841</v>
      </c>
      <c r="AJ719" s="33">
        <f t="shared" si="1649"/>
        <v>3.4237853424577289</v>
      </c>
      <c r="AK719" s="33">
        <f t="shared" si="1649"/>
        <v>2.3764903905671058</v>
      </c>
      <c r="AL719" s="33">
        <f t="shared" si="1649"/>
        <v>3.288408295346565</v>
      </c>
      <c r="AM719" s="33">
        <f t="shared" si="1649"/>
        <v>2.2825235616384894</v>
      </c>
      <c r="AN719" s="33">
        <f t="shared" si="1649"/>
        <v>1.5843269270447395</v>
      </c>
      <c r="AO719" s="33">
        <f t="shared" si="1649"/>
        <v>2.1922721968977132</v>
      </c>
      <c r="AP719" s="33">
        <f t="shared" si="1649"/>
        <v>1.5216823744256618</v>
      </c>
      <c r="AQ719" s="33">
        <f t="shared" si="1649"/>
        <v>1.0562179513631613</v>
      </c>
      <c r="AR719" s="33">
        <f t="shared" si="1649"/>
        <v>1.5563872624650537</v>
      </c>
      <c r="AS719" s="33">
        <f t="shared" si="1649"/>
        <v>1.0803070295856056</v>
      </c>
      <c r="AT719" s="33">
        <f t="shared" si="1649"/>
        <v>0.74985404103323483</v>
      </c>
      <c r="AU719" s="33">
        <f t="shared" si="1649"/>
        <v>1.0375915083100373</v>
      </c>
      <c r="AV719" s="33">
        <f t="shared" si="1649"/>
        <v>0.7202046863904048</v>
      </c>
      <c r="AW719" s="33">
        <f t="shared" si="1649"/>
        <v>0.49990269402215731</v>
      </c>
      <c r="AX719" s="33">
        <f t="shared" si="1649"/>
        <v>0.69172767220669262</v>
      </c>
      <c r="AY719" s="33">
        <f t="shared" si="1649"/>
        <v>0.4801364575936039</v>
      </c>
      <c r="AZ719" s="33">
        <f t="shared" si="1649"/>
        <v>0.33326846268143867</v>
      </c>
      <c r="BA719" s="33">
        <f t="shared" si="1649"/>
        <v>2.0620457097487082</v>
      </c>
      <c r="BB719" s="33">
        <f t="shared" si="1649"/>
        <v>1.431290610821474</v>
      </c>
      <c r="BC719" s="33">
        <f t="shared" si="1649"/>
        <v>0.99347594621234692</v>
      </c>
      <c r="BD719" s="33">
        <f t="shared" si="1649"/>
        <v>1.3746971398324741</v>
      </c>
      <c r="BE719" s="33">
        <f t="shared" si="1649"/>
        <v>0.95419374054765072</v>
      </c>
      <c r="BF719" s="33">
        <f t="shared" si="1649"/>
        <v>0.66231729747489887</v>
      </c>
      <c r="BG719" s="33">
        <f t="shared" si="1649"/>
        <v>0.91646475988831744</v>
      </c>
      <c r="BH719" s="33">
        <f t="shared" si="1649"/>
        <v>0.63612916036510148</v>
      </c>
      <c r="BI719" s="33">
        <f t="shared" si="1649"/>
        <v>0.44154486498326662</v>
      </c>
      <c r="BJ719" s="33">
        <f t="shared" si="1649"/>
        <v>3.0005839495106081</v>
      </c>
      <c r="BK719" s="33">
        <f t="shared" si="1649"/>
        <v>2.0827412377970638</v>
      </c>
      <c r="BL719" s="33">
        <f t="shared" si="1649"/>
        <v>1.4456556245753223</v>
      </c>
      <c r="BM719" s="33">
        <f t="shared" si="1649"/>
        <v>2.0003892996737416</v>
      </c>
      <c r="BN719" s="33">
        <f t="shared" si="1649"/>
        <v>1.3884941585313779</v>
      </c>
      <c r="BO719" s="33">
        <f t="shared" si="1649"/>
        <v>0.96377041638354954</v>
      </c>
      <c r="BP719" s="33">
        <f t="shared" si="1649"/>
        <v>1.3335928664491632</v>
      </c>
      <c r="BQ719" s="33">
        <f t="shared" si="1649"/>
        <v>0.92566277235425332</v>
      </c>
      <c r="BR719" s="33">
        <f t="shared" si="1649"/>
        <v>0.64251361092236736</v>
      </c>
      <c r="BS719" s="33">
        <f t="shared" si="1649"/>
        <v>0.94677428906542815</v>
      </c>
      <c r="BT719" s="33">
        <f t="shared" si="1649"/>
        <v>0.65716736738666393</v>
      </c>
      <c r="BU719" s="33">
        <f t="shared" si="1649"/>
        <v>0.45614773631445082</v>
      </c>
      <c r="BV719" s="33">
        <f t="shared" si="1649"/>
        <v>0.63118285937695306</v>
      </c>
      <c r="BW719" s="33">
        <f t="shared" si="1649"/>
        <v>0.43811157825777663</v>
      </c>
      <c r="BX719" s="33">
        <f t="shared" si="1649"/>
        <v>0.30409849087630103</v>
      </c>
      <c r="BY719" s="33">
        <f t="shared" si="1649"/>
        <v>0.42078857291796934</v>
      </c>
      <c r="BZ719" s="33">
        <f t="shared" si="1649"/>
        <v>0.29207438550518483</v>
      </c>
      <c r="CA719" s="33">
        <f t="shared" si="1649"/>
        <v>0.20273232725086762</v>
      </c>
      <c r="CB719" s="33">
        <f t="shared" si="1649"/>
        <v>1.2543740931004856</v>
      </c>
      <c r="CC719" s="33">
        <f t="shared" si="1649"/>
        <v>0.87067607348588816</v>
      </c>
      <c r="CD719" s="33">
        <f t="shared" si="1649"/>
        <v>0.60434668502044353</v>
      </c>
      <c r="CE719" s="33">
        <f t="shared" ref="CE719:CS719" si="1650">EXP(CE718)</f>
        <v>0.83624939540032495</v>
      </c>
      <c r="CF719" s="33">
        <f t="shared" si="1650"/>
        <v>0.58045071565725959</v>
      </c>
      <c r="CG719" s="33">
        <f t="shared" si="1650"/>
        <v>0.40289779001362963</v>
      </c>
      <c r="CH719" s="33">
        <f t="shared" si="1650"/>
        <v>0.55749959693355089</v>
      </c>
      <c r="CI719" s="33">
        <f t="shared" si="1650"/>
        <v>0.38696714377150704</v>
      </c>
      <c r="CJ719" s="33">
        <f t="shared" si="1650"/>
        <v>0.26859852667575351</v>
      </c>
      <c r="CK719" s="33">
        <f t="shared" si="1650"/>
        <v>1.8253013270486258</v>
      </c>
      <c r="CL719" s="33">
        <f t="shared" si="1650"/>
        <v>1.2669635008445339</v>
      </c>
      <c r="CM719" s="33">
        <f t="shared" si="1650"/>
        <v>0.87941453210233433</v>
      </c>
      <c r="CN719" s="33">
        <f t="shared" si="1650"/>
        <v>1.2168675513657523</v>
      </c>
      <c r="CO719" s="33">
        <f t="shared" si="1650"/>
        <v>0.84464233389635723</v>
      </c>
      <c r="CP719" s="33">
        <f t="shared" si="1650"/>
        <v>0.58627635473489037</v>
      </c>
      <c r="CQ719" s="33">
        <f t="shared" si="1650"/>
        <v>0.8112450342438362</v>
      </c>
      <c r="CR719" s="33">
        <f t="shared" si="1650"/>
        <v>0.56309488926423901</v>
      </c>
      <c r="CS719" s="33">
        <f t="shared" si="1650"/>
        <v>0.39085090315659421</v>
      </c>
    </row>
    <row r="720" spans="2:97" ht="13.9" thickTop="1" thickBot="1" x14ac:dyDescent="0.4">
      <c r="H720" s="32">
        <f t="shared" ref="H720:H721" si="1651">H719</f>
        <v>1.3373259347132269E-13</v>
      </c>
      <c r="I720" s="32">
        <f t="shared" ref="I720:J720" si="1652">I715</f>
        <v>-0.40546510810822806</v>
      </c>
      <c r="J720" s="32">
        <f t="shared" si="1652"/>
        <v>0.48718304656726907</v>
      </c>
      <c r="K720" s="32">
        <f t="shared" si="1647"/>
        <v>-0.40546510810816289</v>
      </c>
      <c r="L720" s="32">
        <f>$CE$5-$CE$7*SUMPRODUCT($B$5:$CD$5,Q720:CS720)</f>
        <v>-6.8212102632969618E-13</v>
      </c>
      <c r="M720" s="32">
        <f>SUMPRODUCT($B$7:$CD$7, LN(Q720:CS720))</f>
        <v>-3180.5978399977985</v>
      </c>
      <c r="O720" s="48">
        <f t="shared" si="1648"/>
        <v>1.0000000000000007</v>
      </c>
      <c r="P720" s="39" t="s">
        <v>366</v>
      </c>
      <c r="Q720" s="32">
        <f t="shared" ref="Q720:AV720" si="1653">Q719/$O719</f>
        <v>2.587423413441876E-2</v>
      </c>
      <c r="R720" s="32">
        <f t="shared" si="1653"/>
        <v>1.7959615639802265E-2</v>
      </c>
      <c r="S720" s="32">
        <f t="shared" si="1653"/>
        <v>1.2465984200875975E-2</v>
      </c>
      <c r="T720" s="32">
        <f t="shared" si="1653"/>
        <v>1.7249489422945866E-2</v>
      </c>
      <c r="U720" s="32">
        <f t="shared" si="1653"/>
        <v>1.1973077093201528E-2</v>
      </c>
      <c r="V720" s="32">
        <f t="shared" si="1653"/>
        <v>8.3106561339173299E-3</v>
      </c>
      <c r="W720" s="32">
        <f t="shared" si="1653"/>
        <v>1.149965961529726E-2</v>
      </c>
      <c r="X720" s="32">
        <f t="shared" si="1653"/>
        <v>7.9820513954676972E-3</v>
      </c>
      <c r="Y720" s="32">
        <f t="shared" si="1653"/>
        <v>5.5404374226115608E-3</v>
      </c>
      <c r="Z720" s="32">
        <f t="shared" si="1653"/>
        <v>3.4280577062426175E-2</v>
      </c>
      <c r="AA720" s="32">
        <f t="shared" si="1653"/>
        <v>2.3794558894124584E-2</v>
      </c>
      <c r="AB720" s="32">
        <f t="shared" si="1653"/>
        <v>1.6516088160795171E-2</v>
      </c>
      <c r="AC720" s="32">
        <f t="shared" si="1653"/>
        <v>2.2853718041617482E-2</v>
      </c>
      <c r="AD720" s="32">
        <f t="shared" si="1653"/>
        <v>1.5863039262749748E-2</v>
      </c>
      <c r="AE720" s="32">
        <f t="shared" si="1653"/>
        <v>1.101072544053013E-2</v>
      </c>
      <c r="AF720" s="32">
        <f t="shared" si="1653"/>
        <v>1.5235812027745009E-2</v>
      </c>
      <c r="AG720" s="32">
        <f t="shared" si="1653"/>
        <v>1.0575359508499848E-2</v>
      </c>
      <c r="AH720" s="32">
        <f t="shared" si="1653"/>
        <v>7.3404836270200982E-3</v>
      </c>
      <c r="AI720" s="32">
        <f t="shared" si="1653"/>
        <v>4.98833507071057E-2</v>
      </c>
      <c r="AJ720" s="32">
        <f t="shared" si="1653"/>
        <v>3.4624630853646796E-2</v>
      </c>
      <c r="AK720" s="32">
        <f t="shared" si="1653"/>
        <v>2.4033370749101175E-2</v>
      </c>
      <c r="AL720" s="32">
        <f t="shared" si="1653"/>
        <v>3.3255567138070506E-2</v>
      </c>
      <c r="AM720" s="32">
        <f t="shared" si="1653"/>
        <v>2.3083087235764563E-2</v>
      </c>
      <c r="AN720" s="32">
        <f t="shared" si="1653"/>
        <v>1.6022247166067472E-2</v>
      </c>
      <c r="AO720" s="32">
        <f t="shared" si="1653"/>
        <v>2.2170378092047038E-2</v>
      </c>
      <c r="AP720" s="32">
        <f t="shared" si="1653"/>
        <v>1.5388724823843064E-2</v>
      </c>
      <c r="AQ720" s="32">
        <f t="shared" si="1653"/>
        <v>1.0681498110711665E-2</v>
      </c>
      <c r="AR720" s="32">
        <f t="shared" si="1653"/>
        <v>1.573969423839126E-2</v>
      </c>
      <c r="AS720" s="32">
        <f t="shared" si="1653"/>
        <v>1.0925110182623285E-2</v>
      </c>
      <c r="AT720" s="32">
        <f t="shared" si="1653"/>
        <v>7.5832497566139757E-3</v>
      </c>
      <c r="AU720" s="32">
        <f t="shared" si="1653"/>
        <v>1.0493129492260857E-2</v>
      </c>
      <c r="AV720" s="32">
        <f t="shared" si="1653"/>
        <v>7.2834067884155335E-3</v>
      </c>
      <c r="AW720" s="32">
        <f t="shared" ref="AW720:CB720" si="1654">AW719/$O719</f>
        <v>5.055499837742658E-3</v>
      </c>
      <c r="AX720" s="32">
        <f t="shared" si="1654"/>
        <v>6.9954196615072484E-3</v>
      </c>
      <c r="AY720" s="32">
        <f t="shared" si="1654"/>
        <v>4.8556045256103629E-3</v>
      </c>
      <c r="AZ720" s="32">
        <f t="shared" si="1654"/>
        <v>3.3703332251617769E-3</v>
      </c>
      <c r="BA720" s="32">
        <f t="shared" si="1654"/>
        <v>2.0853401823416627E-2</v>
      </c>
      <c r="BB720" s="32">
        <f t="shared" si="1654"/>
        <v>1.447459583094352E-2</v>
      </c>
      <c r="BC720" s="32">
        <f t="shared" si="1654"/>
        <v>1.0046990234173733E-2</v>
      </c>
      <c r="BD720" s="32">
        <f t="shared" si="1654"/>
        <v>1.3902267882277771E-2</v>
      </c>
      <c r="BE720" s="32">
        <f t="shared" si="1654"/>
        <v>9.6497305539623608E-3</v>
      </c>
      <c r="BF720" s="32">
        <f t="shared" si="1654"/>
        <v>6.6979934894491645E-3</v>
      </c>
      <c r="BG720" s="32">
        <f t="shared" si="1654"/>
        <v>9.2681785881851952E-3</v>
      </c>
      <c r="BH720" s="32">
        <f t="shared" si="1654"/>
        <v>6.4331537026415834E-3</v>
      </c>
      <c r="BI720" s="32">
        <f t="shared" si="1654"/>
        <v>4.4653289929661166E-3</v>
      </c>
      <c r="BJ720" s="32">
        <f t="shared" si="1654"/>
        <v>3.0344808802354135E-2</v>
      </c>
      <c r="BK720" s="32">
        <f t="shared" si="1654"/>
        <v>2.1062695031758134E-2</v>
      </c>
      <c r="BL720" s="32">
        <f t="shared" si="1654"/>
        <v>1.4619868752194334E-2</v>
      </c>
      <c r="BM720" s="32">
        <f t="shared" si="1654"/>
        <v>2.0229872534902785E-2</v>
      </c>
      <c r="BN720" s="32">
        <f t="shared" si="1654"/>
        <v>1.4041796687838778E-2</v>
      </c>
      <c r="BO720" s="32">
        <f t="shared" si="1654"/>
        <v>9.7465791681295693E-3</v>
      </c>
      <c r="BP720" s="32">
        <f t="shared" si="1654"/>
        <v>1.3486581689935211E-2</v>
      </c>
      <c r="BQ720" s="32">
        <f t="shared" si="1654"/>
        <v>9.3611977918925324E-3</v>
      </c>
      <c r="BR720" s="32">
        <f t="shared" si="1654"/>
        <v>6.4977194454197236E-3</v>
      </c>
      <c r="BS720" s="32">
        <f t="shared" si="1654"/>
        <v>9.5746978801779445E-3</v>
      </c>
      <c r="BT720" s="32">
        <f t="shared" si="1654"/>
        <v>6.6459124123979894E-3</v>
      </c>
      <c r="BU720" s="32">
        <f t="shared" si="1654"/>
        <v>4.61300736023274E-3</v>
      </c>
      <c r="BV720" s="32">
        <f t="shared" si="1654"/>
        <v>6.3831319201186386E-3</v>
      </c>
      <c r="BW720" s="32">
        <f t="shared" si="1654"/>
        <v>4.4306082749319999E-3</v>
      </c>
      <c r="BX720" s="32">
        <f t="shared" si="1654"/>
        <v>3.0753382401551648E-3</v>
      </c>
      <c r="BY720" s="32">
        <f t="shared" si="1654"/>
        <v>4.2554212800790994E-3</v>
      </c>
      <c r="BZ720" s="32">
        <f t="shared" si="1654"/>
        <v>2.9537388499546709E-3</v>
      </c>
      <c r="CA720" s="32">
        <f t="shared" si="1654"/>
        <v>2.0502254934367794E-3</v>
      </c>
      <c r="CB720" s="32">
        <f t="shared" si="1654"/>
        <v>1.2685444787495032E-2</v>
      </c>
      <c r="CC720" s="32">
        <f t="shared" ref="CC720:CS720" si="1655">CC719/$O719</f>
        <v>8.8051190779124405E-3</v>
      </c>
      <c r="CD720" s="32">
        <f t="shared" si="1655"/>
        <v>6.1117385535148687E-3</v>
      </c>
      <c r="CE720" s="32">
        <f t="shared" si="1655"/>
        <v>8.4569631916633671E-3</v>
      </c>
      <c r="CF720" s="32">
        <f t="shared" si="1655"/>
        <v>5.8700793852749684E-3</v>
      </c>
      <c r="CG720" s="32">
        <f t="shared" si="1655"/>
        <v>4.0744923690099188E-3</v>
      </c>
      <c r="CH720" s="32">
        <f t="shared" si="1655"/>
        <v>5.6379754611089209E-3</v>
      </c>
      <c r="CI720" s="32">
        <f t="shared" si="1655"/>
        <v>3.9133862568499853E-3</v>
      </c>
      <c r="CJ720" s="32">
        <f t="shared" si="1655"/>
        <v>2.7163282460066166E-3</v>
      </c>
      <c r="CK720" s="32">
        <f t="shared" si="1655"/>
        <v>1.8459213509092992E-2</v>
      </c>
      <c r="CL720" s="32">
        <f t="shared" si="1655"/>
        <v>1.2812761062378903E-2</v>
      </c>
      <c r="CM720" s="32">
        <f t="shared" si="1655"/>
        <v>8.8934908283467493E-3</v>
      </c>
      <c r="CN720" s="32">
        <f t="shared" si="1655"/>
        <v>1.2306142339395346E-2</v>
      </c>
      <c r="CO720" s="32">
        <f t="shared" si="1655"/>
        <v>8.5418407082526147E-3</v>
      </c>
      <c r="CP720" s="32">
        <f t="shared" si="1655"/>
        <v>5.9289938855645076E-3</v>
      </c>
      <c r="CQ720" s="32">
        <f t="shared" si="1655"/>
        <v>8.204094892930244E-3</v>
      </c>
      <c r="CR720" s="32">
        <f t="shared" si="1655"/>
        <v>5.6945604721684185E-3</v>
      </c>
      <c r="CS720" s="32">
        <f t="shared" si="1655"/>
        <v>3.9526625903763442E-3</v>
      </c>
    </row>
    <row r="721" spans="1:111" ht="13.15" thickTop="1" x14ac:dyDescent="0.35">
      <c r="H721" s="34">
        <f t="shared" si="1651"/>
        <v>1.3373259347132269E-13</v>
      </c>
      <c r="I721" s="34">
        <f t="shared" ref="I721:J721" si="1656">I716</f>
        <v>-0.36512199073457491</v>
      </c>
      <c r="J721" s="34">
        <f t="shared" si="1656"/>
        <v>0.52369029920072274</v>
      </c>
      <c r="K721" s="34">
        <f t="shared" si="1647"/>
        <v>-0.36512199073450485</v>
      </c>
      <c r="L721" s="34">
        <f>$CE$6-$CE$7*SUMPRODUCT($B$6:$CD$6,Q720:CS720)</f>
        <v>-7.1054273576010019E-13</v>
      </c>
    </row>
    <row r="722" spans="1:111" ht="13.5" thickBot="1" x14ac:dyDescent="0.4">
      <c r="B722" s="39" t="s">
        <v>367</v>
      </c>
      <c r="D722" s="39" t="s">
        <v>368</v>
      </c>
      <c r="E722" s="39" t="s">
        <v>369</v>
      </c>
      <c r="F722" s="39" t="s">
        <v>370</v>
      </c>
      <c r="H722" s="39" t="s">
        <v>347</v>
      </c>
      <c r="I722" s="39" t="s">
        <v>371</v>
      </c>
      <c r="J722" s="39" t="s">
        <v>372</v>
      </c>
      <c r="K722" s="39" t="s">
        <v>349</v>
      </c>
      <c r="L722" s="39" t="s">
        <v>373</v>
      </c>
      <c r="M722" s="39" t="s">
        <v>374</v>
      </c>
      <c r="O722" s="45" t="s">
        <v>336</v>
      </c>
    </row>
    <row r="723" spans="1:111" ht="13.9" thickTop="1" thickBot="1" x14ac:dyDescent="0.4">
      <c r="B723" s="32">
        <f>1+B718</f>
        <v>10</v>
      </c>
      <c r="D723" s="32">
        <f>IF(F718,IF(M723&lt;0,D718,H723),E718)</f>
        <v>1.2979928189863673E-13</v>
      </c>
      <c r="E723" s="32">
        <f>IF(F718,IF(M723&lt;0,H723,E718),H723)</f>
        <v>1.3373259347132269E-13</v>
      </c>
      <c r="F723" s="32" t="b">
        <f>OR(F718,M723*M718&lt;=0)</f>
        <v>1</v>
      </c>
      <c r="H723" s="32">
        <f>IF(F718,(D718+E718)/2,2*H718)</f>
        <v>1.2979928189863673E-13</v>
      </c>
      <c r="I723" s="32">
        <f>I718</f>
        <v>-0.49706183544653393</v>
      </c>
      <c r="J723" s="32">
        <f>J718</f>
        <v>1</v>
      </c>
      <c r="K723" s="32">
        <f>I723+J723*H723</f>
        <v>-0.49706183544640414</v>
      </c>
      <c r="L723" s="32">
        <f>$CE$3-$CE$7*SUMPRODUCT($B$3:$CD$3,Q725:CS725)</f>
        <v>3.4106051316484809E-13</v>
      </c>
      <c r="M723" s="32">
        <f>SUMPRODUCT(L723:L726,J723:J726)</f>
        <v>3.4106051316484809E-13</v>
      </c>
      <c r="O723" s="46">
        <f>SUM(Q723:CS723)</f>
        <v>-1.2659907370647461</v>
      </c>
      <c r="P723" s="39" t="s">
        <v>363</v>
      </c>
      <c r="Q723" s="32">
        <f t="shared" ref="Q723:AV723" si="1657">SUMPRODUCT(B$3:B$6,$K723:$K726)</f>
        <v>0.93942911356858683</v>
      </c>
      <c r="R723" s="32">
        <f t="shared" si="1657"/>
        <v>0.57430712283407992</v>
      </c>
      <c r="S723" s="32">
        <f t="shared" si="1657"/>
        <v>0.20918513209957301</v>
      </c>
      <c r="T723" s="32">
        <f t="shared" si="1657"/>
        <v>0.533964005460422</v>
      </c>
      <c r="U723" s="32">
        <f t="shared" si="1657"/>
        <v>0.16884201472591515</v>
      </c>
      <c r="V723" s="32">
        <f t="shared" si="1657"/>
        <v>-0.19627997600859176</v>
      </c>
      <c r="W723" s="32">
        <f t="shared" si="1657"/>
        <v>0.12849889735225722</v>
      </c>
      <c r="X723" s="32">
        <f t="shared" si="1657"/>
        <v>-0.23662309338224968</v>
      </c>
      <c r="Y723" s="32">
        <f t="shared" si="1657"/>
        <v>-0.60174508411675665</v>
      </c>
      <c r="Z723" s="32">
        <f t="shared" si="1657"/>
        <v>1.2207603884718632</v>
      </c>
      <c r="AA723" s="32">
        <f t="shared" si="1657"/>
        <v>0.85563839773735628</v>
      </c>
      <c r="AB723" s="32">
        <f t="shared" si="1657"/>
        <v>0.49051640700284938</v>
      </c>
      <c r="AC723" s="32">
        <f t="shared" si="1657"/>
        <v>0.81529528036369836</v>
      </c>
      <c r="AD723" s="32">
        <f t="shared" si="1657"/>
        <v>0.45017328962919145</v>
      </c>
      <c r="AE723" s="32">
        <f t="shared" si="1657"/>
        <v>8.5051298894684546E-2</v>
      </c>
      <c r="AF723" s="32">
        <f t="shared" si="1657"/>
        <v>0.40983017225553353</v>
      </c>
      <c r="AG723" s="32">
        <f t="shared" si="1657"/>
        <v>4.4708181521026624E-2</v>
      </c>
      <c r="AH723" s="32">
        <f t="shared" si="1657"/>
        <v>-0.32041380921348028</v>
      </c>
      <c r="AI723" s="32">
        <f t="shared" si="1657"/>
        <v>1.5958687550095649</v>
      </c>
      <c r="AJ723" s="32">
        <f t="shared" si="1657"/>
        <v>1.230746764275058</v>
      </c>
      <c r="AK723" s="32">
        <f t="shared" si="1657"/>
        <v>0.86562477354055112</v>
      </c>
      <c r="AL723" s="32">
        <f t="shared" si="1657"/>
        <v>1.1904036469014001</v>
      </c>
      <c r="AM723" s="32">
        <f t="shared" si="1657"/>
        <v>0.8252816561668932</v>
      </c>
      <c r="AN723" s="32">
        <f t="shared" si="1657"/>
        <v>0.46015966543238629</v>
      </c>
      <c r="AO723" s="32">
        <f t="shared" si="1657"/>
        <v>0.78493853879323527</v>
      </c>
      <c r="AP723" s="32">
        <f t="shared" si="1657"/>
        <v>0.41981654805872837</v>
      </c>
      <c r="AQ723" s="32">
        <f t="shared" si="1657"/>
        <v>5.469455732422146E-2</v>
      </c>
      <c r="AR723" s="32">
        <f t="shared" si="1657"/>
        <v>0.44236727812218274</v>
      </c>
      <c r="AS723" s="32">
        <f t="shared" si="1657"/>
        <v>7.7245287387675832E-2</v>
      </c>
      <c r="AT723" s="32">
        <f t="shared" si="1657"/>
        <v>-0.28787670334683108</v>
      </c>
      <c r="AU723" s="32">
        <f t="shared" si="1657"/>
        <v>3.690217001401791E-2</v>
      </c>
      <c r="AV723" s="32">
        <f t="shared" si="1657"/>
        <v>-0.328219820720489</v>
      </c>
      <c r="AW723" s="32">
        <f t="shared" ref="AW723:CB723" si="1658">SUMPRODUCT(AH$3:AH$6,$K723:$K726)</f>
        <v>-0.69334181145499585</v>
      </c>
      <c r="AX723" s="32">
        <f t="shared" si="1658"/>
        <v>-0.36856293809414686</v>
      </c>
      <c r="AY723" s="32">
        <f t="shared" si="1658"/>
        <v>-0.73368492882865377</v>
      </c>
      <c r="AZ723" s="32">
        <f t="shared" si="1658"/>
        <v>-1.0988069195631607</v>
      </c>
      <c r="BA723" s="32">
        <f t="shared" si="1658"/>
        <v>0.72369855302545905</v>
      </c>
      <c r="BB723" s="32">
        <f t="shared" si="1658"/>
        <v>0.35857656229095214</v>
      </c>
      <c r="BC723" s="32">
        <f t="shared" si="1658"/>
        <v>-6.5454284435547683E-3</v>
      </c>
      <c r="BD723" s="32">
        <f t="shared" si="1658"/>
        <v>0.31823344491729422</v>
      </c>
      <c r="BE723" s="32">
        <f t="shared" si="1658"/>
        <v>-4.6888545817212711E-2</v>
      </c>
      <c r="BF723" s="32">
        <f t="shared" si="1658"/>
        <v>-0.4120105365517196</v>
      </c>
      <c r="BG723" s="32">
        <f t="shared" si="1658"/>
        <v>-8.7231663190870612E-2</v>
      </c>
      <c r="BH723" s="32">
        <f t="shared" si="1658"/>
        <v>-0.45235365392537752</v>
      </c>
      <c r="BI723" s="32">
        <f t="shared" si="1658"/>
        <v>-0.81747564465988443</v>
      </c>
      <c r="BJ723" s="32">
        <f t="shared" si="1658"/>
        <v>1.0988069195631607</v>
      </c>
      <c r="BK723" s="32">
        <f t="shared" si="1658"/>
        <v>0.73368492882865377</v>
      </c>
      <c r="BL723" s="32">
        <f t="shared" si="1658"/>
        <v>0.36856293809414686</v>
      </c>
      <c r="BM723" s="32">
        <f t="shared" si="1658"/>
        <v>0.69334181145499585</v>
      </c>
      <c r="BN723" s="32">
        <f t="shared" si="1658"/>
        <v>0.328219820720489</v>
      </c>
      <c r="BO723" s="32">
        <f t="shared" si="1658"/>
        <v>-3.690217001401791E-2</v>
      </c>
      <c r="BP723" s="32">
        <f t="shared" si="1658"/>
        <v>0.28787670334683108</v>
      </c>
      <c r="BQ723" s="32">
        <f t="shared" si="1658"/>
        <v>-7.7245287387675832E-2</v>
      </c>
      <c r="BR723" s="32">
        <f t="shared" si="1658"/>
        <v>-0.44236727812218274</v>
      </c>
      <c r="BS723" s="32">
        <f t="shared" si="1658"/>
        <v>-5.469455732422146E-2</v>
      </c>
      <c r="BT723" s="32">
        <f t="shared" si="1658"/>
        <v>-0.41981654805872837</v>
      </c>
      <c r="BU723" s="32">
        <f t="shared" si="1658"/>
        <v>-0.78493853879323527</v>
      </c>
      <c r="BV723" s="32">
        <f t="shared" si="1658"/>
        <v>-0.46015966543238629</v>
      </c>
      <c r="BW723" s="32">
        <f t="shared" si="1658"/>
        <v>-0.8252816561668932</v>
      </c>
      <c r="BX723" s="32">
        <f t="shared" si="1658"/>
        <v>-1.1904036469014001</v>
      </c>
      <c r="BY723" s="32">
        <f t="shared" si="1658"/>
        <v>-0.86562477354055112</v>
      </c>
      <c r="BZ723" s="32">
        <f t="shared" si="1658"/>
        <v>-1.230746764275058</v>
      </c>
      <c r="CA723" s="32">
        <f t="shared" si="1658"/>
        <v>-1.5958687550095649</v>
      </c>
      <c r="CB723" s="32">
        <f t="shared" si="1658"/>
        <v>0.2266367175790549</v>
      </c>
      <c r="CC723" s="32">
        <f t="shared" ref="CC723:CS723" si="1659">SUMPRODUCT(BN$3:BN$6,$K723:$K726)</f>
        <v>-0.138485273155452</v>
      </c>
      <c r="CD723" s="32">
        <f t="shared" si="1659"/>
        <v>-0.50360726388995891</v>
      </c>
      <c r="CE723" s="32">
        <f t="shared" si="1659"/>
        <v>-0.17882839052910993</v>
      </c>
      <c r="CF723" s="32">
        <f t="shared" si="1659"/>
        <v>-0.54395038126361683</v>
      </c>
      <c r="CG723" s="32">
        <f t="shared" si="1659"/>
        <v>-0.90907237199812374</v>
      </c>
      <c r="CH723" s="32">
        <f t="shared" si="1659"/>
        <v>-0.58429349863727476</v>
      </c>
      <c r="CI723" s="32">
        <f t="shared" si="1659"/>
        <v>-0.94941548937178166</v>
      </c>
      <c r="CJ723" s="32">
        <f t="shared" si="1659"/>
        <v>-1.3145374801062886</v>
      </c>
      <c r="CK723" s="32">
        <f t="shared" si="1659"/>
        <v>0.60174508411675665</v>
      </c>
      <c r="CL723" s="32">
        <f t="shared" si="1659"/>
        <v>0.23662309338224968</v>
      </c>
      <c r="CM723" s="32">
        <f t="shared" si="1659"/>
        <v>-0.12849889735225722</v>
      </c>
      <c r="CN723" s="32">
        <f t="shared" si="1659"/>
        <v>0.19627997600859176</v>
      </c>
      <c r="CO723" s="32">
        <f t="shared" si="1659"/>
        <v>-0.16884201472591515</v>
      </c>
      <c r="CP723" s="32">
        <f t="shared" si="1659"/>
        <v>-0.533964005460422</v>
      </c>
      <c r="CQ723" s="32">
        <f t="shared" si="1659"/>
        <v>-0.20918513209957301</v>
      </c>
      <c r="CR723" s="32">
        <f t="shared" si="1659"/>
        <v>-0.57430712283407992</v>
      </c>
      <c r="CS723" s="32">
        <f t="shared" si="1659"/>
        <v>-0.93942911356858683</v>
      </c>
    </row>
    <row r="724" spans="1:111" ht="13.9" thickTop="1" thickBot="1" x14ac:dyDescent="0.4">
      <c r="H724" s="33">
        <f>H723</f>
        <v>1.2979928189863673E-13</v>
      </c>
      <c r="I724" s="33">
        <f t="shared" ref="I724:J724" si="1660">I719</f>
        <v>0.32821982072046352</v>
      </c>
      <c r="J724" s="33">
        <f t="shared" si="1660"/>
        <v>0.19629916766790531</v>
      </c>
      <c r="K724" s="33">
        <f t="shared" ref="K724:K726" si="1661">I724+J724*H724</f>
        <v>0.328219820720489</v>
      </c>
      <c r="L724" s="33">
        <f>$CE$4-$CE$7*SUMPRODUCT($B$4:$CD$4,Q725:CS725)</f>
        <v>0</v>
      </c>
      <c r="M724" s="39" t="s">
        <v>375</v>
      </c>
      <c r="O724" s="47">
        <f t="shared" ref="O724:O725" si="1662">SUM(Q724:CS724)</f>
        <v>98.882941364185896</v>
      </c>
      <c r="P724" s="39" t="s">
        <v>365</v>
      </c>
      <c r="Q724" s="33">
        <f>EXP(Q723)</f>
        <v>2.5585203767569631</v>
      </c>
      <c r="R724" s="33">
        <f>EXP(R723)</f>
        <v>1.7758996202338906</v>
      </c>
      <c r="S724" s="33">
        <f t="shared" ref="S724:CD724" si="1663">EXP(S723)</f>
        <v>1.2326731847820893</v>
      </c>
      <c r="T724" s="33">
        <f t="shared" si="1663"/>
        <v>1.7056802511713078</v>
      </c>
      <c r="U724" s="33">
        <f t="shared" si="1663"/>
        <v>1.1839330801559265</v>
      </c>
      <c r="V724" s="33">
        <f t="shared" si="1663"/>
        <v>0.82178212318805921</v>
      </c>
      <c r="W724" s="33">
        <f t="shared" si="1663"/>
        <v>1.1371201674475382</v>
      </c>
      <c r="X724" s="33">
        <f t="shared" si="1663"/>
        <v>0.78928872010395068</v>
      </c>
      <c r="Y724" s="33">
        <f t="shared" si="1663"/>
        <v>0.54785474879203921</v>
      </c>
      <c r="Z724" s="33">
        <f t="shared" si="1663"/>
        <v>3.3897642915943615</v>
      </c>
      <c r="AA724" s="33">
        <f t="shared" si="1663"/>
        <v>2.3528759719143975</v>
      </c>
      <c r="AB724" s="33">
        <f t="shared" si="1663"/>
        <v>1.633159377169636</v>
      </c>
      <c r="AC724" s="33">
        <f t="shared" si="1663"/>
        <v>2.2598428610629067</v>
      </c>
      <c r="AD724" s="33">
        <f t="shared" si="1663"/>
        <v>1.5685839812762641</v>
      </c>
      <c r="AE724" s="33">
        <f t="shared" si="1663"/>
        <v>1.0887729181130903</v>
      </c>
      <c r="AF724" s="33">
        <f t="shared" si="1663"/>
        <v>1.5065619073752705</v>
      </c>
      <c r="AG724" s="33">
        <f t="shared" si="1663"/>
        <v>1.0457226541841758</v>
      </c>
      <c r="AH724" s="33">
        <f t="shared" si="1663"/>
        <v>0.72584861207539308</v>
      </c>
      <c r="AI724" s="33">
        <f t="shared" si="1663"/>
        <v>4.9326124430198757</v>
      </c>
      <c r="AJ724" s="33">
        <f t="shared" si="1663"/>
        <v>3.4237853424577462</v>
      </c>
      <c r="AK724" s="33">
        <f t="shared" si="1663"/>
        <v>2.3764903905671129</v>
      </c>
      <c r="AL724" s="33">
        <f t="shared" si="1663"/>
        <v>3.2884082953465827</v>
      </c>
      <c r="AM724" s="33">
        <f t="shared" si="1663"/>
        <v>2.2825235616384965</v>
      </c>
      <c r="AN724" s="33">
        <f t="shared" si="1663"/>
        <v>1.5843269270447413</v>
      </c>
      <c r="AO724" s="33">
        <f t="shared" si="1663"/>
        <v>2.1922721968977208</v>
      </c>
      <c r="AP724" s="33">
        <f t="shared" si="1663"/>
        <v>1.5216823744256636</v>
      </c>
      <c r="AQ724" s="33">
        <f t="shared" si="1663"/>
        <v>1.0562179513631604</v>
      </c>
      <c r="AR724" s="33">
        <f t="shared" si="1663"/>
        <v>1.5563872624650612</v>
      </c>
      <c r="AS724" s="33">
        <f t="shared" si="1663"/>
        <v>1.0803070295856085</v>
      </c>
      <c r="AT724" s="33">
        <f t="shared" si="1663"/>
        <v>0.74985404103323527</v>
      </c>
      <c r="AU724" s="33">
        <f t="shared" si="1663"/>
        <v>1.0375915083100404</v>
      </c>
      <c r="AV724" s="33">
        <f t="shared" si="1663"/>
        <v>0.72020468639040536</v>
      </c>
      <c r="AW724" s="33">
        <f t="shared" si="1663"/>
        <v>0.4999026940221567</v>
      </c>
      <c r="AX724" s="33">
        <f t="shared" si="1663"/>
        <v>0.69172767220669329</v>
      </c>
      <c r="AY724" s="33">
        <f t="shared" si="1663"/>
        <v>0.48013645759360335</v>
      </c>
      <c r="AZ724" s="33">
        <f t="shared" si="1663"/>
        <v>0.33326846268143762</v>
      </c>
      <c r="BA724" s="33">
        <f t="shared" si="1663"/>
        <v>2.0620457097487166</v>
      </c>
      <c r="BB724" s="33">
        <f t="shared" si="1663"/>
        <v>1.4312906108214769</v>
      </c>
      <c r="BC724" s="33">
        <f t="shared" si="1663"/>
        <v>0.99347594621234692</v>
      </c>
      <c r="BD724" s="33">
        <f t="shared" si="1663"/>
        <v>1.374697139832477</v>
      </c>
      <c r="BE724" s="33">
        <f t="shared" si="1663"/>
        <v>0.95419374054765083</v>
      </c>
      <c r="BF724" s="33">
        <f t="shared" si="1663"/>
        <v>0.66231729747489765</v>
      </c>
      <c r="BG724" s="33">
        <f t="shared" si="1663"/>
        <v>0.91646475988831766</v>
      </c>
      <c r="BH724" s="33">
        <f t="shared" si="1663"/>
        <v>0.63612916036510025</v>
      </c>
      <c r="BI724" s="33">
        <f t="shared" si="1663"/>
        <v>0.4415448649832649</v>
      </c>
      <c r="BJ724" s="33">
        <f t="shared" si="1663"/>
        <v>3.0005839495106175</v>
      </c>
      <c r="BK724" s="33">
        <f t="shared" si="1663"/>
        <v>2.082741237797066</v>
      </c>
      <c r="BL724" s="33">
        <f t="shared" si="1663"/>
        <v>1.4456556245753209</v>
      </c>
      <c r="BM724" s="33">
        <f t="shared" si="1663"/>
        <v>2.0003892996737442</v>
      </c>
      <c r="BN724" s="33">
        <f t="shared" si="1663"/>
        <v>1.3884941585313768</v>
      </c>
      <c r="BO724" s="33">
        <f t="shared" si="1663"/>
        <v>0.96377041638354688</v>
      </c>
      <c r="BP724" s="33">
        <f t="shared" si="1663"/>
        <v>1.3335928664491623</v>
      </c>
      <c r="BQ724" s="33">
        <f t="shared" si="1663"/>
        <v>0.92566277235425076</v>
      </c>
      <c r="BR724" s="33">
        <f t="shared" si="1663"/>
        <v>0.64251361092236425</v>
      </c>
      <c r="BS724" s="33">
        <f t="shared" si="1663"/>
        <v>0.94677428906542893</v>
      </c>
      <c r="BT724" s="33">
        <f t="shared" si="1663"/>
        <v>0.65716736738666315</v>
      </c>
      <c r="BU724" s="33">
        <f t="shared" si="1663"/>
        <v>0.45614773631444933</v>
      </c>
      <c r="BV724" s="33">
        <f t="shared" si="1663"/>
        <v>0.63118285937695229</v>
      </c>
      <c r="BW724" s="33">
        <f t="shared" si="1663"/>
        <v>0.43811157825777525</v>
      </c>
      <c r="BX724" s="33">
        <f t="shared" si="1663"/>
        <v>0.30409849087629942</v>
      </c>
      <c r="BY724" s="33">
        <f t="shared" si="1663"/>
        <v>0.42078857291796806</v>
      </c>
      <c r="BZ724" s="33">
        <f t="shared" si="1663"/>
        <v>0.29207438550518333</v>
      </c>
      <c r="CA724" s="33">
        <f t="shared" si="1663"/>
        <v>0.20273232725086618</v>
      </c>
      <c r="CB724" s="33">
        <f t="shared" si="1663"/>
        <v>1.2543740931004859</v>
      </c>
      <c r="CC724" s="33">
        <f t="shared" si="1663"/>
        <v>0.8706760734858866</v>
      </c>
      <c r="CD724" s="33">
        <f t="shared" si="1663"/>
        <v>0.6043466850204412</v>
      </c>
      <c r="CE724" s="33">
        <f t="shared" ref="CE724:CS724" si="1664">EXP(CE723)</f>
        <v>0.8362493954003235</v>
      </c>
      <c r="CF724" s="33">
        <f t="shared" si="1664"/>
        <v>0.58045071565725748</v>
      </c>
      <c r="CG724" s="33">
        <f t="shared" si="1664"/>
        <v>0.4028977900136273</v>
      </c>
      <c r="CH724" s="33">
        <f t="shared" si="1664"/>
        <v>0.55749959693354878</v>
      </c>
      <c r="CI724" s="33">
        <f t="shared" si="1664"/>
        <v>0.38696714377150476</v>
      </c>
      <c r="CJ724" s="33">
        <f t="shared" si="1664"/>
        <v>0.2685985266757514</v>
      </c>
      <c r="CK724" s="33">
        <f t="shared" si="1664"/>
        <v>1.8253013270486247</v>
      </c>
      <c r="CL724" s="33">
        <f t="shared" si="1664"/>
        <v>1.2669635008445304</v>
      </c>
      <c r="CM724" s="33">
        <f t="shared" si="1664"/>
        <v>0.87941453210233012</v>
      </c>
      <c r="CN724" s="33">
        <f t="shared" si="1664"/>
        <v>1.2168675513657492</v>
      </c>
      <c r="CO724" s="33">
        <f t="shared" si="1664"/>
        <v>0.84464233389635324</v>
      </c>
      <c r="CP724" s="33">
        <f t="shared" si="1664"/>
        <v>0.58627635473488648</v>
      </c>
      <c r="CQ724" s="33">
        <f t="shared" si="1664"/>
        <v>0.81124503424383243</v>
      </c>
      <c r="CR724" s="33">
        <f t="shared" si="1664"/>
        <v>0.56309488926423523</v>
      </c>
      <c r="CS724" s="33">
        <f t="shared" si="1664"/>
        <v>0.39085090315659082</v>
      </c>
    </row>
    <row r="725" spans="1:111" ht="13.9" thickTop="1" thickBot="1" x14ac:dyDescent="0.4">
      <c r="H725" s="32">
        <f t="shared" ref="H725:H726" si="1665">H724</f>
        <v>1.2979928189863673E-13</v>
      </c>
      <c r="I725" s="32">
        <f t="shared" ref="I725:J725" si="1666">I720</f>
        <v>-0.40546510810822806</v>
      </c>
      <c r="J725" s="32">
        <f t="shared" si="1666"/>
        <v>0.48718304656726907</v>
      </c>
      <c r="K725" s="32">
        <f t="shared" si="1661"/>
        <v>-0.40546510810816483</v>
      </c>
      <c r="L725" s="32">
        <f>$CE$5-$CE$7*SUMPRODUCT($B$5:$CD$5,Q725:CS725)</f>
        <v>0</v>
      </c>
      <c r="M725" s="32">
        <f>SUMPRODUCT($B$7:$CD$7, LN(Q725:CS725))</f>
        <v>-3180.5978399977985</v>
      </c>
      <c r="O725" s="48">
        <f t="shared" si="1662"/>
        <v>0.99999999999999956</v>
      </c>
      <c r="P725" s="39" t="s">
        <v>366</v>
      </c>
      <c r="Q725" s="32">
        <f t="shared" ref="Q725:AV725" si="1667">Q724/$O724</f>
        <v>2.5874234134418916E-2</v>
      </c>
      <c r="R725" s="32">
        <f t="shared" si="1667"/>
        <v>1.7959615639802338E-2</v>
      </c>
      <c r="S725" s="32">
        <f t="shared" si="1667"/>
        <v>1.2465984200876001E-2</v>
      </c>
      <c r="T725" s="32">
        <f t="shared" si="1667"/>
        <v>1.7249489422945935E-2</v>
      </c>
      <c r="U725" s="32">
        <f t="shared" si="1667"/>
        <v>1.1973077093201553E-2</v>
      </c>
      <c r="V725" s="32">
        <f t="shared" si="1667"/>
        <v>8.3106561339173299E-3</v>
      </c>
      <c r="W725" s="32">
        <f t="shared" si="1667"/>
        <v>1.1499659615297288E-2</v>
      </c>
      <c r="X725" s="32">
        <f t="shared" si="1667"/>
        <v>7.9820513954676989E-3</v>
      </c>
      <c r="Y725" s="32">
        <f t="shared" si="1667"/>
        <v>5.5404374226115504E-3</v>
      </c>
      <c r="Z725" s="32">
        <f t="shared" si="1667"/>
        <v>3.4280577062426355E-2</v>
      </c>
      <c r="AA725" s="32">
        <f t="shared" si="1667"/>
        <v>2.3794558894124667E-2</v>
      </c>
      <c r="AB725" s="32">
        <f t="shared" si="1667"/>
        <v>1.6516088160795195E-2</v>
      </c>
      <c r="AC725" s="32">
        <f t="shared" si="1667"/>
        <v>2.2853718041617562E-2</v>
      </c>
      <c r="AD725" s="32">
        <f t="shared" si="1667"/>
        <v>1.5863039262749769E-2</v>
      </c>
      <c r="AE725" s="32">
        <f t="shared" si="1667"/>
        <v>1.1010725440530125E-2</v>
      </c>
      <c r="AF725" s="32">
        <f t="shared" si="1667"/>
        <v>1.5235812027745035E-2</v>
      </c>
      <c r="AG725" s="32">
        <f t="shared" si="1667"/>
        <v>1.0575359508499842E-2</v>
      </c>
      <c r="AH725" s="32">
        <f t="shared" si="1667"/>
        <v>7.3404836270200792E-3</v>
      </c>
      <c r="AI725" s="32">
        <f t="shared" si="1667"/>
        <v>4.9883350707105922E-2</v>
      </c>
      <c r="AJ725" s="32">
        <f t="shared" si="1667"/>
        <v>3.4624630853646879E-2</v>
      </c>
      <c r="AK725" s="32">
        <f t="shared" si="1667"/>
        <v>2.4033370749101186E-2</v>
      </c>
      <c r="AL725" s="32">
        <f t="shared" si="1667"/>
        <v>3.3255567138070603E-2</v>
      </c>
      <c r="AM725" s="32">
        <f t="shared" si="1667"/>
        <v>2.3083087235764577E-2</v>
      </c>
      <c r="AN725" s="32">
        <f t="shared" si="1667"/>
        <v>1.6022247166067451E-2</v>
      </c>
      <c r="AO725" s="32">
        <f t="shared" si="1667"/>
        <v>2.2170378092047058E-2</v>
      </c>
      <c r="AP725" s="32">
        <f t="shared" si="1667"/>
        <v>1.5388724823843044E-2</v>
      </c>
      <c r="AQ725" s="32">
        <f t="shared" si="1667"/>
        <v>1.0681498110711628E-2</v>
      </c>
      <c r="AR725" s="32">
        <f t="shared" si="1667"/>
        <v>1.5739694238391298E-2</v>
      </c>
      <c r="AS725" s="32">
        <f t="shared" si="1667"/>
        <v>1.0925110182623285E-2</v>
      </c>
      <c r="AT725" s="32">
        <f t="shared" si="1667"/>
        <v>7.583249756613961E-3</v>
      </c>
      <c r="AU725" s="32">
        <f t="shared" si="1667"/>
        <v>1.0493129492260861E-2</v>
      </c>
      <c r="AV725" s="32">
        <f t="shared" si="1667"/>
        <v>7.2834067884155196E-3</v>
      </c>
      <c r="AW725" s="32">
        <f t="shared" ref="AW725:CB725" si="1668">AW724/$O724</f>
        <v>5.0554998377426389E-3</v>
      </c>
      <c r="AX725" s="32">
        <f t="shared" si="1668"/>
        <v>6.9954196615072371E-3</v>
      </c>
      <c r="AY725" s="32">
        <f t="shared" si="1668"/>
        <v>4.8556045256103447E-3</v>
      </c>
      <c r="AZ725" s="32">
        <f t="shared" si="1668"/>
        <v>3.3703332251617574E-3</v>
      </c>
      <c r="BA725" s="32">
        <f t="shared" si="1668"/>
        <v>2.0853401823416658E-2</v>
      </c>
      <c r="BB725" s="32">
        <f t="shared" si="1668"/>
        <v>1.4474595830943512E-2</v>
      </c>
      <c r="BC725" s="32">
        <f t="shared" si="1668"/>
        <v>1.0046990234173707E-2</v>
      </c>
      <c r="BD725" s="32">
        <f t="shared" si="1668"/>
        <v>1.3902267882277764E-2</v>
      </c>
      <c r="BE725" s="32">
        <f t="shared" si="1668"/>
        <v>9.6497305539623365E-3</v>
      </c>
      <c r="BF725" s="32">
        <f t="shared" si="1668"/>
        <v>6.6979934894491342E-3</v>
      </c>
      <c r="BG725" s="32">
        <f t="shared" si="1668"/>
        <v>9.2681785881851726E-3</v>
      </c>
      <c r="BH725" s="32">
        <f t="shared" si="1668"/>
        <v>6.4331537026415548E-3</v>
      </c>
      <c r="BI725" s="32">
        <f t="shared" si="1668"/>
        <v>4.465328992966088E-3</v>
      </c>
      <c r="BJ725" s="32">
        <f t="shared" si="1668"/>
        <v>3.0344808802354149E-2</v>
      </c>
      <c r="BK725" s="32">
        <f t="shared" si="1668"/>
        <v>2.1062695031758102E-2</v>
      </c>
      <c r="BL725" s="32">
        <f t="shared" si="1668"/>
        <v>1.4619868752194284E-2</v>
      </c>
      <c r="BM725" s="32">
        <f t="shared" si="1668"/>
        <v>2.022987253490276E-2</v>
      </c>
      <c r="BN725" s="32">
        <f t="shared" si="1668"/>
        <v>1.4041796687838729E-2</v>
      </c>
      <c r="BO725" s="32">
        <f t="shared" si="1668"/>
        <v>9.7465791681295173E-3</v>
      </c>
      <c r="BP725" s="32">
        <f t="shared" si="1668"/>
        <v>1.3486581689935167E-2</v>
      </c>
      <c r="BQ725" s="32">
        <f t="shared" si="1668"/>
        <v>9.3611977918924821E-3</v>
      </c>
      <c r="BR725" s="32">
        <f t="shared" si="1668"/>
        <v>6.497719445419675E-3</v>
      </c>
      <c r="BS725" s="32">
        <f t="shared" si="1668"/>
        <v>9.5746978801779271E-3</v>
      </c>
      <c r="BT725" s="32">
        <f t="shared" si="1668"/>
        <v>6.6459124123979642E-3</v>
      </c>
      <c r="BU725" s="32">
        <f t="shared" si="1668"/>
        <v>4.6130073602327131E-3</v>
      </c>
      <c r="BV725" s="32">
        <f t="shared" si="1668"/>
        <v>6.3831319201186143E-3</v>
      </c>
      <c r="BW725" s="32">
        <f t="shared" si="1668"/>
        <v>4.4306082749319747E-3</v>
      </c>
      <c r="BX725" s="32">
        <f t="shared" si="1668"/>
        <v>3.0753382401551405E-3</v>
      </c>
      <c r="BY725" s="32">
        <f t="shared" si="1668"/>
        <v>4.2554212800790751E-3</v>
      </c>
      <c r="BZ725" s="32">
        <f t="shared" si="1668"/>
        <v>2.9537388499546479E-3</v>
      </c>
      <c r="CA725" s="32">
        <f t="shared" si="1668"/>
        <v>2.0502254934367595E-3</v>
      </c>
      <c r="CB725" s="32">
        <f t="shared" si="1668"/>
        <v>1.2685444787495002E-2</v>
      </c>
      <c r="CC725" s="32">
        <f t="shared" ref="CC725:CS725" si="1669">CC724/$O724</f>
        <v>8.8051190779124024E-3</v>
      </c>
      <c r="CD725" s="32">
        <f t="shared" si="1669"/>
        <v>6.1117385535148297E-3</v>
      </c>
      <c r="CE725" s="32">
        <f t="shared" si="1669"/>
        <v>8.4569631916633307E-3</v>
      </c>
      <c r="CF725" s="32">
        <f t="shared" si="1669"/>
        <v>5.870079385274932E-3</v>
      </c>
      <c r="CG725" s="32">
        <f t="shared" si="1669"/>
        <v>4.0744923690098842E-3</v>
      </c>
      <c r="CH725" s="32">
        <f t="shared" si="1669"/>
        <v>5.6379754611088845E-3</v>
      </c>
      <c r="CI725" s="32">
        <f t="shared" si="1669"/>
        <v>3.9133862568499524E-3</v>
      </c>
      <c r="CJ725" s="32">
        <f t="shared" si="1669"/>
        <v>2.7163282460065884E-3</v>
      </c>
      <c r="CK725" s="32">
        <f t="shared" si="1669"/>
        <v>1.8459213509092933E-2</v>
      </c>
      <c r="CL725" s="32">
        <f t="shared" si="1669"/>
        <v>1.2812761062378834E-2</v>
      </c>
      <c r="CM725" s="32">
        <f t="shared" si="1669"/>
        <v>8.8934908283466833E-3</v>
      </c>
      <c r="CN725" s="32">
        <f t="shared" si="1669"/>
        <v>1.2306142339395284E-2</v>
      </c>
      <c r="CO725" s="32">
        <f t="shared" si="1669"/>
        <v>8.5418407082525523E-3</v>
      </c>
      <c r="CP725" s="32">
        <f t="shared" si="1669"/>
        <v>5.928993885564453E-3</v>
      </c>
      <c r="CQ725" s="32">
        <f t="shared" si="1669"/>
        <v>8.204094892930185E-3</v>
      </c>
      <c r="CR725" s="32">
        <f t="shared" si="1669"/>
        <v>5.6945604721683656E-3</v>
      </c>
      <c r="CS725" s="32">
        <f t="shared" si="1669"/>
        <v>3.9526625903762999E-3</v>
      </c>
    </row>
    <row r="726" spans="1:111" ht="13.15" thickTop="1" x14ac:dyDescent="0.35">
      <c r="H726" s="34">
        <f t="shared" si="1665"/>
        <v>1.2979928189863673E-13</v>
      </c>
      <c r="I726" s="34">
        <f t="shared" ref="I726:J726" si="1670">I721</f>
        <v>-0.36512199073457491</v>
      </c>
      <c r="J726" s="34">
        <f t="shared" si="1670"/>
        <v>0.52369029920072274</v>
      </c>
      <c r="K726" s="34">
        <f t="shared" si="1661"/>
        <v>-0.36512199073450691</v>
      </c>
      <c r="L726" s="34">
        <f>$CE$6-$CE$7*SUMPRODUCT($B$6:$CD$6,Q725:CS725)</f>
        <v>0</v>
      </c>
    </row>
    <row r="728" spans="1:111" ht="27.75" customHeight="1" x14ac:dyDescent="0.35">
      <c r="A728" s="40" t="s">
        <v>354</v>
      </c>
      <c r="B728" s="40"/>
      <c r="C728" s="40">
        <f>1+C670</f>
        <v>13</v>
      </c>
      <c r="D728" s="40"/>
    </row>
    <row r="729" spans="1:111" ht="13.15" x14ac:dyDescent="0.35">
      <c r="B729" s="37" t="s">
        <v>349</v>
      </c>
      <c r="D729" s="37" t="s">
        <v>350</v>
      </c>
      <c r="F729" s="37" t="s">
        <v>348</v>
      </c>
      <c r="H729" s="37" t="s">
        <v>355</v>
      </c>
      <c r="I729" s="37"/>
      <c r="J729" s="37"/>
      <c r="K729" s="37"/>
      <c r="M729" s="37" t="s">
        <v>356</v>
      </c>
      <c r="N729" s="37" t="s">
        <v>357</v>
      </c>
      <c r="P729" s="37" t="s">
        <v>358</v>
      </c>
      <c r="R729" s="37" t="s">
        <v>359</v>
      </c>
      <c r="T729" s="37" t="s">
        <v>360</v>
      </c>
      <c r="V729" s="37" t="s">
        <v>361</v>
      </c>
      <c r="X729" s="37" t="s">
        <v>362</v>
      </c>
      <c r="Y729" s="37"/>
      <c r="Z729" s="37"/>
      <c r="AA729" s="37"/>
      <c r="AC729" s="37" t="s">
        <v>336</v>
      </c>
    </row>
    <row r="730" spans="1:111" ht="13.15" x14ac:dyDescent="0.35">
      <c r="B730" s="36">
        <f>K723</f>
        <v>-0.49706183544640414</v>
      </c>
      <c r="D730" s="36">
        <f>$CE$3-$CE$7*SUMPRODUCT($B$3:$CD$3,AE732:DG732)</f>
        <v>3.4106051316484809E-13</v>
      </c>
      <c r="F730" s="36">
        <f>SUMPRODUCT(D730:D733,D730:D733)</f>
        <v>1.1632227364026952E-25</v>
      </c>
      <c r="H730" s="36">
        <f t="shared" ref="H730:K733" si="1671">X672</f>
        <v>-2.2266120212584722E-3</v>
      </c>
      <c r="I730" s="36">
        <f t="shared" si="1671"/>
        <v>1.2769005916024112E-6</v>
      </c>
      <c r="J730" s="36">
        <f t="shared" si="1671"/>
        <v>3.8865770096028953E-6</v>
      </c>
      <c r="K730" s="36">
        <f t="shared" si="1671"/>
        <v>3.6098627519643919E-6</v>
      </c>
      <c r="M730" s="36">
        <f t="array" ref="M730:M733">MMULT(H730:K733,D730:D733)</f>
        <v>-7.5940943858943422E-16</v>
      </c>
      <c r="N730" s="36">
        <f>IFERROR(M730/(MAX(ABS(M730),ABS(M731),ABS(M732),ABS(M733))),0)</f>
        <v>-1</v>
      </c>
      <c r="P730" s="36">
        <f>L781</f>
        <v>2.5579538487363607E-13</v>
      </c>
      <c r="R730" s="36">
        <f>H781*J781</f>
        <v>5.0702844491654972E-16</v>
      </c>
      <c r="T730" s="36">
        <f>P730-D730</f>
        <v>-8.5265128291212022E-14</v>
      </c>
      <c r="V730" s="36">
        <f t="array" ref="V730:V733">MMULT(H730:K733,T730:T733)</f>
        <v>1.9067314740911832E-16</v>
      </c>
      <c r="X730" s="36">
        <f t="array" ref="X730:AA733">H730:K733+MMULT(R730:R733,TRANSPOSE(R730:R733))*((SUMPRODUCT(R730:R733,T730:T733)+SUMPRODUCT(V730:V733,T730:T733))/SUMPRODUCT(R730:R733,T730:T733)^2)-(MMULT(V730:V733,TRANSPOSE(R730:R733))+MMULT(R730:R733,TRANSPOSE(V730:V733)))/SUMPRODUCT(R730:R733,T730:T733)</f>
        <v>-2.0739985055562737E-2</v>
      </c>
      <c r="Y730" s="36">
        <v>1.8319603535090847E-5</v>
      </c>
      <c r="Z730" s="36">
        <v>4.2346555785213111E-5</v>
      </c>
      <c r="AA730" s="36">
        <v>-5.5475597126403067E-3</v>
      </c>
      <c r="AC730" s="43">
        <f>SUM(AE730:DG730)</f>
        <v>-1.2659907370647461</v>
      </c>
      <c r="AD730" s="37" t="s">
        <v>363</v>
      </c>
      <c r="AE730" s="36">
        <f t="shared" ref="AE730:BJ730" si="1672">SUMPRODUCT(B$3:B$6,$B730:$B733)</f>
        <v>0.93942911356858683</v>
      </c>
      <c r="AF730" s="36">
        <f t="shared" si="1672"/>
        <v>0.57430712283407992</v>
      </c>
      <c r="AG730" s="36">
        <f t="shared" si="1672"/>
        <v>0.20918513209957301</v>
      </c>
      <c r="AH730" s="36">
        <f t="shared" si="1672"/>
        <v>0.533964005460422</v>
      </c>
      <c r="AI730" s="36">
        <f t="shared" si="1672"/>
        <v>0.16884201472591515</v>
      </c>
      <c r="AJ730" s="36">
        <f t="shared" si="1672"/>
        <v>-0.19627997600859176</v>
      </c>
      <c r="AK730" s="36">
        <f t="shared" si="1672"/>
        <v>0.12849889735225722</v>
      </c>
      <c r="AL730" s="36">
        <f t="shared" si="1672"/>
        <v>-0.23662309338224968</v>
      </c>
      <c r="AM730" s="36">
        <f t="shared" si="1672"/>
        <v>-0.60174508411675665</v>
      </c>
      <c r="AN730" s="36">
        <f t="shared" si="1672"/>
        <v>1.2207603884718632</v>
      </c>
      <c r="AO730" s="36">
        <f t="shared" si="1672"/>
        <v>0.85563839773735628</v>
      </c>
      <c r="AP730" s="36">
        <f t="shared" si="1672"/>
        <v>0.49051640700284938</v>
      </c>
      <c r="AQ730" s="36">
        <f t="shared" si="1672"/>
        <v>0.81529528036369836</v>
      </c>
      <c r="AR730" s="36">
        <f t="shared" si="1672"/>
        <v>0.45017328962919145</v>
      </c>
      <c r="AS730" s="36">
        <f t="shared" si="1672"/>
        <v>8.5051298894684546E-2</v>
      </c>
      <c r="AT730" s="36">
        <f t="shared" si="1672"/>
        <v>0.40983017225553353</v>
      </c>
      <c r="AU730" s="36">
        <f t="shared" si="1672"/>
        <v>4.4708181521026624E-2</v>
      </c>
      <c r="AV730" s="36">
        <f t="shared" si="1672"/>
        <v>-0.32041380921348028</v>
      </c>
      <c r="AW730" s="36">
        <f t="shared" si="1672"/>
        <v>1.5958687550095649</v>
      </c>
      <c r="AX730" s="36">
        <f t="shared" si="1672"/>
        <v>1.230746764275058</v>
      </c>
      <c r="AY730" s="36">
        <f t="shared" si="1672"/>
        <v>0.86562477354055112</v>
      </c>
      <c r="AZ730" s="36">
        <f t="shared" si="1672"/>
        <v>1.1904036469014001</v>
      </c>
      <c r="BA730" s="36">
        <f t="shared" si="1672"/>
        <v>0.8252816561668932</v>
      </c>
      <c r="BB730" s="36">
        <f t="shared" si="1672"/>
        <v>0.46015966543238629</v>
      </c>
      <c r="BC730" s="36">
        <f t="shared" si="1672"/>
        <v>0.78493853879323527</v>
      </c>
      <c r="BD730" s="36">
        <f t="shared" si="1672"/>
        <v>0.41981654805872837</v>
      </c>
      <c r="BE730" s="36">
        <f t="shared" si="1672"/>
        <v>5.469455732422146E-2</v>
      </c>
      <c r="BF730" s="36">
        <f t="shared" si="1672"/>
        <v>0.44236727812218274</v>
      </c>
      <c r="BG730" s="36">
        <f t="shared" si="1672"/>
        <v>7.7245287387675832E-2</v>
      </c>
      <c r="BH730" s="36">
        <f t="shared" si="1672"/>
        <v>-0.28787670334683108</v>
      </c>
      <c r="BI730" s="36">
        <f t="shared" si="1672"/>
        <v>3.690217001401791E-2</v>
      </c>
      <c r="BJ730" s="36">
        <f t="shared" si="1672"/>
        <v>-0.328219820720489</v>
      </c>
      <c r="BK730" s="36">
        <f t="shared" ref="BK730:CP730" si="1673">SUMPRODUCT(AH$3:AH$6,$B730:$B733)</f>
        <v>-0.69334181145499585</v>
      </c>
      <c r="BL730" s="36">
        <f t="shared" si="1673"/>
        <v>-0.36856293809414686</v>
      </c>
      <c r="BM730" s="36">
        <f t="shared" si="1673"/>
        <v>-0.73368492882865377</v>
      </c>
      <c r="BN730" s="36">
        <f t="shared" si="1673"/>
        <v>-1.0988069195631607</v>
      </c>
      <c r="BO730" s="36">
        <f t="shared" si="1673"/>
        <v>0.72369855302545905</v>
      </c>
      <c r="BP730" s="36">
        <f t="shared" si="1673"/>
        <v>0.35857656229095214</v>
      </c>
      <c r="BQ730" s="36">
        <f t="shared" si="1673"/>
        <v>-6.5454284435547683E-3</v>
      </c>
      <c r="BR730" s="36">
        <f t="shared" si="1673"/>
        <v>0.31823344491729422</v>
      </c>
      <c r="BS730" s="36">
        <f t="shared" si="1673"/>
        <v>-4.6888545817212711E-2</v>
      </c>
      <c r="BT730" s="36">
        <f t="shared" si="1673"/>
        <v>-0.4120105365517196</v>
      </c>
      <c r="BU730" s="36">
        <f t="shared" si="1673"/>
        <v>-8.7231663190870612E-2</v>
      </c>
      <c r="BV730" s="36">
        <f t="shared" si="1673"/>
        <v>-0.45235365392537752</v>
      </c>
      <c r="BW730" s="36">
        <f t="shared" si="1673"/>
        <v>-0.81747564465988443</v>
      </c>
      <c r="BX730" s="36">
        <f t="shared" si="1673"/>
        <v>1.0988069195631607</v>
      </c>
      <c r="BY730" s="36">
        <f t="shared" si="1673"/>
        <v>0.73368492882865377</v>
      </c>
      <c r="BZ730" s="36">
        <f t="shared" si="1673"/>
        <v>0.36856293809414686</v>
      </c>
      <c r="CA730" s="36">
        <f t="shared" si="1673"/>
        <v>0.69334181145499585</v>
      </c>
      <c r="CB730" s="36">
        <f t="shared" si="1673"/>
        <v>0.328219820720489</v>
      </c>
      <c r="CC730" s="36">
        <f t="shared" si="1673"/>
        <v>-3.690217001401791E-2</v>
      </c>
      <c r="CD730" s="36">
        <f t="shared" si="1673"/>
        <v>0.28787670334683108</v>
      </c>
      <c r="CE730" s="36">
        <f t="shared" si="1673"/>
        <v>-7.7245287387675832E-2</v>
      </c>
      <c r="CF730" s="36">
        <f t="shared" si="1673"/>
        <v>-0.44236727812218274</v>
      </c>
      <c r="CG730" s="36">
        <f t="shared" si="1673"/>
        <v>-5.469455732422146E-2</v>
      </c>
      <c r="CH730" s="36">
        <f t="shared" si="1673"/>
        <v>-0.41981654805872837</v>
      </c>
      <c r="CI730" s="36">
        <f t="shared" si="1673"/>
        <v>-0.78493853879323527</v>
      </c>
      <c r="CJ730" s="36">
        <f t="shared" si="1673"/>
        <v>-0.46015966543238629</v>
      </c>
      <c r="CK730" s="36">
        <f t="shared" si="1673"/>
        <v>-0.8252816561668932</v>
      </c>
      <c r="CL730" s="36">
        <f t="shared" si="1673"/>
        <v>-1.1904036469014001</v>
      </c>
      <c r="CM730" s="36">
        <f t="shared" si="1673"/>
        <v>-0.86562477354055112</v>
      </c>
      <c r="CN730" s="36">
        <f t="shared" si="1673"/>
        <v>-1.230746764275058</v>
      </c>
      <c r="CO730" s="36">
        <f t="shared" si="1673"/>
        <v>-1.5958687550095649</v>
      </c>
      <c r="CP730" s="36">
        <f t="shared" si="1673"/>
        <v>0.2266367175790549</v>
      </c>
      <c r="CQ730" s="36">
        <f t="shared" ref="CQ730:DG730" si="1674">SUMPRODUCT(BN$3:BN$6,$B730:$B733)</f>
        <v>-0.138485273155452</v>
      </c>
      <c r="CR730" s="36">
        <f t="shared" si="1674"/>
        <v>-0.50360726388995891</v>
      </c>
      <c r="CS730" s="36">
        <f t="shared" si="1674"/>
        <v>-0.17882839052910993</v>
      </c>
      <c r="CT730" s="36">
        <f t="shared" si="1674"/>
        <v>-0.54395038126361683</v>
      </c>
      <c r="CU730" s="36">
        <f t="shared" si="1674"/>
        <v>-0.90907237199812374</v>
      </c>
      <c r="CV730" s="36">
        <f t="shared" si="1674"/>
        <v>-0.58429349863727476</v>
      </c>
      <c r="CW730" s="36">
        <f t="shared" si="1674"/>
        <v>-0.94941548937178166</v>
      </c>
      <c r="CX730" s="36">
        <f t="shared" si="1674"/>
        <v>-1.3145374801062886</v>
      </c>
      <c r="CY730" s="36">
        <f t="shared" si="1674"/>
        <v>0.60174508411675665</v>
      </c>
      <c r="CZ730" s="36">
        <f t="shared" si="1674"/>
        <v>0.23662309338224968</v>
      </c>
      <c r="DA730" s="36">
        <f t="shared" si="1674"/>
        <v>-0.12849889735225722</v>
      </c>
      <c r="DB730" s="36">
        <f t="shared" si="1674"/>
        <v>0.19627997600859176</v>
      </c>
      <c r="DC730" s="36">
        <f t="shared" si="1674"/>
        <v>-0.16884201472591515</v>
      </c>
      <c r="DD730" s="36">
        <f t="shared" si="1674"/>
        <v>-0.533964005460422</v>
      </c>
      <c r="DE730" s="36">
        <f t="shared" si="1674"/>
        <v>-0.20918513209957301</v>
      </c>
      <c r="DF730" s="36">
        <f t="shared" si="1674"/>
        <v>-0.57430712283407992</v>
      </c>
      <c r="DG730" s="36">
        <f t="shared" si="1674"/>
        <v>-0.93942911356858683</v>
      </c>
    </row>
    <row r="731" spans="1:111" ht="13.15" x14ac:dyDescent="0.35">
      <c r="B731" s="35">
        <f t="shared" ref="B731:B733" si="1675">K724</f>
        <v>0.328219820720489</v>
      </c>
      <c r="D731" s="35">
        <f>$CE$4-$CE$7*SUMPRODUCT($B$4:$CD$4,AE732:DG732)</f>
        <v>0</v>
      </c>
      <c r="F731" s="37" t="s">
        <v>364</v>
      </c>
      <c r="H731" s="35">
        <f t="shared" si="1671"/>
        <v>1.2769005916024112E-6</v>
      </c>
      <c r="I731" s="35">
        <f t="shared" si="1671"/>
        <v>-1.9781437019596006E-3</v>
      </c>
      <c r="J731" s="35">
        <f t="shared" si="1671"/>
        <v>1.5821386830711841E-7</v>
      </c>
      <c r="K731" s="35">
        <f t="shared" si="1671"/>
        <v>2.4180203367422893E-6</v>
      </c>
      <c r="M731" s="35">
        <v>4.3550037103241649E-19</v>
      </c>
      <c r="N731" s="35">
        <f>IFERROR(M731/(MAX(ABS(M730),ABS(M731),ABS(M732),ABS(M733))),0)</f>
        <v>5.7347242331006192E-4</v>
      </c>
      <c r="P731" s="35">
        <f>L782</f>
        <v>0</v>
      </c>
      <c r="R731" s="35">
        <f>H782*J782</f>
        <v>-2.9076683099342601E-19</v>
      </c>
      <c r="T731" s="35">
        <f>P731-D731</f>
        <v>0</v>
      </c>
      <c r="V731" s="35">
        <v>4.4091907850347186E-19</v>
      </c>
      <c r="X731" s="35">
        <v>1.8319603535090847E-5</v>
      </c>
      <c r="Y731" s="35">
        <v>-1.9781571604954406E-3</v>
      </c>
      <c r="Z731" s="35">
        <v>1.249418333269001E-7</v>
      </c>
      <c r="AA731" s="35">
        <v>5.5910452790636629E-6</v>
      </c>
      <c r="AC731" s="43">
        <f t="shared" ref="AC731:AC732" si="1676">SUM(AE731:DG731)</f>
        <v>98.882941364185896</v>
      </c>
      <c r="AD731" s="37" t="s">
        <v>365</v>
      </c>
      <c r="AE731" s="35">
        <f>EXP(AE730)</f>
        <v>2.5585203767569631</v>
      </c>
      <c r="AF731" s="35">
        <f t="shared" ref="AF731:CQ731" si="1677">EXP(AF730)</f>
        <v>1.7758996202338906</v>
      </c>
      <c r="AG731" s="35">
        <f t="shared" si="1677"/>
        <v>1.2326731847820893</v>
      </c>
      <c r="AH731" s="35">
        <f t="shared" si="1677"/>
        <v>1.7056802511713078</v>
      </c>
      <c r="AI731" s="35">
        <f t="shared" si="1677"/>
        <v>1.1839330801559265</v>
      </c>
      <c r="AJ731" s="35">
        <f t="shared" si="1677"/>
        <v>0.82178212318805921</v>
      </c>
      <c r="AK731" s="35">
        <f t="shared" si="1677"/>
        <v>1.1371201674475382</v>
      </c>
      <c r="AL731" s="35">
        <f t="shared" si="1677"/>
        <v>0.78928872010395068</v>
      </c>
      <c r="AM731" s="35">
        <f t="shared" si="1677"/>
        <v>0.54785474879203921</v>
      </c>
      <c r="AN731" s="35">
        <f t="shared" si="1677"/>
        <v>3.3897642915943615</v>
      </c>
      <c r="AO731" s="35">
        <f t="shared" si="1677"/>
        <v>2.3528759719143975</v>
      </c>
      <c r="AP731" s="35">
        <f t="shared" si="1677"/>
        <v>1.633159377169636</v>
      </c>
      <c r="AQ731" s="35">
        <f t="shared" si="1677"/>
        <v>2.2598428610629067</v>
      </c>
      <c r="AR731" s="35">
        <f t="shared" si="1677"/>
        <v>1.5685839812762641</v>
      </c>
      <c r="AS731" s="35">
        <f t="shared" si="1677"/>
        <v>1.0887729181130903</v>
      </c>
      <c r="AT731" s="35">
        <f t="shared" si="1677"/>
        <v>1.5065619073752705</v>
      </c>
      <c r="AU731" s="35">
        <f t="shared" si="1677"/>
        <v>1.0457226541841758</v>
      </c>
      <c r="AV731" s="35">
        <f t="shared" si="1677"/>
        <v>0.72584861207539308</v>
      </c>
      <c r="AW731" s="35">
        <f t="shared" si="1677"/>
        <v>4.9326124430198757</v>
      </c>
      <c r="AX731" s="35">
        <f t="shared" si="1677"/>
        <v>3.4237853424577462</v>
      </c>
      <c r="AY731" s="35">
        <f t="shared" si="1677"/>
        <v>2.3764903905671129</v>
      </c>
      <c r="AZ731" s="35">
        <f t="shared" si="1677"/>
        <v>3.2884082953465827</v>
      </c>
      <c r="BA731" s="35">
        <f t="shared" si="1677"/>
        <v>2.2825235616384965</v>
      </c>
      <c r="BB731" s="35">
        <f t="shared" si="1677"/>
        <v>1.5843269270447413</v>
      </c>
      <c r="BC731" s="35">
        <f t="shared" si="1677"/>
        <v>2.1922721968977208</v>
      </c>
      <c r="BD731" s="35">
        <f t="shared" si="1677"/>
        <v>1.5216823744256636</v>
      </c>
      <c r="BE731" s="35">
        <f t="shared" si="1677"/>
        <v>1.0562179513631604</v>
      </c>
      <c r="BF731" s="35">
        <f t="shared" si="1677"/>
        <v>1.5563872624650612</v>
      </c>
      <c r="BG731" s="35">
        <f t="shared" si="1677"/>
        <v>1.0803070295856085</v>
      </c>
      <c r="BH731" s="35">
        <f t="shared" si="1677"/>
        <v>0.74985404103323527</v>
      </c>
      <c r="BI731" s="35">
        <f t="shared" si="1677"/>
        <v>1.0375915083100404</v>
      </c>
      <c r="BJ731" s="35">
        <f t="shared" si="1677"/>
        <v>0.72020468639040536</v>
      </c>
      <c r="BK731" s="35">
        <f t="shared" si="1677"/>
        <v>0.4999026940221567</v>
      </c>
      <c r="BL731" s="35">
        <f t="shared" si="1677"/>
        <v>0.69172767220669329</v>
      </c>
      <c r="BM731" s="35">
        <f t="shared" si="1677"/>
        <v>0.48013645759360335</v>
      </c>
      <c r="BN731" s="35">
        <f t="shared" si="1677"/>
        <v>0.33326846268143762</v>
      </c>
      <c r="BO731" s="35">
        <f t="shared" si="1677"/>
        <v>2.0620457097487166</v>
      </c>
      <c r="BP731" s="35">
        <f t="shared" si="1677"/>
        <v>1.4312906108214769</v>
      </c>
      <c r="BQ731" s="35">
        <f t="shared" si="1677"/>
        <v>0.99347594621234692</v>
      </c>
      <c r="BR731" s="35">
        <f t="shared" si="1677"/>
        <v>1.374697139832477</v>
      </c>
      <c r="BS731" s="35">
        <f t="shared" si="1677"/>
        <v>0.95419374054765083</v>
      </c>
      <c r="BT731" s="35">
        <f t="shared" si="1677"/>
        <v>0.66231729747489765</v>
      </c>
      <c r="BU731" s="35">
        <f t="shared" si="1677"/>
        <v>0.91646475988831766</v>
      </c>
      <c r="BV731" s="35">
        <f t="shared" si="1677"/>
        <v>0.63612916036510025</v>
      </c>
      <c r="BW731" s="35">
        <f t="shared" si="1677"/>
        <v>0.4415448649832649</v>
      </c>
      <c r="BX731" s="35">
        <f t="shared" si="1677"/>
        <v>3.0005839495106175</v>
      </c>
      <c r="BY731" s="35">
        <f t="shared" si="1677"/>
        <v>2.082741237797066</v>
      </c>
      <c r="BZ731" s="35">
        <f t="shared" si="1677"/>
        <v>1.4456556245753209</v>
      </c>
      <c r="CA731" s="35">
        <f t="shared" si="1677"/>
        <v>2.0003892996737442</v>
      </c>
      <c r="CB731" s="35">
        <f t="shared" si="1677"/>
        <v>1.3884941585313768</v>
      </c>
      <c r="CC731" s="35">
        <f t="shared" si="1677"/>
        <v>0.96377041638354688</v>
      </c>
      <c r="CD731" s="35">
        <f t="shared" si="1677"/>
        <v>1.3335928664491623</v>
      </c>
      <c r="CE731" s="35">
        <f t="shared" si="1677"/>
        <v>0.92566277235425076</v>
      </c>
      <c r="CF731" s="35">
        <f t="shared" si="1677"/>
        <v>0.64251361092236425</v>
      </c>
      <c r="CG731" s="35">
        <f t="shared" si="1677"/>
        <v>0.94677428906542893</v>
      </c>
      <c r="CH731" s="35">
        <f t="shared" si="1677"/>
        <v>0.65716736738666315</v>
      </c>
      <c r="CI731" s="35">
        <f t="shared" si="1677"/>
        <v>0.45614773631444933</v>
      </c>
      <c r="CJ731" s="35">
        <f t="shared" si="1677"/>
        <v>0.63118285937695229</v>
      </c>
      <c r="CK731" s="35">
        <f t="shared" si="1677"/>
        <v>0.43811157825777525</v>
      </c>
      <c r="CL731" s="35">
        <f t="shared" si="1677"/>
        <v>0.30409849087629942</v>
      </c>
      <c r="CM731" s="35">
        <f t="shared" si="1677"/>
        <v>0.42078857291796806</v>
      </c>
      <c r="CN731" s="35">
        <f t="shared" si="1677"/>
        <v>0.29207438550518333</v>
      </c>
      <c r="CO731" s="35">
        <f t="shared" si="1677"/>
        <v>0.20273232725086618</v>
      </c>
      <c r="CP731" s="35">
        <f t="shared" si="1677"/>
        <v>1.2543740931004859</v>
      </c>
      <c r="CQ731" s="35">
        <f t="shared" si="1677"/>
        <v>0.8706760734858866</v>
      </c>
      <c r="CR731" s="35">
        <f t="shared" ref="CR731:DG731" si="1678">EXP(CR730)</f>
        <v>0.6043466850204412</v>
      </c>
      <c r="CS731" s="35">
        <f t="shared" si="1678"/>
        <v>0.8362493954003235</v>
      </c>
      <c r="CT731" s="35">
        <f t="shared" si="1678"/>
        <v>0.58045071565725748</v>
      </c>
      <c r="CU731" s="35">
        <f t="shared" si="1678"/>
        <v>0.4028977900136273</v>
      </c>
      <c r="CV731" s="35">
        <f t="shared" si="1678"/>
        <v>0.55749959693354878</v>
      </c>
      <c r="CW731" s="35">
        <f t="shared" si="1678"/>
        <v>0.38696714377150476</v>
      </c>
      <c r="CX731" s="35">
        <f t="shared" si="1678"/>
        <v>0.2685985266757514</v>
      </c>
      <c r="CY731" s="35">
        <f t="shared" si="1678"/>
        <v>1.8253013270486247</v>
      </c>
      <c r="CZ731" s="35">
        <f t="shared" si="1678"/>
        <v>1.2669635008445304</v>
      </c>
      <c r="DA731" s="35">
        <f t="shared" si="1678"/>
        <v>0.87941453210233012</v>
      </c>
      <c r="DB731" s="35">
        <f t="shared" si="1678"/>
        <v>1.2168675513657492</v>
      </c>
      <c r="DC731" s="35">
        <f t="shared" si="1678"/>
        <v>0.84464233389635324</v>
      </c>
      <c r="DD731" s="35">
        <f t="shared" si="1678"/>
        <v>0.58627635473488648</v>
      </c>
      <c r="DE731" s="35">
        <f t="shared" si="1678"/>
        <v>0.81124503424383243</v>
      </c>
      <c r="DF731" s="35">
        <f t="shared" si="1678"/>
        <v>0.56309488926423523</v>
      </c>
      <c r="DG731" s="35">
        <f t="shared" si="1678"/>
        <v>0.39085090315659082</v>
      </c>
    </row>
    <row r="732" spans="1:111" ht="13.15" x14ac:dyDescent="0.35">
      <c r="B732" s="36">
        <f t="shared" si="1675"/>
        <v>-0.40546510810816483</v>
      </c>
      <c r="D732" s="36">
        <f>$CE$5-$CE$7*SUMPRODUCT($B$5:$CD$5,AE732:DG732)</f>
        <v>0</v>
      </c>
      <c r="F732" s="36">
        <f>SUMPRODUCT($B$7:$CD$7, LN(AE732:DG732))</f>
        <v>-3180.5978399977985</v>
      </c>
      <c r="H732" s="36">
        <f t="shared" si="1671"/>
        <v>3.8865770096028953E-6</v>
      </c>
      <c r="I732" s="36">
        <f t="shared" si="1671"/>
        <v>1.5821386830711841E-7</v>
      </c>
      <c r="J732" s="36">
        <f t="shared" si="1671"/>
        <v>-2.1332216573726444E-3</v>
      </c>
      <c r="K732" s="36">
        <f t="shared" si="1671"/>
        <v>2.3079129940318339E-6</v>
      </c>
      <c r="M732" s="36">
        <v>1.3255579493498642E-18</v>
      </c>
      <c r="N732" s="36">
        <f>IFERROR(M732/(MAX(ABS(M730),ABS(M731),ABS(M732),ABS(M733))),0)</f>
        <v>1.7455115540992263E-3</v>
      </c>
      <c r="P732" s="36">
        <f>L783</f>
        <v>0</v>
      </c>
      <c r="R732" s="36">
        <f>H783*J783</f>
        <v>-8.8502400885880064E-19</v>
      </c>
      <c r="T732" s="36">
        <f>P732-D732</f>
        <v>0</v>
      </c>
      <c r="V732" s="36">
        <v>1.9336917271874613E-19</v>
      </c>
      <c r="X732" s="36">
        <v>4.2346555785213111E-5</v>
      </c>
      <c r="Y732" s="36">
        <v>1.249418333269001E-7</v>
      </c>
      <c r="Z732" s="36">
        <v>-2.1332995153063566E-3</v>
      </c>
      <c r="AA732" s="36">
        <v>1.1987581665050192E-5</v>
      </c>
      <c r="AC732" s="44">
        <f t="shared" si="1676"/>
        <v>0.99999999999999956</v>
      </c>
      <c r="AD732" s="37" t="s">
        <v>366</v>
      </c>
      <c r="AE732" s="36">
        <f t="shared" ref="AE732:BJ732" si="1679">AE731/$AC731</f>
        <v>2.5874234134418916E-2</v>
      </c>
      <c r="AF732" s="36">
        <f t="shared" si="1679"/>
        <v>1.7959615639802338E-2</v>
      </c>
      <c r="AG732" s="36">
        <f t="shared" si="1679"/>
        <v>1.2465984200876001E-2</v>
      </c>
      <c r="AH732" s="36">
        <f t="shared" si="1679"/>
        <v>1.7249489422945935E-2</v>
      </c>
      <c r="AI732" s="36">
        <f t="shared" si="1679"/>
        <v>1.1973077093201553E-2</v>
      </c>
      <c r="AJ732" s="36">
        <f t="shared" si="1679"/>
        <v>8.3106561339173299E-3</v>
      </c>
      <c r="AK732" s="36">
        <f t="shared" si="1679"/>
        <v>1.1499659615297288E-2</v>
      </c>
      <c r="AL732" s="36">
        <f t="shared" si="1679"/>
        <v>7.9820513954676989E-3</v>
      </c>
      <c r="AM732" s="36">
        <f t="shared" si="1679"/>
        <v>5.5404374226115504E-3</v>
      </c>
      <c r="AN732" s="36">
        <f t="shared" si="1679"/>
        <v>3.4280577062426355E-2</v>
      </c>
      <c r="AO732" s="36">
        <f t="shared" si="1679"/>
        <v>2.3794558894124667E-2</v>
      </c>
      <c r="AP732" s="36">
        <f t="shared" si="1679"/>
        <v>1.6516088160795195E-2</v>
      </c>
      <c r="AQ732" s="36">
        <f t="shared" si="1679"/>
        <v>2.2853718041617562E-2</v>
      </c>
      <c r="AR732" s="36">
        <f t="shared" si="1679"/>
        <v>1.5863039262749769E-2</v>
      </c>
      <c r="AS732" s="36">
        <f t="shared" si="1679"/>
        <v>1.1010725440530125E-2</v>
      </c>
      <c r="AT732" s="36">
        <f t="shared" si="1679"/>
        <v>1.5235812027745035E-2</v>
      </c>
      <c r="AU732" s="36">
        <f t="shared" si="1679"/>
        <v>1.0575359508499842E-2</v>
      </c>
      <c r="AV732" s="36">
        <f t="shared" si="1679"/>
        <v>7.3404836270200792E-3</v>
      </c>
      <c r="AW732" s="36">
        <f t="shared" si="1679"/>
        <v>4.9883350707105922E-2</v>
      </c>
      <c r="AX732" s="36">
        <f t="shared" si="1679"/>
        <v>3.4624630853646879E-2</v>
      </c>
      <c r="AY732" s="36">
        <f t="shared" si="1679"/>
        <v>2.4033370749101186E-2</v>
      </c>
      <c r="AZ732" s="36">
        <f t="shared" si="1679"/>
        <v>3.3255567138070603E-2</v>
      </c>
      <c r="BA732" s="36">
        <f t="shared" si="1679"/>
        <v>2.3083087235764577E-2</v>
      </c>
      <c r="BB732" s="36">
        <f t="shared" si="1679"/>
        <v>1.6022247166067451E-2</v>
      </c>
      <c r="BC732" s="36">
        <f t="shared" si="1679"/>
        <v>2.2170378092047058E-2</v>
      </c>
      <c r="BD732" s="36">
        <f t="shared" si="1679"/>
        <v>1.5388724823843044E-2</v>
      </c>
      <c r="BE732" s="36">
        <f t="shared" si="1679"/>
        <v>1.0681498110711628E-2</v>
      </c>
      <c r="BF732" s="36">
        <f t="shared" si="1679"/>
        <v>1.5739694238391298E-2</v>
      </c>
      <c r="BG732" s="36">
        <f t="shared" si="1679"/>
        <v>1.0925110182623285E-2</v>
      </c>
      <c r="BH732" s="36">
        <f t="shared" si="1679"/>
        <v>7.583249756613961E-3</v>
      </c>
      <c r="BI732" s="36">
        <f t="shared" si="1679"/>
        <v>1.0493129492260861E-2</v>
      </c>
      <c r="BJ732" s="36">
        <f t="shared" si="1679"/>
        <v>7.2834067884155196E-3</v>
      </c>
      <c r="BK732" s="36">
        <f t="shared" ref="BK732:CP732" si="1680">BK731/$AC731</f>
        <v>5.0554998377426389E-3</v>
      </c>
      <c r="BL732" s="36">
        <f t="shared" si="1680"/>
        <v>6.9954196615072371E-3</v>
      </c>
      <c r="BM732" s="36">
        <f t="shared" si="1680"/>
        <v>4.8556045256103447E-3</v>
      </c>
      <c r="BN732" s="36">
        <f t="shared" si="1680"/>
        <v>3.3703332251617574E-3</v>
      </c>
      <c r="BO732" s="36">
        <f t="shared" si="1680"/>
        <v>2.0853401823416658E-2</v>
      </c>
      <c r="BP732" s="36">
        <f t="shared" si="1680"/>
        <v>1.4474595830943512E-2</v>
      </c>
      <c r="BQ732" s="36">
        <f t="shared" si="1680"/>
        <v>1.0046990234173707E-2</v>
      </c>
      <c r="BR732" s="36">
        <f t="shared" si="1680"/>
        <v>1.3902267882277764E-2</v>
      </c>
      <c r="BS732" s="36">
        <f t="shared" si="1680"/>
        <v>9.6497305539623365E-3</v>
      </c>
      <c r="BT732" s="36">
        <f t="shared" si="1680"/>
        <v>6.6979934894491342E-3</v>
      </c>
      <c r="BU732" s="36">
        <f t="shared" si="1680"/>
        <v>9.2681785881851726E-3</v>
      </c>
      <c r="BV732" s="36">
        <f t="shared" si="1680"/>
        <v>6.4331537026415548E-3</v>
      </c>
      <c r="BW732" s="36">
        <f t="shared" si="1680"/>
        <v>4.465328992966088E-3</v>
      </c>
      <c r="BX732" s="36">
        <f t="shared" si="1680"/>
        <v>3.0344808802354149E-2</v>
      </c>
      <c r="BY732" s="36">
        <f t="shared" si="1680"/>
        <v>2.1062695031758102E-2</v>
      </c>
      <c r="BZ732" s="36">
        <f t="shared" si="1680"/>
        <v>1.4619868752194284E-2</v>
      </c>
      <c r="CA732" s="36">
        <f t="shared" si="1680"/>
        <v>2.022987253490276E-2</v>
      </c>
      <c r="CB732" s="36">
        <f t="shared" si="1680"/>
        <v>1.4041796687838729E-2</v>
      </c>
      <c r="CC732" s="36">
        <f t="shared" si="1680"/>
        <v>9.7465791681295173E-3</v>
      </c>
      <c r="CD732" s="36">
        <f t="shared" si="1680"/>
        <v>1.3486581689935167E-2</v>
      </c>
      <c r="CE732" s="36">
        <f t="shared" si="1680"/>
        <v>9.3611977918924821E-3</v>
      </c>
      <c r="CF732" s="36">
        <f t="shared" si="1680"/>
        <v>6.497719445419675E-3</v>
      </c>
      <c r="CG732" s="36">
        <f t="shared" si="1680"/>
        <v>9.5746978801779271E-3</v>
      </c>
      <c r="CH732" s="36">
        <f t="shared" si="1680"/>
        <v>6.6459124123979642E-3</v>
      </c>
      <c r="CI732" s="36">
        <f t="shared" si="1680"/>
        <v>4.6130073602327131E-3</v>
      </c>
      <c r="CJ732" s="36">
        <f t="shared" si="1680"/>
        <v>6.3831319201186143E-3</v>
      </c>
      <c r="CK732" s="36">
        <f t="shared" si="1680"/>
        <v>4.4306082749319747E-3</v>
      </c>
      <c r="CL732" s="36">
        <f t="shared" si="1680"/>
        <v>3.0753382401551405E-3</v>
      </c>
      <c r="CM732" s="36">
        <f t="shared" si="1680"/>
        <v>4.2554212800790751E-3</v>
      </c>
      <c r="CN732" s="36">
        <f t="shared" si="1680"/>
        <v>2.9537388499546479E-3</v>
      </c>
      <c r="CO732" s="36">
        <f t="shared" si="1680"/>
        <v>2.0502254934367595E-3</v>
      </c>
      <c r="CP732" s="36">
        <f t="shared" si="1680"/>
        <v>1.2685444787495002E-2</v>
      </c>
      <c r="CQ732" s="36">
        <f t="shared" ref="CQ732:DG732" si="1681">CQ731/$AC731</f>
        <v>8.8051190779124024E-3</v>
      </c>
      <c r="CR732" s="36">
        <f t="shared" si="1681"/>
        <v>6.1117385535148297E-3</v>
      </c>
      <c r="CS732" s="36">
        <f t="shared" si="1681"/>
        <v>8.4569631916633307E-3</v>
      </c>
      <c r="CT732" s="36">
        <f t="shared" si="1681"/>
        <v>5.870079385274932E-3</v>
      </c>
      <c r="CU732" s="36">
        <f t="shared" si="1681"/>
        <v>4.0744923690098842E-3</v>
      </c>
      <c r="CV732" s="36">
        <f t="shared" si="1681"/>
        <v>5.6379754611088845E-3</v>
      </c>
      <c r="CW732" s="36">
        <f t="shared" si="1681"/>
        <v>3.9133862568499524E-3</v>
      </c>
      <c r="CX732" s="36">
        <f t="shared" si="1681"/>
        <v>2.7163282460065884E-3</v>
      </c>
      <c r="CY732" s="36">
        <f t="shared" si="1681"/>
        <v>1.8459213509092933E-2</v>
      </c>
      <c r="CZ732" s="36">
        <f t="shared" si="1681"/>
        <v>1.2812761062378834E-2</v>
      </c>
      <c r="DA732" s="36">
        <f t="shared" si="1681"/>
        <v>8.8934908283466833E-3</v>
      </c>
      <c r="DB732" s="36">
        <f t="shared" si="1681"/>
        <v>1.2306142339395284E-2</v>
      </c>
      <c r="DC732" s="36">
        <f t="shared" si="1681"/>
        <v>8.5418407082525523E-3</v>
      </c>
      <c r="DD732" s="36">
        <f t="shared" si="1681"/>
        <v>5.928993885564453E-3</v>
      </c>
      <c r="DE732" s="36">
        <f t="shared" si="1681"/>
        <v>8.204094892930185E-3</v>
      </c>
      <c r="DF732" s="36">
        <f t="shared" si="1681"/>
        <v>5.6945604721683656E-3</v>
      </c>
      <c r="DG732" s="36">
        <f t="shared" si="1681"/>
        <v>3.9526625903762999E-3</v>
      </c>
    </row>
    <row r="733" spans="1:111" x14ac:dyDescent="0.35">
      <c r="B733" s="35">
        <f t="shared" si="1675"/>
        <v>-0.36512199073450691</v>
      </c>
      <c r="D733" s="35">
        <f>$CE$6-$CE$7*SUMPRODUCT($B$6:$CD$6,AE732:DG732)</f>
        <v>0</v>
      </c>
      <c r="H733" s="35">
        <f t="shared" si="1671"/>
        <v>3.6098627519643919E-6</v>
      </c>
      <c r="I733" s="35">
        <f t="shared" si="1671"/>
        <v>2.4180203367422893E-6</v>
      </c>
      <c r="J733" s="35">
        <f t="shared" si="1671"/>
        <v>2.3079129940318339E-6</v>
      </c>
      <c r="K733" s="35">
        <f t="shared" si="1671"/>
        <v>-2.1019983103039517E-3</v>
      </c>
      <c r="M733" s="35">
        <v>1.2311816426396462E-18</v>
      </c>
      <c r="N733" s="35">
        <f>IFERROR(M733/(MAX(ABS(M730),ABS(M731),ABS(M732),ABS(M733))),0)</f>
        <v>1.6212356340033194E-3</v>
      </c>
      <c r="P733" s="35">
        <f>L784</f>
        <v>2.2737367544323206E-13</v>
      </c>
      <c r="R733" s="35">
        <f>H784*J784</f>
        <v>-8.2201258235199964E-19</v>
      </c>
      <c r="T733" s="35">
        <f>P733-D733</f>
        <v>2.2737367544323206E-13</v>
      </c>
      <c r="V733" s="35">
        <v>-4.7824687699993279E-16</v>
      </c>
      <c r="X733" s="35">
        <v>-5.5475597126403067E-3</v>
      </c>
      <c r="Y733" s="35">
        <v>5.5910452790636629E-6</v>
      </c>
      <c r="Z733" s="35">
        <v>1.1987581665050192E-5</v>
      </c>
      <c r="AA733" s="35">
        <v>-2.0839501418100119E-3</v>
      </c>
    </row>
    <row r="734" spans="1:111" x14ac:dyDescent="0.35">
      <c r="B734" s="3"/>
    </row>
    <row r="735" spans="1:111" ht="13.5" thickBot="1" x14ac:dyDescent="0.4">
      <c r="B735" s="39" t="s">
        <v>367</v>
      </c>
      <c r="D735" s="39" t="s">
        <v>368</v>
      </c>
      <c r="E735" s="39" t="s">
        <v>369</v>
      </c>
      <c r="F735" s="39" t="s">
        <v>370</v>
      </c>
      <c r="H735" s="39" t="s">
        <v>347</v>
      </c>
      <c r="I735" s="39" t="s">
        <v>371</v>
      </c>
      <c r="J735" s="39" t="s">
        <v>372</v>
      </c>
      <c r="K735" s="39" t="s">
        <v>349</v>
      </c>
      <c r="L735" s="39" t="s">
        <v>373</v>
      </c>
      <c r="M735" s="39" t="s">
        <v>374</v>
      </c>
    </row>
    <row r="736" spans="1:111" ht="13.15" thickTop="1" x14ac:dyDescent="0.35">
      <c r="B736" s="32">
        <v>1</v>
      </c>
      <c r="D736" s="32">
        <v>0</v>
      </c>
      <c r="E736" s="32"/>
      <c r="F736" s="32" t="b">
        <v>0</v>
      </c>
      <c r="H736" s="32">
        <v>0</v>
      </c>
      <c r="I736" s="32">
        <f>B730</f>
        <v>-0.49706183544640414</v>
      </c>
      <c r="J736" s="32">
        <f>IF(SUMPRODUCT(L736:L739,N730:N733)&gt;0,N730,-N730)</f>
        <v>1</v>
      </c>
      <c r="K736" s="32">
        <f>I736+J736*H736</f>
        <v>-0.49706183544640414</v>
      </c>
      <c r="L736" s="32">
        <f>D730</f>
        <v>3.4106051316484809E-13</v>
      </c>
      <c r="M736" s="32">
        <f>SUMPRODUCT(L736:L739,J736:J739)</f>
        <v>3.4106051316484809E-13</v>
      </c>
    </row>
    <row r="737" spans="2:97" ht="13.5" thickBot="1" x14ac:dyDescent="0.4">
      <c r="H737" s="33">
        <f>H736</f>
        <v>0</v>
      </c>
      <c r="I737" s="33">
        <f>B731</f>
        <v>0.328219820720489</v>
      </c>
      <c r="J737" s="32">
        <f>IF(SUMPRODUCT(L736:L739,N730:N733)&gt;0,N731,-N731)</f>
        <v>-5.7347242331006192E-4</v>
      </c>
      <c r="K737" s="33">
        <f t="shared" ref="K737:K739" si="1682">I737+J737*H737</f>
        <v>0.328219820720489</v>
      </c>
      <c r="L737" s="32">
        <f>D731</f>
        <v>0</v>
      </c>
      <c r="M737" s="39" t="s">
        <v>375</v>
      </c>
    </row>
    <row r="738" spans="2:97" ht="13.15" thickTop="1" x14ac:dyDescent="0.35">
      <c r="H738" s="33">
        <f t="shared" ref="H738:H739" si="1683">H737</f>
        <v>0</v>
      </c>
      <c r="I738" s="32">
        <f>B732</f>
        <v>-0.40546510810816483</v>
      </c>
      <c r="J738" s="32">
        <f>IF(SUMPRODUCT(L736:L739,N730:N733)&gt;0,N732,-N732)</f>
        <v>-1.7455115540992263E-3</v>
      </c>
      <c r="K738" s="32">
        <f t="shared" si="1682"/>
        <v>-0.40546510810816483</v>
      </c>
      <c r="L738" s="32">
        <f>D732</f>
        <v>0</v>
      </c>
      <c r="M738" s="32">
        <f>F732</f>
        <v>-3180.5978399977985</v>
      </c>
    </row>
    <row r="739" spans="2:97" x14ac:dyDescent="0.35">
      <c r="H739" s="33">
        <f t="shared" si="1683"/>
        <v>0</v>
      </c>
      <c r="I739" s="34">
        <f>B733</f>
        <v>-0.36512199073450691</v>
      </c>
      <c r="J739" s="32">
        <f>IF(SUMPRODUCT(L736:L739,N730:N733)&gt;0,N733,-N733)</f>
        <v>-1.6212356340033194E-3</v>
      </c>
      <c r="K739" s="34">
        <f t="shared" si="1682"/>
        <v>-0.36512199073450691</v>
      </c>
      <c r="L739" s="32">
        <f>D733</f>
        <v>0</v>
      </c>
    </row>
    <row r="740" spans="2:97" ht="13.5" thickBot="1" x14ac:dyDescent="0.4">
      <c r="B740" s="39" t="s">
        <v>367</v>
      </c>
      <c r="D740" s="39" t="s">
        <v>368</v>
      </c>
      <c r="E740" s="39" t="s">
        <v>369</v>
      </c>
      <c r="F740" s="39" t="s">
        <v>370</v>
      </c>
      <c r="H740" s="39" t="s">
        <v>347</v>
      </c>
      <c r="I740" s="39" t="s">
        <v>371</v>
      </c>
      <c r="J740" s="39" t="s">
        <v>372</v>
      </c>
      <c r="K740" s="39" t="s">
        <v>349</v>
      </c>
      <c r="L740" s="39" t="s">
        <v>373</v>
      </c>
      <c r="M740" s="39" t="s">
        <v>374</v>
      </c>
      <c r="O740" s="45" t="s">
        <v>336</v>
      </c>
    </row>
    <row r="741" spans="2:97" ht="13.9" thickTop="1" thickBot="1" x14ac:dyDescent="0.4">
      <c r="B741" s="32">
        <f>1+B736</f>
        <v>2</v>
      </c>
      <c r="D741" s="32">
        <v>0</v>
      </c>
      <c r="E741" s="32">
        <f>H741</f>
        <v>1.2979928189863673E-13</v>
      </c>
      <c r="F741" s="32" t="b">
        <f>OR(F736,M741*M736&lt;=0)</f>
        <v>1</v>
      </c>
      <c r="H741" s="32">
        <f>ABS(H723)</f>
        <v>1.2979928189863673E-13</v>
      </c>
      <c r="I741" s="32">
        <f>I736</f>
        <v>-0.49706183544640414</v>
      </c>
      <c r="J741" s="32">
        <f>J736</f>
        <v>1</v>
      </c>
      <c r="K741" s="32">
        <f>I741+J741*H741</f>
        <v>-0.49706183544627436</v>
      </c>
      <c r="L741" s="32">
        <f>$CE$3-$CE$7*SUMPRODUCT($B$3:$CD$3,Q743:CS743)</f>
        <v>-5.7895022109732963E-11</v>
      </c>
      <c r="M741" s="32">
        <f>SUMPRODUCT(L741:L744,J741:J744)</f>
        <v>-5.7895978996836022E-11</v>
      </c>
      <c r="O741" s="46">
        <f>SUM(Q741:CS741)</f>
        <v>-1.2659907370647423</v>
      </c>
      <c r="P741" s="39" t="s">
        <v>363</v>
      </c>
      <c r="Q741" s="32">
        <f t="shared" ref="Q741:AV741" si="1684">SUMPRODUCT(B$3:B$6,$K741:$K744)</f>
        <v>0.9394291135684576</v>
      </c>
      <c r="R741" s="32">
        <f t="shared" si="1684"/>
        <v>0.57430712283395047</v>
      </c>
      <c r="S741" s="32">
        <f t="shared" si="1684"/>
        <v>0.20918513209944334</v>
      </c>
      <c r="T741" s="32">
        <f t="shared" si="1684"/>
        <v>0.53396400546029255</v>
      </c>
      <c r="U741" s="32">
        <f t="shared" si="1684"/>
        <v>0.16884201472578542</v>
      </c>
      <c r="V741" s="32">
        <f t="shared" si="1684"/>
        <v>-0.19627997600872171</v>
      </c>
      <c r="W741" s="32">
        <f t="shared" si="1684"/>
        <v>0.12849889735212749</v>
      </c>
      <c r="X741" s="32">
        <f t="shared" si="1684"/>
        <v>-0.23662309338237963</v>
      </c>
      <c r="Y741" s="32">
        <f t="shared" si="1684"/>
        <v>-0.60174508411688676</v>
      </c>
      <c r="Z741" s="32">
        <f t="shared" si="1684"/>
        <v>1.2207603884717337</v>
      </c>
      <c r="AA741" s="32">
        <f t="shared" si="1684"/>
        <v>0.85563839773722672</v>
      </c>
      <c r="AB741" s="32">
        <f t="shared" si="1684"/>
        <v>0.49051640700271959</v>
      </c>
      <c r="AC741" s="32">
        <f t="shared" si="1684"/>
        <v>0.8152952803635688</v>
      </c>
      <c r="AD741" s="32">
        <f t="shared" si="1684"/>
        <v>0.45017328962906167</v>
      </c>
      <c r="AE741" s="32">
        <f t="shared" si="1684"/>
        <v>8.5051298894554539E-2</v>
      </c>
      <c r="AF741" s="32">
        <f t="shared" si="1684"/>
        <v>0.40983017225540375</v>
      </c>
      <c r="AG741" s="32">
        <f t="shared" si="1684"/>
        <v>4.4708181520896617E-2</v>
      </c>
      <c r="AH741" s="32">
        <f t="shared" si="1684"/>
        <v>-0.32041380921361051</v>
      </c>
      <c r="AI741" s="32">
        <f t="shared" si="1684"/>
        <v>1.5958687550094355</v>
      </c>
      <c r="AJ741" s="32">
        <f t="shared" si="1684"/>
        <v>1.2307467642749284</v>
      </c>
      <c r="AK741" s="32">
        <f t="shared" si="1684"/>
        <v>0.86562477354042122</v>
      </c>
      <c r="AL741" s="32">
        <f t="shared" si="1684"/>
        <v>1.1904036469012704</v>
      </c>
      <c r="AM741" s="32">
        <f t="shared" si="1684"/>
        <v>0.8252816561667633</v>
      </c>
      <c r="AN741" s="32">
        <f t="shared" si="1684"/>
        <v>0.46015966543225617</v>
      </c>
      <c r="AO741" s="32">
        <f t="shared" si="1684"/>
        <v>0.78493853879310538</v>
      </c>
      <c r="AP741" s="32">
        <f t="shared" si="1684"/>
        <v>0.41981654805859825</v>
      </c>
      <c r="AQ741" s="32">
        <f t="shared" si="1684"/>
        <v>5.469455732409112E-2</v>
      </c>
      <c r="AR741" s="32">
        <f t="shared" si="1684"/>
        <v>0.44236727812218324</v>
      </c>
      <c r="AS741" s="32">
        <f t="shared" si="1684"/>
        <v>7.7245287387676109E-2</v>
      </c>
      <c r="AT741" s="32">
        <f t="shared" si="1684"/>
        <v>-0.28787670334683102</v>
      </c>
      <c r="AU741" s="32">
        <f t="shared" si="1684"/>
        <v>3.6902170014018187E-2</v>
      </c>
      <c r="AV741" s="32">
        <f t="shared" si="1684"/>
        <v>-0.32821982072048894</v>
      </c>
      <c r="AW741" s="32">
        <f t="shared" ref="AW741:CB741" si="1685">SUMPRODUCT(AH$3:AH$6,$K741:$K744)</f>
        <v>-0.69334181145499607</v>
      </c>
      <c r="AX741" s="32">
        <f t="shared" si="1685"/>
        <v>-0.36856293809414686</v>
      </c>
      <c r="AY741" s="32">
        <f t="shared" si="1685"/>
        <v>-0.73368492882865399</v>
      </c>
      <c r="AZ741" s="32">
        <f t="shared" si="1685"/>
        <v>-1.0988069195631611</v>
      </c>
      <c r="BA741" s="32">
        <f t="shared" si="1685"/>
        <v>0.72369855302545949</v>
      </c>
      <c r="BB741" s="32">
        <f t="shared" si="1685"/>
        <v>0.35857656229095236</v>
      </c>
      <c r="BC741" s="32">
        <f t="shared" si="1685"/>
        <v>-6.5454284435547683E-3</v>
      </c>
      <c r="BD741" s="32">
        <f t="shared" si="1685"/>
        <v>0.31823344491729444</v>
      </c>
      <c r="BE741" s="32">
        <f t="shared" si="1685"/>
        <v>-4.6888545817212704E-2</v>
      </c>
      <c r="BF741" s="32">
        <f t="shared" si="1685"/>
        <v>-0.41201053655171982</v>
      </c>
      <c r="BG741" s="32">
        <f t="shared" si="1685"/>
        <v>-8.7231663190870612E-2</v>
      </c>
      <c r="BH741" s="32">
        <f t="shared" si="1685"/>
        <v>-0.45235365392537774</v>
      </c>
      <c r="BI741" s="32">
        <f t="shared" si="1685"/>
        <v>-0.81747564465988487</v>
      </c>
      <c r="BJ741" s="32">
        <f t="shared" si="1685"/>
        <v>1.0988069195631611</v>
      </c>
      <c r="BK741" s="32">
        <f t="shared" si="1685"/>
        <v>0.73368492882865399</v>
      </c>
      <c r="BL741" s="32">
        <f t="shared" si="1685"/>
        <v>0.36856293809414686</v>
      </c>
      <c r="BM741" s="32">
        <f t="shared" si="1685"/>
        <v>0.69334181145499607</v>
      </c>
      <c r="BN741" s="32">
        <f t="shared" si="1685"/>
        <v>0.32821982072048894</v>
      </c>
      <c r="BO741" s="32">
        <f t="shared" si="1685"/>
        <v>-3.6902170014018187E-2</v>
      </c>
      <c r="BP741" s="32">
        <f t="shared" si="1685"/>
        <v>0.28787670334683102</v>
      </c>
      <c r="BQ741" s="32">
        <f t="shared" si="1685"/>
        <v>-7.7245287387676109E-2</v>
      </c>
      <c r="BR741" s="32">
        <f t="shared" si="1685"/>
        <v>-0.44236727812218324</v>
      </c>
      <c r="BS741" s="32">
        <f t="shared" si="1685"/>
        <v>-5.469455732409112E-2</v>
      </c>
      <c r="BT741" s="32">
        <f t="shared" si="1685"/>
        <v>-0.41981654805859825</v>
      </c>
      <c r="BU741" s="32">
        <f t="shared" si="1685"/>
        <v>-0.78493853879310538</v>
      </c>
      <c r="BV741" s="32">
        <f t="shared" si="1685"/>
        <v>-0.46015966543225617</v>
      </c>
      <c r="BW741" s="32">
        <f t="shared" si="1685"/>
        <v>-0.8252816561667633</v>
      </c>
      <c r="BX741" s="32">
        <f t="shared" si="1685"/>
        <v>-1.1904036469012704</v>
      </c>
      <c r="BY741" s="32">
        <f t="shared" si="1685"/>
        <v>-0.86562477354042122</v>
      </c>
      <c r="BZ741" s="32">
        <f t="shared" si="1685"/>
        <v>-1.2307467642749284</v>
      </c>
      <c r="CA741" s="32">
        <f t="shared" si="1685"/>
        <v>-1.5958687550094355</v>
      </c>
      <c r="CB741" s="32">
        <f t="shared" si="1685"/>
        <v>0.22663671757918513</v>
      </c>
      <c r="CC741" s="32">
        <f t="shared" ref="CC741:CS741" si="1686">SUMPRODUCT(BN$3:BN$6,$K741:$K744)</f>
        <v>-0.138485273155322</v>
      </c>
      <c r="CD741" s="32">
        <f t="shared" si="1686"/>
        <v>-0.50360726388982913</v>
      </c>
      <c r="CE741" s="32">
        <f t="shared" si="1686"/>
        <v>-0.17882839052897992</v>
      </c>
      <c r="CF741" s="32">
        <f t="shared" si="1686"/>
        <v>-0.54395038126348705</v>
      </c>
      <c r="CG741" s="32">
        <f t="shared" si="1686"/>
        <v>-0.90907237199799418</v>
      </c>
      <c r="CH741" s="32">
        <f t="shared" si="1686"/>
        <v>-0.58429349863714497</v>
      </c>
      <c r="CI741" s="32">
        <f t="shared" si="1686"/>
        <v>-0.9494154893716521</v>
      </c>
      <c r="CJ741" s="32">
        <f t="shared" si="1686"/>
        <v>-1.3145374801061593</v>
      </c>
      <c r="CK741" s="32">
        <f t="shared" si="1686"/>
        <v>0.60174508411688676</v>
      </c>
      <c r="CL741" s="32">
        <f t="shared" si="1686"/>
        <v>0.23662309338237963</v>
      </c>
      <c r="CM741" s="32">
        <f t="shared" si="1686"/>
        <v>-0.12849889735212749</v>
      </c>
      <c r="CN741" s="32">
        <f t="shared" si="1686"/>
        <v>0.19627997600872171</v>
      </c>
      <c r="CO741" s="32">
        <f t="shared" si="1686"/>
        <v>-0.16884201472578542</v>
      </c>
      <c r="CP741" s="32">
        <f t="shared" si="1686"/>
        <v>-0.53396400546029255</v>
      </c>
      <c r="CQ741" s="32">
        <f t="shared" si="1686"/>
        <v>-0.20918513209944334</v>
      </c>
      <c r="CR741" s="32">
        <f t="shared" si="1686"/>
        <v>-0.57430712283395047</v>
      </c>
      <c r="CS741" s="32">
        <f t="shared" si="1686"/>
        <v>-0.9394291135684576</v>
      </c>
    </row>
    <row r="742" spans="2:97" ht="13.9" thickTop="1" thickBot="1" x14ac:dyDescent="0.4">
      <c r="H742" s="33">
        <f>H741</f>
        <v>1.2979928189863673E-13</v>
      </c>
      <c r="I742" s="33">
        <f t="shared" ref="I742:J742" si="1687">I737</f>
        <v>0.328219820720489</v>
      </c>
      <c r="J742" s="33">
        <f t="shared" si="1687"/>
        <v>-5.7347242331006192E-4</v>
      </c>
      <c r="K742" s="33">
        <f t="shared" ref="K742:K744" si="1688">I742+J742*H742</f>
        <v>0.32821982072048894</v>
      </c>
      <c r="L742" s="33">
        <f>$CE$4-$CE$7*SUMPRODUCT($B$4:$CD$4,Q743:CS743)</f>
        <v>0</v>
      </c>
      <c r="M742" s="39" t="s">
        <v>375</v>
      </c>
      <c r="O742" s="47">
        <f t="shared" ref="O742:O743" si="1689">SUM(Q742:CS742)</f>
        <v>98.882941364181789</v>
      </c>
      <c r="P742" s="39" t="s">
        <v>365</v>
      </c>
      <c r="Q742" s="33">
        <f>EXP(Q741)</f>
        <v>2.5585203767566322</v>
      </c>
      <c r="R742" s="33">
        <f>EXP(R741)</f>
        <v>1.7758996202336605</v>
      </c>
      <c r="S742" s="33">
        <f t="shared" ref="S742:CD742" si="1690">EXP(S741)</f>
        <v>1.2326731847819294</v>
      </c>
      <c r="T742" s="33">
        <f t="shared" si="1690"/>
        <v>1.7056802511710871</v>
      </c>
      <c r="U742" s="33">
        <f t="shared" si="1690"/>
        <v>1.183933080155773</v>
      </c>
      <c r="V742" s="33">
        <f t="shared" si="1690"/>
        <v>0.82178212318795241</v>
      </c>
      <c r="W742" s="33">
        <f t="shared" si="1690"/>
        <v>1.1371201674473905</v>
      </c>
      <c r="X742" s="33">
        <f t="shared" si="1690"/>
        <v>0.7892887201038481</v>
      </c>
      <c r="Y742" s="33">
        <f t="shared" si="1690"/>
        <v>0.54785474879196794</v>
      </c>
      <c r="Z742" s="33">
        <f t="shared" si="1690"/>
        <v>3.3897642915939228</v>
      </c>
      <c r="AA742" s="33">
        <f t="shared" si="1690"/>
        <v>2.3528759719140924</v>
      </c>
      <c r="AB742" s="33">
        <f t="shared" si="1690"/>
        <v>1.6331593771694242</v>
      </c>
      <c r="AC742" s="33">
        <f t="shared" si="1690"/>
        <v>2.259842861062614</v>
      </c>
      <c r="AD742" s="33">
        <f t="shared" si="1690"/>
        <v>1.5685839812760607</v>
      </c>
      <c r="AE742" s="33">
        <f t="shared" si="1690"/>
        <v>1.0887729181129486</v>
      </c>
      <c r="AF742" s="33">
        <f t="shared" si="1690"/>
        <v>1.5065619073750749</v>
      </c>
      <c r="AG742" s="33">
        <f t="shared" si="1690"/>
        <v>1.0457226541840396</v>
      </c>
      <c r="AH742" s="33">
        <f t="shared" si="1690"/>
        <v>0.7258486120752986</v>
      </c>
      <c r="AI742" s="33">
        <f t="shared" si="1690"/>
        <v>4.9326124430192371</v>
      </c>
      <c r="AJ742" s="33">
        <f t="shared" si="1690"/>
        <v>3.4237853424573021</v>
      </c>
      <c r="AK742" s="33">
        <f t="shared" si="1690"/>
        <v>2.3764903905668042</v>
      </c>
      <c r="AL742" s="33">
        <f t="shared" si="1690"/>
        <v>3.288408295346156</v>
      </c>
      <c r="AM742" s="33">
        <f t="shared" si="1690"/>
        <v>2.2825235616381998</v>
      </c>
      <c r="AN742" s="33">
        <f t="shared" si="1690"/>
        <v>1.5843269270445353</v>
      </c>
      <c r="AO742" s="33">
        <f t="shared" si="1690"/>
        <v>2.1922721968974361</v>
      </c>
      <c r="AP742" s="33">
        <f t="shared" si="1690"/>
        <v>1.5216823744254657</v>
      </c>
      <c r="AQ742" s="33">
        <f t="shared" si="1690"/>
        <v>1.0562179513630228</v>
      </c>
      <c r="AR742" s="33">
        <f t="shared" si="1690"/>
        <v>1.5563872624650619</v>
      </c>
      <c r="AS742" s="33">
        <f t="shared" si="1690"/>
        <v>1.0803070295856088</v>
      </c>
      <c r="AT742" s="33">
        <f t="shared" si="1690"/>
        <v>0.74985404103323539</v>
      </c>
      <c r="AU742" s="33">
        <f t="shared" si="1690"/>
        <v>1.0375915083100407</v>
      </c>
      <c r="AV742" s="33">
        <f t="shared" si="1690"/>
        <v>0.72020468639040536</v>
      </c>
      <c r="AW742" s="33">
        <f t="shared" si="1690"/>
        <v>0.49990269402215659</v>
      </c>
      <c r="AX742" s="33">
        <f t="shared" si="1690"/>
        <v>0.69172767220669329</v>
      </c>
      <c r="AY742" s="33">
        <f t="shared" si="1690"/>
        <v>0.48013645759360324</v>
      </c>
      <c r="AZ742" s="33">
        <f t="shared" si="1690"/>
        <v>0.33326846268143751</v>
      </c>
      <c r="BA742" s="33">
        <f t="shared" si="1690"/>
        <v>2.0620457097487175</v>
      </c>
      <c r="BB742" s="33">
        <f t="shared" si="1690"/>
        <v>1.4312906108214773</v>
      </c>
      <c r="BC742" s="33">
        <f t="shared" si="1690"/>
        <v>0.99347594621234692</v>
      </c>
      <c r="BD742" s="33">
        <f t="shared" si="1690"/>
        <v>1.3746971398324774</v>
      </c>
      <c r="BE742" s="33">
        <f t="shared" si="1690"/>
        <v>0.95419374054765083</v>
      </c>
      <c r="BF742" s="33">
        <f t="shared" si="1690"/>
        <v>0.66231729747489743</v>
      </c>
      <c r="BG742" s="33">
        <f t="shared" si="1690"/>
        <v>0.91646475988831766</v>
      </c>
      <c r="BH742" s="33">
        <f t="shared" si="1690"/>
        <v>0.63612916036510014</v>
      </c>
      <c r="BI742" s="33">
        <f t="shared" si="1690"/>
        <v>0.44154486498326467</v>
      </c>
      <c r="BJ742" s="33">
        <f t="shared" si="1690"/>
        <v>3.0005839495106188</v>
      </c>
      <c r="BK742" s="33">
        <f t="shared" si="1690"/>
        <v>2.0827412377970664</v>
      </c>
      <c r="BL742" s="33">
        <f t="shared" si="1690"/>
        <v>1.4456556245753209</v>
      </c>
      <c r="BM742" s="33">
        <f t="shared" si="1690"/>
        <v>2.0003892996737447</v>
      </c>
      <c r="BN742" s="33">
        <f t="shared" si="1690"/>
        <v>1.3884941585313768</v>
      </c>
      <c r="BO742" s="33">
        <f t="shared" si="1690"/>
        <v>0.96377041638354666</v>
      </c>
      <c r="BP742" s="33">
        <f t="shared" si="1690"/>
        <v>1.3335928664491621</v>
      </c>
      <c r="BQ742" s="33">
        <f t="shared" si="1690"/>
        <v>0.92566277235425054</v>
      </c>
      <c r="BR742" s="33">
        <f t="shared" si="1690"/>
        <v>0.64251361092236392</v>
      </c>
      <c r="BS742" s="33">
        <f t="shared" si="1690"/>
        <v>0.94677428906555228</v>
      </c>
      <c r="BT742" s="33">
        <f t="shared" si="1690"/>
        <v>0.65716736738674864</v>
      </c>
      <c r="BU742" s="33">
        <f t="shared" si="1690"/>
        <v>0.45614773631450856</v>
      </c>
      <c r="BV742" s="33">
        <f t="shared" si="1690"/>
        <v>0.63118285937703444</v>
      </c>
      <c r="BW742" s="33">
        <f t="shared" si="1690"/>
        <v>0.43811157825783215</v>
      </c>
      <c r="BX742" s="33">
        <f t="shared" si="1690"/>
        <v>0.30409849087633883</v>
      </c>
      <c r="BY742" s="33">
        <f t="shared" si="1690"/>
        <v>0.42078857291802269</v>
      </c>
      <c r="BZ742" s="33">
        <f t="shared" si="1690"/>
        <v>0.29207438550522125</v>
      </c>
      <c r="CA742" s="33">
        <f t="shared" si="1690"/>
        <v>0.20273232725089244</v>
      </c>
      <c r="CB742" s="33">
        <f t="shared" si="1690"/>
        <v>1.2543740931006493</v>
      </c>
      <c r="CC742" s="33">
        <f t="shared" si="1690"/>
        <v>0.87067607348599974</v>
      </c>
      <c r="CD742" s="33">
        <f t="shared" si="1690"/>
        <v>0.60434668502051958</v>
      </c>
      <c r="CE742" s="33">
        <f t="shared" ref="CE742:CS742" si="1691">EXP(CE741)</f>
        <v>0.8362493954004323</v>
      </c>
      <c r="CF742" s="33">
        <f t="shared" si="1691"/>
        <v>0.58045071565733275</v>
      </c>
      <c r="CG742" s="33">
        <f t="shared" si="1691"/>
        <v>0.40289779001367948</v>
      </c>
      <c r="CH742" s="33">
        <f t="shared" si="1691"/>
        <v>0.55749959693362117</v>
      </c>
      <c r="CI742" s="33">
        <f t="shared" si="1691"/>
        <v>0.38696714377155494</v>
      </c>
      <c r="CJ742" s="33">
        <f t="shared" si="1691"/>
        <v>0.2685985266757861</v>
      </c>
      <c r="CK742" s="33">
        <f t="shared" si="1691"/>
        <v>1.8253013270488621</v>
      </c>
      <c r="CL742" s="33">
        <f t="shared" si="1691"/>
        <v>1.2669635008446951</v>
      </c>
      <c r="CM742" s="33">
        <f t="shared" si="1691"/>
        <v>0.87941453210244414</v>
      </c>
      <c r="CN742" s="33">
        <f t="shared" si="1691"/>
        <v>1.2168675513659073</v>
      </c>
      <c r="CO742" s="33">
        <f t="shared" si="1691"/>
        <v>0.84464233389646282</v>
      </c>
      <c r="CP742" s="33">
        <f t="shared" si="1691"/>
        <v>0.58627635473496242</v>
      </c>
      <c r="CQ742" s="33">
        <f t="shared" si="1691"/>
        <v>0.81124503424393768</v>
      </c>
      <c r="CR742" s="33">
        <f t="shared" si="1691"/>
        <v>0.56309488926430817</v>
      </c>
      <c r="CS742" s="33">
        <f t="shared" si="1691"/>
        <v>0.39085090315664134</v>
      </c>
    </row>
    <row r="743" spans="2:97" ht="13.9" thickTop="1" thickBot="1" x14ac:dyDescent="0.4">
      <c r="H743" s="32">
        <f t="shared" ref="H743:H744" si="1692">H742</f>
        <v>1.2979928189863673E-13</v>
      </c>
      <c r="I743" s="32">
        <f t="shared" ref="I743:J743" si="1693">I738</f>
        <v>-0.40546510810816483</v>
      </c>
      <c r="J743" s="32">
        <f t="shared" si="1693"/>
        <v>-1.7455115540992263E-3</v>
      </c>
      <c r="K743" s="32">
        <f t="shared" si="1688"/>
        <v>-0.40546510810816505</v>
      </c>
      <c r="L743" s="32">
        <f>$CE$5-$CE$7*SUMPRODUCT($B$5:$CD$5,Q743:CS743)</f>
        <v>2.8421709430404007E-13</v>
      </c>
      <c r="M743" s="32">
        <f>SUMPRODUCT($B$7:$CD$7, LN(Q743:CS743))</f>
        <v>-3180.5978399977967</v>
      </c>
      <c r="O743" s="48">
        <f t="shared" si="1689"/>
        <v>1.0000000000000004</v>
      </c>
      <c r="P743" s="39" t="s">
        <v>366</v>
      </c>
      <c r="Q743" s="32">
        <f t="shared" ref="Q743:AV743" si="1694">Q742/$O742</f>
        <v>2.5874234134416647E-2</v>
      </c>
      <c r="R743" s="32">
        <f t="shared" si="1694"/>
        <v>1.7959615639800759E-2</v>
      </c>
      <c r="S743" s="32">
        <f t="shared" si="1694"/>
        <v>1.2465984200874901E-2</v>
      </c>
      <c r="T743" s="32">
        <f t="shared" si="1694"/>
        <v>1.7249489422944422E-2</v>
      </c>
      <c r="U743" s="32">
        <f t="shared" si="1694"/>
        <v>1.1973077093200498E-2</v>
      </c>
      <c r="V743" s="32">
        <f t="shared" si="1694"/>
        <v>8.3106561339165944E-3</v>
      </c>
      <c r="W743" s="32">
        <f t="shared" si="1694"/>
        <v>1.1499659615296271E-2</v>
      </c>
      <c r="X743" s="32">
        <f t="shared" si="1694"/>
        <v>7.9820513954669929E-3</v>
      </c>
      <c r="Y743" s="32">
        <f t="shared" si="1694"/>
        <v>5.5404374226110603E-3</v>
      </c>
      <c r="Z743" s="32">
        <f t="shared" si="1694"/>
        <v>3.4280577062423344E-2</v>
      </c>
      <c r="AA743" s="32">
        <f t="shared" si="1694"/>
        <v>2.3794558894122571E-2</v>
      </c>
      <c r="AB743" s="32">
        <f t="shared" si="1694"/>
        <v>1.6516088160793738E-2</v>
      </c>
      <c r="AC743" s="32">
        <f t="shared" si="1694"/>
        <v>2.285371804161555E-2</v>
      </c>
      <c r="AD743" s="32">
        <f t="shared" si="1694"/>
        <v>1.5863039262748371E-2</v>
      </c>
      <c r="AE743" s="32">
        <f t="shared" si="1694"/>
        <v>1.101072544052915E-2</v>
      </c>
      <c r="AF743" s="32">
        <f t="shared" si="1694"/>
        <v>1.5235812027743689E-2</v>
      </c>
      <c r="AG743" s="32">
        <f t="shared" si="1694"/>
        <v>1.0575359508498906E-2</v>
      </c>
      <c r="AH743" s="32">
        <f t="shared" si="1694"/>
        <v>7.3404836270194286E-3</v>
      </c>
      <c r="AI743" s="32">
        <f t="shared" si="1694"/>
        <v>4.988335070710153E-2</v>
      </c>
      <c r="AJ743" s="32">
        <f t="shared" si="1694"/>
        <v>3.4624630853643826E-2</v>
      </c>
      <c r="AK743" s="32">
        <f t="shared" si="1694"/>
        <v>2.4033370749099062E-2</v>
      </c>
      <c r="AL743" s="32">
        <f t="shared" si="1694"/>
        <v>3.3255567138067668E-2</v>
      </c>
      <c r="AM743" s="32">
        <f t="shared" si="1694"/>
        <v>2.3083087235762533E-2</v>
      </c>
      <c r="AN743" s="32">
        <f t="shared" si="1694"/>
        <v>1.6022247166066032E-2</v>
      </c>
      <c r="AO743" s="32">
        <f t="shared" si="1694"/>
        <v>2.2170378092045098E-2</v>
      </c>
      <c r="AP743" s="32">
        <f t="shared" si="1694"/>
        <v>1.5388724823841682E-2</v>
      </c>
      <c r="AQ743" s="32">
        <f t="shared" si="1694"/>
        <v>1.068149811071068E-2</v>
      </c>
      <c r="AR743" s="32">
        <f t="shared" si="1694"/>
        <v>1.5739694238391957E-2</v>
      </c>
      <c r="AS743" s="32">
        <f t="shared" si="1694"/>
        <v>1.0925110182623741E-2</v>
      </c>
      <c r="AT743" s="32">
        <f t="shared" si="1694"/>
        <v>7.5832497566142767E-3</v>
      </c>
      <c r="AU743" s="32">
        <f t="shared" si="1694"/>
        <v>1.04931294922613E-2</v>
      </c>
      <c r="AV743" s="32">
        <f t="shared" si="1694"/>
        <v>7.2834067884158223E-3</v>
      </c>
      <c r="AW743" s="32">
        <f t="shared" ref="AW743:CB743" si="1695">AW742/$O742</f>
        <v>5.0554998377428479E-3</v>
      </c>
      <c r="AX743" s="32">
        <f t="shared" si="1695"/>
        <v>6.9954196615075277E-3</v>
      </c>
      <c r="AY743" s="32">
        <f t="shared" si="1695"/>
        <v>4.855604525610545E-3</v>
      </c>
      <c r="AZ743" s="32">
        <f t="shared" si="1695"/>
        <v>3.3703332251618966E-3</v>
      </c>
      <c r="BA743" s="32">
        <f t="shared" si="1695"/>
        <v>2.0853401823417533E-2</v>
      </c>
      <c r="BB743" s="32">
        <f t="shared" si="1695"/>
        <v>1.4474595830944117E-2</v>
      </c>
      <c r="BC743" s="32">
        <f t="shared" si="1695"/>
        <v>1.0046990234174123E-2</v>
      </c>
      <c r="BD743" s="32">
        <f t="shared" si="1695"/>
        <v>1.3902267882278345E-2</v>
      </c>
      <c r="BE743" s="32">
        <f t="shared" si="1695"/>
        <v>9.6497305539627373E-3</v>
      </c>
      <c r="BF743" s="32">
        <f t="shared" si="1695"/>
        <v>6.69799348944941E-3</v>
      </c>
      <c r="BG743" s="32">
        <f t="shared" si="1695"/>
        <v>9.2681785881855577E-3</v>
      </c>
      <c r="BH743" s="32">
        <f t="shared" si="1695"/>
        <v>6.4331537026418211E-3</v>
      </c>
      <c r="BI743" s="32">
        <f t="shared" si="1695"/>
        <v>4.465328992966271E-3</v>
      </c>
      <c r="BJ743" s="32">
        <f t="shared" si="1695"/>
        <v>3.0344808802355423E-2</v>
      </c>
      <c r="BK743" s="32">
        <f t="shared" si="1695"/>
        <v>2.106269503175898E-2</v>
      </c>
      <c r="BL743" s="32">
        <f t="shared" si="1695"/>
        <v>1.4619868752194891E-2</v>
      </c>
      <c r="BM743" s="32">
        <f t="shared" si="1695"/>
        <v>2.0229872534903603E-2</v>
      </c>
      <c r="BN743" s="32">
        <f t="shared" si="1695"/>
        <v>1.4041796687839312E-2</v>
      </c>
      <c r="BO743" s="32">
        <f t="shared" si="1695"/>
        <v>9.7465791681299197E-3</v>
      </c>
      <c r="BP743" s="32">
        <f t="shared" si="1695"/>
        <v>1.3486581689935726E-2</v>
      </c>
      <c r="BQ743" s="32">
        <f t="shared" si="1695"/>
        <v>9.3611977918928689E-3</v>
      </c>
      <c r="BR743" s="32">
        <f t="shared" si="1695"/>
        <v>6.4977194454199421E-3</v>
      </c>
      <c r="BS743" s="32">
        <f t="shared" si="1695"/>
        <v>9.5746978801795717E-3</v>
      </c>
      <c r="BT743" s="32">
        <f t="shared" si="1695"/>
        <v>6.6459124123991048E-3</v>
      </c>
      <c r="BU743" s="32">
        <f t="shared" si="1695"/>
        <v>4.6130073602335033E-3</v>
      </c>
      <c r="BV743" s="32">
        <f t="shared" si="1695"/>
        <v>6.3831319201197107E-3</v>
      </c>
      <c r="BW743" s="32">
        <f t="shared" si="1695"/>
        <v>4.4306082749327336E-3</v>
      </c>
      <c r="BX743" s="32">
        <f t="shared" si="1695"/>
        <v>3.075338240155667E-3</v>
      </c>
      <c r="BY743" s="32">
        <f t="shared" si="1695"/>
        <v>4.2554212800798045E-3</v>
      </c>
      <c r="BZ743" s="32">
        <f t="shared" si="1695"/>
        <v>2.953738849955154E-3</v>
      </c>
      <c r="CA743" s="32">
        <f t="shared" si="1695"/>
        <v>2.0502254934371103E-3</v>
      </c>
      <c r="CB743" s="32">
        <f t="shared" si="1695"/>
        <v>1.2685444787497181E-2</v>
      </c>
      <c r="CC743" s="32">
        <f t="shared" ref="CC743:CS743" si="1696">CC742/$O742</f>
        <v>8.8051190779139116E-3</v>
      </c>
      <c r="CD743" s="32">
        <f t="shared" si="1696"/>
        <v>6.1117385535158757E-3</v>
      </c>
      <c r="CE743" s="32">
        <f t="shared" si="1696"/>
        <v>8.4569631916647826E-3</v>
      </c>
      <c r="CF743" s="32">
        <f t="shared" si="1696"/>
        <v>5.8700793852759373E-3</v>
      </c>
      <c r="CG743" s="32">
        <f t="shared" si="1696"/>
        <v>4.0744923690105815E-3</v>
      </c>
      <c r="CH743" s="32">
        <f t="shared" si="1696"/>
        <v>5.6379754611098508E-3</v>
      </c>
      <c r="CI743" s="32">
        <f t="shared" si="1696"/>
        <v>3.913386256850622E-3</v>
      </c>
      <c r="CJ743" s="32">
        <f t="shared" si="1696"/>
        <v>2.716328246007052E-3</v>
      </c>
      <c r="CK743" s="32">
        <f t="shared" si="1696"/>
        <v>1.8459213509096101E-2</v>
      </c>
      <c r="CL743" s="32">
        <f t="shared" si="1696"/>
        <v>1.2812761062381032E-2</v>
      </c>
      <c r="CM743" s="32">
        <f t="shared" si="1696"/>
        <v>8.8934908283482047E-3</v>
      </c>
      <c r="CN743" s="32">
        <f t="shared" si="1696"/>
        <v>1.2306142339397393E-2</v>
      </c>
      <c r="CO743" s="32">
        <f t="shared" si="1696"/>
        <v>8.5418407082540147E-3</v>
      </c>
      <c r="CP743" s="32">
        <f t="shared" si="1696"/>
        <v>5.9289938855654669E-3</v>
      </c>
      <c r="CQ743" s="32">
        <f t="shared" si="1696"/>
        <v>8.2040948929315901E-3</v>
      </c>
      <c r="CR743" s="32">
        <f t="shared" si="1696"/>
        <v>5.6945604721693396E-3</v>
      </c>
      <c r="CS743" s="32">
        <f t="shared" si="1696"/>
        <v>3.9526625903769748E-3</v>
      </c>
    </row>
    <row r="744" spans="2:97" ht="13.15" thickTop="1" x14ac:dyDescent="0.35">
      <c r="H744" s="34">
        <f t="shared" si="1692"/>
        <v>1.2979928189863673E-13</v>
      </c>
      <c r="I744" s="34">
        <f t="shared" ref="I744:J744" si="1697">I739</f>
        <v>-0.36512199073450691</v>
      </c>
      <c r="J744" s="34">
        <f t="shared" si="1697"/>
        <v>-1.6212356340033194E-3</v>
      </c>
      <c r="K744" s="34">
        <f t="shared" si="1688"/>
        <v>-0.36512199073450713</v>
      </c>
      <c r="L744" s="34">
        <f>$CE$6-$CE$7*SUMPRODUCT($B$6:$CD$6,Q743:CS743)</f>
        <v>2.8421709430404007E-13</v>
      </c>
    </row>
    <row r="745" spans="2:97" ht="13.5" thickBot="1" x14ac:dyDescent="0.4">
      <c r="B745" s="39" t="s">
        <v>367</v>
      </c>
      <c r="D745" s="39" t="s">
        <v>368</v>
      </c>
      <c r="E745" s="39" t="s">
        <v>369</v>
      </c>
      <c r="F745" s="39" t="s">
        <v>370</v>
      </c>
      <c r="H745" s="39" t="s">
        <v>347</v>
      </c>
      <c r="I745" s="39" t="s">
        <v>371</v>
      </c>
      <c r="J745" s="39" t="s">
        <v>372</v>
      </c>
      <c r="K745" s="39" t="s">
        <v>349</v>
      </c>
      <c r="L745" s="39" t="s">
        <v>373</v>
      </c>
      <c r="M745" s="39" t="s">
        <v>374</v>
      </c>
      <c r="O745" s="45" t="s">
        <v>336</v>
      </c>
    </row>
    <row r="746" spans="2:97" ht="13.9" thickTop="1" thickBot="1" x14ac:dyDescent="0.4">
      <c r="B746" s="32">
        <f>1+B741</f>
        <v>3</v>
      </c>
      <c r="D746" s="32">
        <f>IF(F741,IF(M746&lt;0,D741,H746),E741)</f>
        <v>0</v>
      </c>
      <c r="E746" s="32">
        <f>IF(F741,IF(M746&lt;0,H746,E741),H746)</f>
        <v>6.4899640949318364E-14</v>
      </c>
      <c r="F746" s="32" t="b">
        <f>OR(F741,M746*M741&lt;=0)</f>
        <v>1</v>
      </c>
      <c r="H746" s="32">
        <f>IF(F741,(D741+E741)/2,2*H741)</f>
        <v>6.4899640949318364E-14</v>
      </c>
      <c r="I746" s="32">
        <f>I741</f>
        <v>-0.49706183544640414</v>
      </c>
      <c r="J746" s="32">
        <f>J741</f>
        <v>1</v>
      </c>
      <c r="K746" s="32">
        <f>I746+J746*H746</f>
        <v>-0.49706183544633925</v>
      </c>
      <c r="L746" s="32">
        <f>$CE$3-$CE$7*SUMPRODUCT($B$3:$CD$3,Q748:CS748)</f>
        <v>-2.879119165299926E-11</v>
      </c>
      <c r="M746" s="32">
        <f>SUMPRODUCT(L746:L749,J746:J749)</f>
        <v>-2.8792240696678533E-11</v>
      </c>
      <c r="O746" s="46">
        <f>SUM(Q746:CS746)</f>
        <v>-1.265990737064741</v>
      </c>
      <c r="P746" s="39" t="s">
        <v>363</v>
      </c>
      <c r="Q746" s="32">
        <f t="shared" ref="Q746:AV746" si="1698">SUMPRODUCT(B$3:B$6,$K746:$K749)</f>
        <v>0.93942911356852232</v>
      </c>
      <c r="R746" s="32">
        <f t="shared" si="1698"/>
        <v>0.5743071228340153</v>
      </c>
      <c r="S746" s="32">
        <f t="shared" si="1698"/>
        <v>0.20918513209950829</v>
      </c>
      <c r="T746" s="32">
        <f t="shared" si="1698"/>
        <v>0.53396400546035738</v>
      </c>
      <c r="U746" s="32">
        <f t="shared" si="1698"/>
        <v>0.16884201472585031</v>
      </c>
      <c r="V746" s="32">
        <f t="shared" si="1698"/>
        <v>-0.19627997600865671</v>
      </c>
      <c r="W746" s="32">
        <f t="shared" si="1698"/>
        <v>0.12849889735219239</v>
      </c>
      <c r="X746" s="32">
        <f t="shared" si="1698"/>
        <v>-0.23662309338231463</v>
      </c>
      <c r="Y746" s="32">
        <f t="shared" si="1698"/>
        <v>-0.6017450841168217</v>
      </c>
      <c r="Z746" s="32">
        <f t="shared" si="1698"/>
        <v>1.2207603884717986</v>
      </c>
      <c r="AA746" s="32">
        <f t="shared" si="1698"/>
        <v>0.85563839773729145</v>
      </c>
      <c r="AB746" s="32">
        <f t="shared" si="1698"/>
        <v>0.49051640700278443</v>
      </c>
      <c r="AC746" s="32">
        <f t="shared" si="1698"/>
        <v>0.81529528036363352</v>
      </c>
      <c r="AD746" s="32">
        <f t="shared" si="1698"/>
        <v>0.45017328962912656</v>
      </c>
      <c r="AE746" s="32">
        <f t="shared" si="1698"/>
        <v>8.5051298894619543E-2</v>
      </c>
      <c r="AF746" s="32">
        <f t="shared" si="1698"/>
        <v>0.40983017225546864</v>
      </c>
      <c r="AG746" s="32">
        <f t="shared" si="1698"/>
        <v>4.4708181520961621E-2</v>
      </c>
      <c r="AH746" s="32">
        <f t="shared" si="1698"/>
        <v>-0.3204138092135454</v>
      </c>
      <c r="AI746" s="32">
        <f t="shared" si="1698"/>
        <v>1.5958687550095001</v>
      </c>
      <c r="AJ746" s="32">
        <f t="shared" si="1698"/>
        <v>1.230746764274993</v>
      </c>
      <c r="AK746" s="32">
        <f t="shared" si="1698"/>
        <v>0.86562477354048595</v>
      </c>
      <c r="AL746" s="32">
        <f t="shared" si="1698"/>
        <v>1.190403646901335</v>
      </c>
      <c r="AM746" s="32">
        <f t="shared" si="1698"/>
        <v>0.82528165616682814</v>
      </c>
      <c r="AN746" s="32">
        <f t="shared" si="1698"/>
        <v>0.46015966543232112</v>
      </c>
      <c r="AO746" s="32">
        <f t="shared" si="1698"/>
        <v>0.78493853879317022</v>
      </c>
      <c r="AP746" s="32">
        <f t="shared" si="1698"/>
        <v>0.4198165480586632</v>
      </c>
      <c r="AQ746" s="32">
        <f t="shared" si="1698"/>
        <v>5.4694557324156179E-2</v>
      </c>
      <c r="AR746" s="32">
        <f t="shared" si="1698"/>
        <v>0.44236727812218302</v>
      </c>
      <c r="AS746" s="32">
        <f t="shared" si="1698"/>
        <v>7.7245287387675998E-2</v>
      </c>
      <c r="AT746" s="32">
        <f t="shared" si="1698"/>
        <v>-0.28787670334683102</v>
      </c>
      <c r="AU746" s="32">
        <f t="shared" si="1698"/>
        <v>3.6902170014018076E-2</v>
      </c>
      <c r="AV746" s="32">
        <f t="shared" si="1698"/>
        <v>-0.32821982072048894</v>
      </c>
      <c r="AW746" s="32">
        <f t="shared" ref="AW746:CB746" si="1699">SUMPRODUCT(AH$3:AH$6,$K746:$K749)</f>
        <v>-0.69334181145499596</v>
      </c>
      <c r="AX746" s="32">
        <f t="shared" si="1699"/>
        <v>-0.36856293809414686</v>
      </c>
      <c r="AY746" s="32">
        <f t="shared" si="1699"/>
        <v>-0.73368492882865388</v>
      </c>
      <c r="AZ746" s="32">
        <f t="shared" si="1699"/>
        <v>-1.0988069195631609</v>
      </c>
      <c r="BA746" s="32">
        <f t="shared" si="1699"/>
        <v>0.72369855302545927</v>
      </c>
      <c r="BB746" s="32">
        <f t="shared" si="1699"/>
        <v>0.35857656229095225</v>
      </c>
      <c r="BC746" s="32">
        <f t="shared" si="1699"/>
        <v>-6.5454284435547683E-3</v>
      </c>
      <c r="BD746" s="32">
        <f t="shared" si="1699"/>
        <v>0.31823344491729433</v>
      </c>
      <c r="BE746" s="32">
        <f t="shared" si="1699"/>
        <v>-4.6888545817212704E-2</v>
      </c>
      <c r="BF746" s="32">
        <f t="shared" si="1699"/>
        <v>-0.41201053655171971</v>
      </c>
      <c r="BG746" s="32">
        <f t="shared" si="1699"/>
        <v>-8.7231663190870612E-2</v>
      </c>
      <c r="BH746" s="32">
        <f t="shared" si="1699"/>
        <v>-0.45235365392537763</v>
      </c>
      <c r="BI746" s="32">
        <f t="shared" si="1699"/>
        <v>-0.81747564465988465</v>
      </c>
      <c r="BJ746" s="32">
        <f t="shared" si="1699"/>
        <v>1.0988069195631609</v>
      </c>
      <c r="BK746" s="32">
        <f t="shared" si="1699"/>
        <v>0.73368492882865388</v>
      </c>
      <c r="BL746" s="32">
        <f t="shared" si="1699"/>
        <v>0.36856293809414686</v>
      </c>
      <c r="BM746" s="32">
        <f t="shared" si="1699"/>
        <v>0.69334181145499596</v>
      </c>
      <c r="BN746" s="32">
        <f t="shared" si="1699"/>
        <v>0.32821982072048894</v>
      </c>
      <c r="BO746" s="32">
        <f t="shared" si="1699"/>
        <v>-3.6902170014018076E-2</v>
      </c>
      <c r="BP746" s="32">
        <f t="shared" si="1699"/>
        <v>0.28787670334683102</v>
      </c>
      <c r="BQ746" s="32">
        <f t="shared" si="1699"/>
        <v>-7.7245287387675998E-2</v>
      </c>
      <c r="BR746" s="32">
        <f t="shared" si="1699"/>
        <v>-0.44236727812218302</v>
      </c>
      <c r="BS746" s="32">
        <f t="shared" si="1699"/>
        <v>-5.4694557324156179E-2</v>
      </c>
      <c r="BT746" s="32">
        <f t="shared" si="1699"/>
        <v>-0.4198165480586632</v>
      </c>
      <c r="BU746" s="32">
        <f t="shared" si="1699"/>
        <v>-0.78493853879317022</v>
      </c>
      <c r="BV746" s="32">
        <f t="shared" si="1699"/>
        <v>-0.46015966543232112</v>
      </c>
      <c r="BW746" s="32">
        <f t="shared" si="1699"/>
        <v>-0.82528165616682814</v>
      </c>
      <c r="BX746" s="32">
        <f t="shared" si="1699"/>
        <v>-1.190403646901335</v>
      </c>
      <c r="BY746" s="32">
        <f t="shared" si="1699"/>
        <v>-0.86562477354048595</v>
      </c>
      <c r="BZ746" s="32">
        <f t="shared" si="1699"/>
        <v>-1.230746764274993</v>
      </c>
      <c r="CA746" s="32">
        <f t="shared" si="1699"/>
        <v>-1.5958687550095001</v>
      </c>
      <c r="CB746" s="32">
        <f t="shared" si="1699"/>
        <v>0.22663671757911996</v>
      </c>
      <c r="CC746" s="32">
        <f t="shared" ref="CC746:CS746" si="1700">SUMPRODUCT(BN$3:BN$6,$K746:$K749)</f>
        <v>-0.13848527315538706</v>
      </c>
      <c r="CD746" s="32">
        <f t="shared" si="1700"/>
        <v>-0.50360726388989407</v>
      </c>
      <c r="CE746" s="32">
        <f t="shared" si="1700"/>
        <v>-0.17882839052904498</v>
      </c>
      <c r="CF746" s="32">
        <f t="shared" si="1700"/>
        <v>-0.543950381263552</v>
      </c>
      <c r="CG746" s="32">
        <f t="shared" si="1700"/>
        <v>-0.90907237199805901</v>
      </c>
      <c r="CH746" s="32">
        <f t="shared" si="1700"/>
        <v>-0.58429349863720992</v>
      </c>
      <c r="CI746" s="32">
        <f t="shared" si="1700"/>
        <v>-0.94941548937171694</v>
      </c>
      <c r="CJ746" s="32">
        <f t="shared" si="1700"/>
        <v>-1.314537480106224</v>
      </c>
      <c r="CK746" s="32">
        <f t="shared" si="1700"/>
        <v>0.6017450841168217</v>
      </c>
      <c r="CL746" s="32">
        <f t="shared" si="1700"/>
        <v>0.23662309338231463</v>
      </c>
      <c r="CM746" s="32">
        <f t="shared" si="1700"/>
        <v>-0.12849889735219239</v>
      </c>
      <c r="CN746" s="32">
        <f t="shared" si="1700"/>
        <v>0.19627997600865671</v>
      </c>
      <c r="CO746" s="32">
        <f t="shared" si="1700"/>
        <v>-0.16884201472585031</v>
      </c>
      <c r="CP746" s="32">
        <f t="shared" si="1700"/>
        <v>-0.53396400546035738</v>
      </c>
      <c r="CQ746" s="32">
        <f t="shared" si="1700"/>
        <v>-0.20918513209950829</v>
      </c>
      <c r="CR746" s="32">
        <f t="shared" si="1700"/>
        <v>-0.5743071228340153</v>
      </c>
      <c r="CS746" s="32">
        <f t="shared" si="1700"/>
        <v>-0.93942911356852232</v>
      </c>
    </row>
    <row r="747" spans="2:97" ht="13.9" thickTop="1" thickBot="1" x14ac:dyDescent="0.4">
      <c r="H747" s="33">
        <f>H746</f>
        <v>6.4899640949318364E-14</v>
      </c>
      <c r="I747" s="33">
        <f t="shared" ref="I747:J747" si="1701">I742</f>
        <v>0.328219820720489</v>
      </c>
      <c r="J747" s="33">
        <f t="shared" si="1701"/>
        <v>-5.7347242331006192E-4</v>
      </c>
      <c r="K747" s="33">
        <f t="shared" ref="K747:K749" si="1702">I747+J747*H747</f>
        <v>0.32821982072048894</v>
      </c>
      <c r="L747" s="33">
        <f>$CE$4-$CE$7*SUMPRODUCT($B$4:$CD$4,Q748:CS748)</f>
        <v>0</v>
      </c>
      <c r="M747" s="39" t="s">
        <v>375</v>
      </c>
      <c r="O747" s="47">
        <f t="shared" ref="O747:O748" si="1703">SUM(Q747:CS747)</f>
        <v>98.882941364183779</v>
      </c>
      <c r="P747" s="39" t="s">
        <v>365</v>
      </c>
      <c r="Q747" s="33">
        <f>EXP(Q746)</f>
        <v>2.5585203767567979</v>
      </c>
      <c r="R747" s="33">
        <f>EXP(R746)</f>
        <v>1.7758996202337758</v>
      </c>
      <c r="S747" s="33">
        <f t="shared" ref="S747:CD747" si="1704">EXP(S746)</f>
        <v>1.2326731847820094</v>
      </c>
      <c r="T747" s="33">
        <f t="shared" si="1704"/>
        <v>1.7056802511711977</v>
      </c>
      <c r="U747" s="33">
        <f t="shared" si="1704"/>
        <v>1.1839330801558499</v>
      </c>
      <c r="V747" s="33">
        <f t="shared" si="1704"/>
        <v>0.82178212318800581</v>
      </c>
      <c r="W747" s="33">
        <f t="shared" si="1704"/>
        <v>1.1371201674474645</v>
      </c>
      <c r="X747" s="33">
        <f t="shared" si="1704"/>
        <v>0.78928872010389939</v>
      </c>
      <c r="Y747" s="33">
        <f t="shared" si="1704"/>
        <v>0.54785474879200358</v>
      </c>
      <c r="Z747" s="33">
        <f t="shared" si="1704"/>
        <v>3.3897642915941426</v>
      </c>
      <c r="AA747" s="33">
        <f t="shared" si="1704"/>
        <v>2.3528759719142447</v>
      </c>
      <c r="AB747" s="33">
        <f t="shared" si="1704"/>
        <v>1.6331593771695299</v>
      </c>
      <c r="AC747" s="33">
        <f t="shared" si="1704"/>
        <v>2.2598428610627601</v>
      </c>
      <c r="AD747" s="33">
        <f t="shared" si="1704"/>
        <v>1.5685839812761624</v>
      </c>
      <c r="AE747" s="33">
        <f t="shared" si="1704"/>
        <v>1.0887729181130195</v>
      </c>
      <c r="AF747" s="33">
        <f t="shared" si="1704"/>
        <v>1.5065619073751726</v>
      </c>
      <c r="AG747" s="33">
        <f t="shared" si="1704"/>
        <v>1.0457226541841076</v>
      </c>
      <c r="AH747" s="33">
        <f t="shared" si="1704"/>
        <v>0.7258486120753459</v>
      </c>
      <c r="AI747" s="33">
        <f t="shared" si="1704"/>
        <v>4.9326124430195559</v>
      </c>
      <c r="AJ747" s="33">
        <f t="shared" si="1704"/>
        <v>3.4237853424575233</v>
      </c>
      <c r="AK747" s="33">
        <f t="shared" si="1704"/>
        <v>2.3764903905669583</v>
      </c>
      <c r="AL747" s="33">
        <f t="shared" si="1704"/>
        <v>3.2884082953463687</v>
      </c>
      <c r="AM747" s="33">
        <f t="shared" si="1704"/>
        <v>2.2825235616383481</v>
      </c>
      <c r="AN747" s="33">
        <f t="shared" si="1704"/>
        <v>1.5843269270446381</v>
      </c>
      <c r="AO747" s="33">
        <f t="shared" si="1704"/>
        <v>2.1922721968975782</v>
      </c>
      <c r="AP747" s="33">
        <f t="shared" si="1704"/>
        <v>1.5216823744255645</v>
      </c>
      <c r="AQ747" s="33">
        <f t="shared" si="1704"/>
        <v>1.0562179513630914</v>
      </c>
      <c r="AR747" s="33">
        <f t="shared" si="1704"/>
        <v>1.5563872624650616</v>
      </c>
      <c r="AS747" s="33">
        <f t="shared" si="1704"/>
        <v>1.0803070295856088</v>
      </c>
      <c r="AT747" s="33">
        <f t="shared" si="1704"/>
        <v>0.74985404103323539</v>
      </c>
      <c r="AU747" s="33">
        <f t="shared" si="1704"/>
        <v>1.0375915083100404</v>
      </c>
      <c r="AV747" s="33">
        <f t="shared" si="1704"/>
        <v>0.72020468639040536</v>
      </c>
      <c r="AW747" s="33">
        <f t="shared" si="1704"/>
        <v>0.49990269402215665</v>
      </c>
      <c r="AX747" s="33">
        <f t="shared" si="1704"/>
        <v>0.69172767220669329</v>
      </c>
      <c r="AY747" s="33">
        <f t="shared" si="1704"/>
        <v>0.48013645759360329</v>
      </c>
      <c r="AZ747" s="33">
        <f t="shared" si="1704"/>
        <v>0.33326846268143756</v>
      </c>
      <c r="BA747" s="33">
        <f t="shared" si="1704"/>
        <v>2.062045709748717</v>
      </c>
      <c r="BB747" s="33">
        <f t="shared" si="1704"/>
        <v>1.4312906108214771</v>
      </c>
      <c r="BC747" s="33">
        <f t="shared" si="1704"/>
        <v>0.99347594621234692</v>
      </c>
      <c r="BD747" s="33">
        <f t="shared" si="1704"/>
        <v>1.3746971398324772</v>
      </c>
      <c r="BE747" s="33">
        <f t="shared" si="1704"/>
        <v>0.95419374054765083</v>
      </c>
      <c r="BF747" s="33">
        <f t="shared" si="1704"/>
        <v>0.66231729747489754</v>
      </c>
      <c r="BG747" s="33">
        <f t="shared" si="1704"/>
        <v>0.91646475988831766</v>
      </c>
      <c r="BH747" s="33">
        <f t="shared" si="1704"/>
        <v>0.63612916036510025</v>
      </c>
      <c r="BI747" s="33">
        <f t="shared" si="1704"/>
        <v>0.44154486498326478</v>
      </c>
      <c r="BJ747" s="33">
        <f t="shared" si="1704"/>
        <v>3.0005839495106184</v>
      </c>
      <c r="BK747" s="33">
        <f t="shared" si="1704"/>
        <v>2.0827412377970664</v>
      </c>
      <c r="BL747" s="33">
        <f t="shared" si="1704"/>
        <v>1.4456556245753209</v>
      </c>
      <c r="BM747" s="33">
        <f t="shared" si="1704"/>
        <v>2.0003892996737442</v>
      </c>
      <c r="BN747" s="33">
        <f t="shared" si="1704"/>
        <v>1.3884941585313768</v>
      </c>
      <c r="BO747" s="33">
        <f t="shared" si="1704"/>
        <v>0.96377041638354666</v>
      </c>
      <c r="BP747" s="33">
        <f t="shared" si="1704"/>
        <v>1.3335928664491621</v>
      </c>
      <c r="BQ747" s="33">
        <f t="shared" si="1704"/>
        <v>0.92566277235425065</v>
      </c>
      <c r="BR747" s="33">
        <f t="shared" si="1704"/>
        <v>0.64251361092236414</v>
      </c>
      <c r="BS747" s="33">
        <f t="shared" si="1704"/>
        <v>0.94677428906549077</v>
      </c>
      <c r="BT747" s="33">
        <f t="shared" si="1704"/>
        <v>0.657167367386706</v>
      </c>
      <c r="BU747" s="33">
        <f t="shared" si="1704"/>
        <v>0.45614773631447897</v>
      </c>
      <c r="BV747" s="33">
        <f t="shared" si="1704"/>
        <v>0.63118285937699348</v>
      </c>
      <c r="BW747" s="33">
        <f t="shared" si="1704"/>
        <v>0.43811157825780372</v>
      </c>
      <c r="BX747" s="33">
        <f t="shared" si="1704"/>
        <v>0.30409849087631918</v>
      </c>
      <c r="BY747" s="33">
        <f t="shared" si="1704"/>
        <v>0.42078857291799548</v>
      </c>
      <c r="BZ747" s="33">
        <f t="shared" si="1704"/>
        <v>0.29207438550520237</v>
      </c>
      <c r="CA747" s="33">
        <f t="shared" si="1704"/>
        <v>0.20273232725087934</v>
      </c>
      <c r="CB747" s="33">
        <f t="shared" si="1704"/>
        <v>1.2543740931005676</v>
      </c>
      <c r="CC747" s="33">
        <f t="shared" si="1704"/>
        <v>0.87067607348594311</v>
      </c>
      <c r="CD747" s="33">
        <f t="shared" si="1704"/>
        <v>0.60434668502048039</v>
      </c>
      <c r="CE747" s="33">
        <f t="shared" ref="CE747:CS747" si="1705">EXP(CE746)</f>
        <v>0.8362493954003779</v>
      </c>
      <c r="CF747" s="33">
        <f t="shared" si="1705"/>
        <v>0.58045071565729511</v>
      </c>
      <c r="CG747" s="33">
        <f t="shared" si="1705"/>
        <v>0.40289779001365339</v>
      </c>
      <c r="CH747" s="33">
        <f t="shared" si="1705"/>
        <v>0.55749959693358497</v>
      </c>
      <c r="CI747" s="33">
        <f t="shared" si="1705"/>
        <v>0.38696714377152985</v>
      </c>
      <c r="CJ747" s="33">
        <f t="shared" si="1705"/>
        <v>0.26859852667576878</v>
      </c>
      <c r="CK747" s="33">
        <f t="shared" si="1705"/>
        <v>1.8253013270487435</v>
      </c>
      <c r="CL747" s="33">
        <f t="shared" si="1705"/>
        <v>1.2669635008446127</v>
      </c>
      <c r="CM747" s="33">
        <f t="shared" si="1705"/>
        <v>0.87941453210238707</v>
      </c>
      <c r="CN747" s="33">
        <f t="shared" si="1705"/>
        <v>1.2168675513658282</v>
      </c>
      <c r="CO747" s="33">
        <f t="shared" si="1705"/>
        <v>0.84464233389640797</v>
      </c>
      <c r="CP747" s="33">
        <f t="shared" si="1705"/>
        <v>0.58627635473492434</v>
      </c>
      <c r="CQ747" s="33">
        <f t="shared" si="1705"/>
        <v>0.81124503424388494</v>
      </c>
      <c r="CR747" s="33">
        <f t="shared" si="1705"/>
        <v>0.56309488926427165</v>
      </c>
      <c r="CS747" s="33">
        <f t="shared" si="1705"/>
        <v>0.39085090315661603</v>
      </c>
    </row>
    <row r="748" spans="2:97" ht="13.9" thickTop="1" thickBot="1" x14ac:dyDescent="0.4">
      <c r="H748" s="32">
        <f t="shared" ref="H748:H749" si="1706">H747</f>
        <v>6.4899640949318364E-14</v>
      </c>
      <c r="I748" s="32">
        <f t="shared" ref="I748:J748" si="1707">I743</f>
        <v>-0.40546510810816483</v>
      </c>
      <c r="J748" s="32">
        <f t="shared" si="1707"/>
        <v>-1.7455115540992263E-3</v>
      </c>
      <c r="K748" s="32">
        <f t="shared" si="1702"/>
        <v>-0.40546510810816494</v>
      </c>
      <c r="L748" s="32">
        <f>$CE$5-$CE$7*SUMPRODUCT($B$5:$CD$5,Q748:CS748)</f>
        <v>2.8421709430404007E-13</v>
      </c>
      <c r="M748" s="32">
        <f>SUMPRODUCT($B$7:$CD$7, LN(Q748:CS748))</f>
        <v>-3180.5978399977962</v>
      </c>
      <c r="O748" s="48">
        <f t="shared" si="1703"/>
        <v>1</v>
      </c>
      <c r="P748" s="39" t="s">
        <v>366</v>
      </c>
      <c r="Q748" s="32">
        <f t="shared" ref="Q748:AV748" si="1708">Q747/$O747</f>
        <v>2.5874234134417803E-2</v>
      </c>
      <c r="R748" s="32">
        <f t="shared" si="1708"/>
        <v>1.7959615639801561E-2</v>
      </c>
      <c r="S748" s="32">
        <f t="shared" si="1708"/>
        <v>1.2465984200875458E-2</v>
      </c>
      <c r="T748" s="32">
        <f t="shared" si="1708"/>
        <v>1.7249489422945193E-2</v>
      </c>
      <c r="U748" s="32">
        <f t="shared" si="1708"/>
        <v>1.1973077093201034E-2</v>
      </c>
      <c r="V748" s="32">
        <f t="shared" si="1708"/>
        <v>8.3106561339169674E-3</v>
      </c>
      <c r="W748" s="32">
        <f t="shared" si="1708"/>
        <v>1.1499659615296788E-2</v>
      </c>
      <c r="X748" s="32">
        <f t="shared" si="1708"/>
        <v>7.9820513954673503E-3</v>
      </c>
      <c r="Y748" s="32">
        <f t="shared" si="1708"/>
        <v>5.5404374226113093E-3</v>
      </c>
      <c r="Z748" s="32">
        <f t="shared" si="1708"/>
        <v>3.4280577062424877E-2</v>
      </c>
      <c r="AA748" s="32">
        <f t="shared" si="1708"/>
        <v>2.3794558894123633E-2</v>
      </c>
      <c r="AB748" s="32">
        <f t="shared" si="1708"/>
        <v>1.6516088160794473E-2</v>
      </c>
      <c r="AC748" s="32">
        <f t="shared" si="1708"/>
        <v>2.285371804161657E-2</v>
      </c>
      <c r="AD748" s="32">
        <f t="shared" si="1708"/>
        <v>1.5863039262749082E-2</v>
      </c>
      <c r="AE748" s="32">
        <f t="shared" si="1708"/>
        <v>1.1010725440529645E-2</v>
      </c>
      <c r="AF748" s="32">
        <f t="shared" si="1708"/>
        <v>1.5235812027744371E-2</v>
      </c>
      <c r="AG748" s="32">
        <f t="shared" si="1708"/>
        <v>1.0575359508499381E-2</v>
      </c>
      <c r="AH748" s="32">
        <f t="shared" si="1708"/>
        <v>7.3404836270197591E-3</v>
      </c>
      <c r="AI748" s="32">
        <f t="shared" si="1708"/>
        <v>4.988335070710375E-2</v>
      </c>
      <c r="AJ748" s="32">
        <f t="shared" si="1708"/>
        <v>3.4624630853645366E-2</v>
      </c>
      <c r="AK748" s="32">
        <f t="shared" si="1708"/>
        <v>2.4033370749100134E-2</v>
      </c>
      <c r="AL748" s="32">
        <f t="shared" si="1708"/>
        <v>3.3255567138069153E-2</v>
      </c>
      <c r="AM748" s="32">
        <f t="shared" si="1708"/>
        <v>2.3083087235763571E-2</v>
      </c>
      <c r="AN748" s="32">
        <f t="shared" si="1708"/>
        <v>1.6022247166066751E-2</v>
      </c>
      <c r="AO748" s="32">
        <f t="shared" si="1708"/>
        <v>2.2170378092046091E-2</v>
      </c>
      <c r="AP748" s="32">
        <f t="shared" si="1708"/>
        <v>1.5388724823842371E-2</v>
      </c>
      <c r="AQ748" s="32">
        <f t="shared" si="1708"/>
        <v>1.068149811071116E-2</v>
      </c>
      <c r="AR748" s="32">
        <f t="shared" si="1708"/>
        <v>1.5739694238391638E-2</v>
      </c>
      <c r="AS748" s="32">
        <f t="shared" si="1708"/>
        <v>1.0925110182623521E-2</v>
      </c>
      <c r="AT748" s="32">
        <f t="shared" si="1708"/>
        <v>7.5832497566141249E-3</v>
      </c>
      <c r="AU748" s="32">
        <f t="shared" si="1708"/>
        <v>1.0493129492261086E-2</v>
      </c>
      <c r="AV748" s="32">
        <f t="shared" si="1708"/>
        <v>7.2834067884156757E-3</v>
      </c>
      <c r="AW748" s="32">
        <f t="shared" ref="AW748:CB748" si="1709">AW747/$O747</f>
        <v>5.0554998377427465E-3</v>
      </c>
      <c r="AX748" s="32">
        <f t="shared" si="1709"/>
        <v>6.9954196615073872E-3</v>
      </c>
      <c r="AY748" s="32">
        <f t="shared" si="1709"/>
        <v>4.8556045256104479E-3</v>
      </c>
      <c r="AZ748" s="32">
        <f t="shared" si="1709"/>
        <v>3.3703332251618294E-3</v>
      </c>
      <c r="BA748" s="32">
        <f t="shared" si="1709"/>
        <v>2.0853401823417109E-2</v>
      </c>
      <c r="BB748" s="32">
        <f t="shared" si="1709"/>
        <v>1.4474595830943824E-2</v>
      </c>
      <c r="BC748" s="32">
        <f t="shared" si="1709"/>
        <v>1.0046990234173922E-2</v>
      </c>
      <c r="BD748" s="32">
        <f t="shared" si="1709"/>
        <v>1.3902267882278064E-2</v>
      </c>
      <c r="BE748" s="32">
        <f t="shared" si="1709"/>
        <v>9.649730553962543E-3</v>
      </c>
      <c r="BF748" s="32">
        <f t="shared" si="1709"/>
        <v>6.6979934894492764E-3</v>
      </c>
      <c r="BG748" s="32">
        <f t="shared" si="1709"/>
        <v>9.2681785881853704E-3</v>
      </c>
      <c r="BH748" s="32">
        <f t="shared" si="1709"/>
        <v>6.4331537026416927E-3</v>
      </c>
      <c r="BI748" s="32">
        <f t="shared" si="1709"/>
        <v>4.4653289929661817E-3</v>
      </c>
      <c r="BJ748" s="32">
        <f t="shared" si="1709"/>
        <v>3.0344808802354808E-2</v>
      </c>
      <c r="BK748" s="32">
        <f t="shared" si="1709"/>
        <v>2.1062695031758557E-2</v>
      </c>
      <c r="BL748" s="32">
        <f t="shared" si="1709"/>
        <v>1.4619868752194596E-2</v>
      </c>
      <c r="BM748" s="32">
        <f t="shared" si="1709"/>
        <v>2.0229872534903191E-2</v>
      </c>
      <c r="BN748" s="32">
        <f t="shared" si="1709"/>
        <v>1.4041796687839029E-2</v>
      </c>
      <c r="BO748" s="32">
        <f t="shared" si="1709"/>
        <v>9.7465791681297237E-3</v>
      </c>
      <c r="BP748" s="32">
        <f t="shared" si="1709"/>
        <v>1.3486581689935453E-2</v>
      </c>
      <c r="BQ748" s="32">
        <f t="shared" si="1709"/>
        <v>9.3611977918926816E-3</v>
      </c>
      <c r="BR748" s="32">
        <f t="shared" si="1709"/>
        <v>6.4977194454198129E-3</v>
      </c>
      <c r="BS748" s="32">
        <f t="shared" si="1709"/>
        <v>9.5746978801787563E-3</v>
      </c>
      <c r="BT748" s="32">
        <f t="shared" si="1709"/>
        <v>6.6459124123985401E-3</v>
      </c>
      <c r="BU748" s="32">
        <f t="shared" si="1709"/>
        <v>4.6130073602331113E-3</v>
      </c>
      <c r="BV748" s="32">
        <f t="shared" si="1709"/>
        <v>6.3831319201191677E-3</v>
      </c>
      <c r="BW748" s="32">
        <f t="shared" si="1709"/>
        <v>4.4306082749323572E-3</v>
      </c>
      <c r="BX748" s="32">
        <f t="shared" si="1709"/>
        <v>3.0753382401554064E-3</v>
      </c>
      <c r="BY748" s="32">
        <f t="shared" si="1709"/>
        <v>4.2554212800794437E-3</v>
      </c>
      <c r="BZ748" s="32">
        <f t="shared" si="1709"/>
        <v>2.9537388499549038E-3</v>
      </c>
      <c r="CA748" s="32">
        <f t="shared" si="1709"/>
        <v>2.0502254934369364E-3</v>
      </c>
      <c r="CB748" s="32">
        <f t="shared" si="1709"/>
        <v>1.26854447874961E-2</v>
      </c>
      <c r="CC748" s="32">
        <f t="shared" ref="CC748:CS748" si="1710">CC747/$O747</f>
        <v>8.8051190779131622E-3</v>
      </c>
      <c r="CD748" s="32">
        <f t="shared" si="1710"/>
        <v>6.1117385535153562E-3</v>
      </c>
      <c r="CE748" s="32">
        <f t="shared" si="1710"/>
        <v>8.456963191664061E-3</v>
      </c>
      <c r="CF748" s="32">
        <f t="shared" si="1710"/>
        <v>5.8700793852754386E-3</v>
      </c>
      <c r="CG748" s="32">
        <f t="shared" si="1710"/>
        <v>4.0744923690102354E-3</v>
      </c>
      <c r="CH748" s="32">
        <f t="shared" si="1710"/>
        <v>5.6379754611093711E-3</v>
      </c>
      <c r="CI748" s="32">
        <f t="shared" si="1710"/>
        <v>3.9133862568502898E-3</v>
      </c>
      <c r="CJ748" s="32">
        <f t="shared" si="1710"/>
        <v>2.7163282460068222E-3</v>
      </c>
      <c r="CK748" s="32">
        <f t="shared" si="1710"/>
        <v>1.8459213509094529E-2</v>
      </c>
      <c r="CL748" s="32">
        <f t="shared" si="1710"/>
        <v>1.281276106237994E-2</v>
      </c>
      <c r="CM748" s="32">
        <f t="shared" si="1710"/>
        <v>8.8934908283474501E-3</v>
      </c>
      <c r="CN748" s="32">
        <f t="shared" si="1710"/>
        <v>1.2306142339396345E-2</v>
      </c>
      <c r="CO748" s="32">
        <f t="shared" si="1710"/>
        <v>8.5418407082532878E-3</v>
      </c>
      <c r="CP748" s="32">
        <f t="shared" si="1710"/>
        <v>5.928993885564963E-3</v>
      </c>
      <c r="CQ748" s="32">
        <f t="shared" si="1710"/>
        <v>8.204094892930891E-3</v>
      </c>
      <c r="CR748" s="32">
        <f t="shared" si="1710"/>
        <v>5.6945604721688556E-3</v>
      </c>
      <c r="CS748" s="32">
        <f t="shared" si="1710"/>
        <v>3.95266259037664E-3</v>
      </c>
    </row>
    <row r="749" spans="2:97" ht="13.15" thickTop="1" x14ac:dyDescent="0.35">
      <c r="H749" s="34">
        <f t="shared" si="1706"/>
        <v>6.4899640949318364E-14</v>
      </c>
      <c r="I749" s="34">
        <f t="shared" ref="I749:J749" si="1711">I744</f>
        <v>-0.36512199073450691</v>
      </c>
      <c r="J749" s="34">
        <f t="shared" si="1711"/>
        <v>-1.6212356340033194E-3</v>
      </c>
      <c r="K749" s="34">
        <f t="shared" si="1702"/>
        <v>-0.36512199073450702</v>
      </c>
      <c r="L749" s="34">
        <f>$CE$6-$CE$7*SUMPRODUCT($B$6:$CD$6,Q748:CS748)</f>
        <v>3.4106051316484809E-13</v>
      </c>
    </row>
    <row r="750" spans="2:97" ht="13.5" thickBot="1" x14ac:dyDescent="0.4">
      <c r="B750" s="39" t="s">
        <v>367</v>
      </c>
      <c r="D750" s="39" t="s">
        <v>368</v>
      </c>
      <c r="E750" s="39" t="s">
        <v>369</v>
      </c>
      <c r="F750" s="39" t="s">
        <v>370</v>
      </c>
      <c r="H750" s="39" t="s">
        <v>347</v>
      </c>
      <c r="I750" s="39" t="s">
        <v>371</v>
      </c>
      <c r="J750" s="39" t="s">
        <v>372</v>
      </c>
      <c r="K750" s="39" t="s">
        <v>349</v>
      </c>
      <c r="L750" s="39" t="s">
        <v>373</v>
      </c>
      <c r="M750" s="39" t="s">
        <v>374</v>
      </c>
      <c r="O750" s="45" t="s">
        <v>336</v>
      </c>
    </row>
    <row r="751" spans="2:97" ht="13.9" thickTop="1" thickBot="1" x14ac:dyDescent="0.4">
      <c r="B751" s="32">
        <f>1+B746</f>
        <v>4</v>
      </c>
      <c r="D751" s="32">
        <f>IF(F746,IF(M751&lt;0,D746,H751),E746)</f>
        <v>0</v>
      </c>
      <c r="E751" s="32">
        <f>IF(F746,IF(M751&lt;0,H751,E746),H751)</f>
        <v>3.2449820474659182E-14</v>
      </c>
      <c r="F751" s="32" t="b">
        <f>OR(F746,M751*M746&lt;=0)</f>
        <v>1</v>
      </c>
      <c r="H751" s="32">
        <f>IF(F746,(D746+E746)/2,2*H746)</f>
        <v>3.2449820474659182E-14</v>
      </c>
      <c r="I751" s="32">
        <f>I746</f>
        <v>-0.49706183544640414</v>
      </c>
      <c r="J751" s="32">
        <f>J746</f>
        <v>1</v>
      </c>
      <c r="K751" s="32">
        <f>I751+J751*H751</f>
        <v>-0.49706183544637167</v>
      </c>
      <c r="L751" s="32">
        <f>$CE$3-$CE$7*SUMPRODUCT($B$3:$CD$3,Q753:CS753)</f>
        <v>-1.4097167877480388E-11</v>
      </c>
      <c r="M751" s="32">
        <f>SUMPRODUCT(L751:L754,J751:J754)</f>
        <v>-1.4098167310737465E-11</v>
      </c>
      <c r="O751" s="46">
        <f>SUM(Q751:CS751)</f>
        <v>-1.2659907370647423</v>
      </c>
      <c r="P751" s="39" t="s">
        <v>363</v>
      </c>
      <c r="Q751" s="32">
        <f t="shared" ref="Q751:AV751" si="1712">SUMPRODUCT(B$3:B$6,$K751:$K754)</f>
        <v>0.93942911356855441</v>
      </c>
      <c r="R751" s="32">
        <f t="shared" si="1712"/>
        <v>0.5743071228340475</v>
      </c>
      <c r="S751" s="32">
        <f t="shared" si="1712"/>
        <v>0.20918513209954054</v>
      </c>
      <c r="T751" s="32">
        <f t="shared" si="1712"/>
        <v>0.53396400546038958</v>
      </c>
      <c r="U751" s="32">
        <f t="shared" si="1712"/>
        <v>0.16884201472588267</v>
      </c>
      <c r="V751" s="32">
        <f t="shared" si="1712"/>
        <v>-0.19627997600862429</v>
      </c>
      <c r="W751" s="32">
        <f t="shared" si="1712"/>
        <v>0.12849889735222475</v>
      </c>
      <c r="X751" s="32">
        <f t="shared" si="1712"/>
        <v>-0.23662309338228221</v>
      </c>
      <c r="Y751" s="32">
        <f t="shared" si="1712"/>
        <v>-0.60174508411678918</v>
      </c>
      <c r="Z751" s="32">
        <f t="shared" si="1712"/>
        <v>1.2207603884718308</v>
      </c>
      <c r="AA751" s="32">
        <f t="shared" si="1712"/>
        <v>0.85563839773732386</v>
      </c>
      <c r="AB751" s="32">
        <f t="shared" si="1712"/>
        <v>0.4905164070028169</v>
      </c>
      <c r="AC751" s="32">
        <f t="shared" si="1712"/>
        <v>0.81529528036366594</v>
      </c>
      <c r="AD751" s="32">
        <f t="shared" si="1712"/>
        <v>0.45017328962915898</v>
      </c>
      <c r="AE751" s="32">
        <f t="shared" si="1712"/>
        <v>8.5051298894652017E-2</v>
      </c>
      <c r="AF751" s="32">
        <f t="shared" si="1712"/>
        <v>0.40983017225550106</v>
      </c>
      <c r="AG751" s="32">
        <f t="shared" si="1712"/>
        <v>4.4708181520994095E-2</v>
      </c>
      <c r="AH751" s="32">
        <f t="shared" si="1712"/>
        <v>-0.32041380921351287</v>
      </c>
      <c r="AI751" s="32">
        <f t="shared" si="1712"/>
        <v>1.5958687550095325</v>
      </c>
      <c r="AJ751" s="32">
        <f t="shared" si="1712"/>
        <v>1.2307467642750256</v>
      </c>
      <c r="AK751" s="32">
        <f t="shared" si="1712"/>
        <v>0.8656247735405187</v>
      </c>
      <c r="AL751" s="32">
        <f t="shared" si="1712"/>
        <v>1.1904036469013677</v>
      </c>
      <c r="AM751" s="32">
        <f t="shared" si="1712"/>
        <v>0.82528165616686067</v>
      </c>
      <c r="AN751" s="32">
        <f t="shared" si="1712"/>
        <v>0.4601596654323537</v>
      </c>
      <c r="AO751" s="32">
        <f t="shared" si="1712"/>
        <v>0.78493853879320274</v>
      </c>
      <c r="AP751" s="32">
        <f t="shared" si="1712"/>
        <v>0.41981654805869578</v>
      </c>
      <c r="AQ751" s="32">
        <f t="shared" si="1712"/>
        <v>5.4694557324188819E-2</v>
      </c>
      <c r="AR751" s="32">
        <f t="shared" si="1712"/>
        <v>0.44236727812218285</v>
      </c>
      <c r="AS751" s="32">
        <f t="shared" si="1712"/>
        <v>7.7245287387675887E-2</v>
      </c>
      <c r="AT751" s="32">
        <f t="shared" si="1712"/>
        <v>-0.28787670334683108</v>
      </c>
      <c r="AU751" s="32">
        <f t="shared" si="1712"/>
        <v>3.6902170014017965E-2</v>
      </c>
      <c r="AV751" s="32">
        <f t="shared" si="1712"/>
        <v>-0.328219820720489</v>
      </c>
      <c r="AW751" s="32">
        <f t="shared" ref="AW751:CB751" si="1713">SUMPRODUCT(AH$3:AH$6,$K751:$K754)</f>
        <v>-0.69334181145499596</v>
      </c>
      <c r="AX751" s="32">
        <f t="shared" si="1713"/>
        <v>-0.36856293809414692</v>
      </c>
      <c r="AY751" s="32">
        <f t="shared" si="1713"/>
        <v>-0.73368492882865388</v>
      </c>
      <c r="AZ751" s="32">
        <f t="shared" si="1713"/>
        <v>-1.0988069195631609</v>
      </c>
      <c r="BA751" s="32">
        <f t="shared" si="1713"/>
        <v>0.72369855302545916</v>
      </c>
      <c r="BB751" s="32">
        <f t="shared" si="1713"/>
        <v>0.35857656229095219</v>
      </c>
      <c r="BC751" s="32">
        <f t="shared" si="1713"/>
        <v>-6.5454284435547683E-3</v>
      </c>
      <c r="BD751" s="32">
        <f t="shared" si="1713"/>
        <v>0.31823344491729427</v>
      </c>
      <c r="BE751" s="32">
        <f t="shared" si="1713"/>
        <v>-4.6888545817212711E-2</v>
      </c>
      <c r="BF751" s="32">
        <f t="shared" si="1713"/>
        <v>-0.41201053655171965</v>
      </c>
      <c r="BG751" s="32">
        <f t="shared" si="1713"/>
        <v>-8.7231663190870612E-2</v>
      </c>
      <c r="BH751" s="32">
        <f t="shared" si="1713"/>
        <v>-0.45235365392537757</v>
      </c>
      <c r="BI751" s="32">
        <f t="shared" si="1713"/>
        <v>-0.81747564465988454</v>
      </c>
      <c r="BJ751" s="32">
        <f t="shared" si="1713"/>
        <v>1.0988069195631609</v>
      </c>
      <c r="BK751" s="32">
        <f t="shared" si="1713"/>
        <v>0.73368492882865388</v>
      </c>
      <c r="BL751" s="32">
        <f t="shared" si="1713"/>
        <v>0.36856293809414692</v>
      </c>
      <c r="BM751" s="32">
        <f t="shared" si="1713"/>
        <v>0.69334181145499596</v>
      </c>
      <c r="BN751" s="32">
        <f t="shared" si="1713"/>
        <v>0.328219820720489</v>
      </c>
      <c r="BO751" s="32">
        <f t="shared" si="1713"/>
        <v>-3.6902170014017965E-2</v>
      </c>
      <c r="BP751" s="32">
        <f t="shared" si="1713"/>
        <v>0.28787670334683108</v>
      </c>
      <c r="BQ751" s="32">
        <f t="shared" si="1713"/>
        <v>-7.7245287387675887E-2</v>
      </c>
      <c r="BR751" s="32">
        <f t="shared" si="1713"/>
        <v>-0.44236727812218285</v>
      </c>
      <c r="BS751" s="32">
        <f t="shared" si="1713"/>
        <v>-5.4694557324188819E-2</v>
      </c>
      <c r="BT751" s="32">
        <f t="shared" si="1713"/>
        <v>-0.41981654805869578</v>
      </c>
      <c r="BU751" s="32">
        <f t="shared" si="1713"/>
        <v>-0.78493853879320274</v>
      </c>
      <c r="BV751" s="32">
        <f t="shared" si="1713"/>
        <v>-0.4601596654323537</v>
      </c>
      <c r="BW751" s="32">
        <f t="shared" si="1713"/>
        <v>-0.82528165616686067</v>
      </c>
      <c r="BX751" s="32">
        <f t="shared" si="1713"/>
        <v>-1.1904036469013677</v>
      </c>
      <c r="BY751" s="32">
        <f t="shared" si="1713"/>
        <v>-0.8656247735405187</v>
      </c>
      <c r="BZ751" s="32">
        <f t="shared" si="1713"/>
        <v>-1.2307467642750256</v>
      </c>
      <c r="CA751" s="32">
        <f t="shared" si="1713"/>
        <v>-1.5958687550095325</v>
      </c>
      <c r="CB751" s="32">
        <f t="shared" si="1713"/>
        <v>0.22663671757908743</v>
      </c>
      <c r="CC751" s="32">
        <f t="shared" ref="CC751:CS751" si="1714">SUMPRODUCT(BN$3:BN$6,$K751:$K754)</f>
        <v>-0.13848527315541953</v>
      </c>
      <c r="CD751" s="32">
        <f t="shared" si="1714"/>
        <v>-0.50360726388992649</v>
      </c>
      <c r="CE751" s="32">
        <f t="shared" si="1714"/>
        <v>-0.17882839052907745</v>
      </c>
      <c r="CF751" s="32">
        <f t="shared" si="1714"/>
        <v>-0.54395038126358441</v>
      </c>
      <c r="CG751" s="32">
        <f t="shared" si="1714"/>
        <v>-0.90907237199809132</v>
      </c>
      <c r="CH751" s="32">
        <f t="shared" si="1714"/>
        <v>-0.58429349863724234</v>
      </c>
      <c r="CI751" s="32">
        <f t="shared" si="1714"/>
        <v>-0.94941548937174924</v>
      </c>
      <c r="CJ751" s="32">
        <f t="shared" si="1714"/>
        <v>-1.3145374801062562</v>
      </c>
      <c r="CK751" s="32">
        <f t="shared" si="1714"/>
        <v>0.60174508411678918</v>
      </c>
      <c r="CL751" s="32">
        <f t="shared" si="1714"/>
        <v>0.23662309338228221</v>
      </c>
      <c r="CM751" s="32">
        <f t="shared" si="1714"/>
        <v>-0.12849889735222475</v>
      </c>
      <c r="CN751" s="32">
        <f t="shared" si="1714"/>
        <v>0.19627997600862429</v>
      </c>
      <c r="CO751" s="32">
        <f t="shared" si="1714"/>
        <v>-0.16884201472588267</v>
      </c>
      <c r="CP751" s="32">
        <f t="shared" si="1714"/>
        <v>-0.53396400546038958</v>
      </c>
      <c r="CQ751" s="32">
        <f t="shared" si="1714"/>
        <v>-0.20918513209954054</v>
      </c>
      <c r="CR751" s="32">
        <f t="shared" si="1714"/>
        <v>-0.5743071228340475</v>
      </c>
      <c r="CS751" s="32">
        <f t="shared" si="1714"/>
        <v>-0.93942911356855441</v>
      </c>
    </row>
    <row r="752" spans="2:97" ht="13.9" thickTop="1" thickBot="1" x14ac:dyDescent="0.4">
      <c r="H752" s="33">
        <f>H751</f>
        <v>3.2449820474659182E-14</v>
      </c>
      <c r="I752" s="33">
        <f t="shared" ref="I752:J752" si="1715">I747</f>
        <v>0.328219820720489</v>
      </c>
      <c r="J752" s="33">
        <f t="shared" si="1715"/>
        <v>-5.7347242331006192E-4</v>
      </c>
      <c r="K752" s="33">
        <f t="shared" ref="K752:K754" si="1716">I752+J752*H752</f>
        <v>0.328219820720489</v>
      </c>
      <c r="L752" s="33">
        <f>$CE$4-$CE$7*SUMPRODUCT($B$4:$CD$4,Q753:CS753)</f>
        <v>0</v>
      </c>
      <c r="M752" s="39" t="s">
        <v>375</v>
      </c>
      <c r="O752" s="47">
        <f t="shared" ref="O752:O753" si="1717">SUM(Q752:CS752)</f>
        <v>98.882941364184802</v>
      </c>
      <c r="P752" s="39" t="s">
        <v>365</v>
      </c>
      <c r="Q752" s="33">
        <f>EXP(Q751)</f>
        <v>2.55852037675688</v>
      </c>
      <c r="R752" s="33">
        <f>EXP(R751)</f>
        <v>1.7758996202338329</v>
      </c>
      <c r="S752" s="33">
        <f t="shared" ref="S752:CD752" si="1718">EXP(S751)</f>
        <v>1.2326731847820491</v>
      </c>
      <c r="T752" s="33">
        <f t="shared" si="1718"/>
        <v>1.7056802511712525</v>
      </c>
      <c r="U752" s="33">
        <f t="shared" si="1718"/>
        <v>1.1839330801558881</v>
      </c>
      <c r="V752" s="33">
        <f t="shared" si="1718"/>
        <v>0.82178212318803245</v>
      </c>
      <c r="W752" s="33">
        <f t="shared" si="1718"/>
        <v>1.1371201674475013</v>
      </c>
      <c r="X752" s="33">
        <f t="shared" si="1718"/>
        <v>0.78928872010392503</v>
      </c>
      <c r="Y752" s="33">
        <f t="shared" si="1718"/>
        <v>0.54785474879202134</v>
      </c>
      <c r="Z752" s="33">
        <f t="shared" si="1718"/>
        <v>3.3897642915942514</v>
      </c>
      <c r="AA752" s="33">
        <f t="shared" si="1718"/>
        <v>2.3528759719143211</v>
      </c>
      <c r="AB752" s="33">
        <f t="shared" si="1718"/>
        <v>1.6331593771695829</v>
      </c>
      <c r="AC752" s="33">
        <f t="shared" si="1718"/>
        <v>2.2598428610628334</v>
      </c>
      <c r="AD752" s="33">
        <f t="shared" si="1718"/>
        <v>1.5685839812762132</v>
      </c>
      <c r="AE752" s="33">
        <f t="shared" si="1718"/>
        <v>1.0887729181130548</v>
      </c>
      <c r="AF752" s="33">
        <f t="shared" si="1718"/>
        <v>1.5065619073752214</v>
      </c>
      <c r="AG752" s="33">
        <f t="shared" si="1718"/>
        <v>1.0457226541841416</v>
      </c>
      <c r="AH752" s="33">
        <f t="shared" si="1718"/>
        <v>0.72584861207536944</v>
      </c>
      <c r="AI752" s="33">
        <f t="shared" si="1718"/>
        <v>4.9326124430197158</v>
      </c>
      <c r="AJ752" s="33">
        <f t="shared" si="1718"/>
        <v>3.4237853424576352</v>
      </c>
      <c r="AK752" s="33">
        <f t="shared" si="1718"/>
        <v>2.376490390567036</v>
      </c>
      <c r="AL752" s="33">
        <f t="shared" si="1718"/>
        <v>3.2884082953464757</v>
      </c>
      <c r="AM752" s="33">
        <f t="shared" si="1718"/>
        <v>2.2825235616384223</v>
      </c>
      <c r="AN752" s="33">
        <f t="shared" si="1718"/>
        <v>1.5843269270446898</v>
      </c>
      <c r="AO752" s="33">
        <f t="shared" si="1718"/>
        <v>2.1922721968976493</v>
      </c>
      <c r="AP752" s="33">
        <f t="shared" si="1718"/>
        <v>1.521682374425614</v>
      </c>
      <c r="AQ752" s="33">
        <f t="shared" si="1718"/>
        <v>1.056217951363126</v>
      </c>
      <c r="AR752" s="33">
        <f t="shared" si="1718"/>
        <v>1.5563872624650614</v>
      </c>
      <c r="AS752" s="33">
        <f t="shared" si="1718"/>
        <v>1.0803070295856085</v>
      </c>
      <c r="AT752" s="33">
        <f t="shared" si="1718"/>
        <v>0.74985404103323527</v>
      </c>
      <c r="AU752" s="33">
        <f t="shared" si="1718"/>
        <v>1.0375915083100404</v>
      </c>
      <c r="AV752" s="33">
        <f t="shared" si="1718"/>
        <v>0.72020468639040536</v>
      </c>
      <c r="AW752" s="33">
        <f t="shared" si="1718"/>
        <v>0.49990269402215665</v>
      </c>
      <c r="AX752" s="33">
        <f t="shared" si="1718"/>
        <v>0.69172767220669329</v>
      </c>
      <c r="AY752" s="33">
        <f t="shared" si="1718"/>
        <v>0.48013645759360329</v>
      </c>
      <c r="AZ752" s="33">
        <f t="shared" si="1718"/>
        <v>0.33326846268143756</v>
      </c>
      <c r="BA752" s="33">
        <f t="shared" si="1718"/>
        <v>2.0620457097487166</v>
      </c>
      <c r="BB752" s="33">
        <f t="shared" si="1718"/>
        <v>1.4312906108214769</v>
      </c>
      <c r="BC752" s="33">
        <f t="shared" si="1718"/>
        <v>0.99347594621234692</v>
      </c>
      <c r="BD752" s="33">
        <f t="shared" si="1718"/>
        <v>1.3746971398324772</v>
      </c>
      <c r="BE752" s="33">
        <f t="shared" si="1718"/>
        <v>0.95419374054765083</v>
      </c>
      <c r="BF752" s="33">
        <f t="shared" si="1718"/>
        <v>0.66231729747489754</v>
      </c>
      <c r="BG752" s="33">
        <f t="shared" si="1718"/>
        <v>0.91646475988831766</v>
      </c>
      <c r="BH752" s="33">
        <f t="shared" si="1718"/>
        <v>0.63612916036510025</v>
      </c>
      <c r="BI752" s="33">
        <f t="shared" si="1718"/>
        <v>0.44154486498326484</v>
      </c>
      <c r="BJ752" s="33">
        <f t="shared" si="1718"/>
        <v>3.0005839495106184</v>
      </c>
      <c r="BK752" s="33">
        <f t="shared" si="1718"/>
        <v>2.0827412377970664</v>
      </c>
      <c r="BL752" s="33">
        <f t="shared" si="1718"/>
        <v>1.4456556245753209</v>
      </c>
      <c r="BM752" s="33">
        <f t="shared" si="1718"/>
        <v>2.0003892996737442</v>
      </c>
      <c r="BN752" s="33">
        <f t="shared" si="1718"/>
        <v>1.3884941585313768</v>
      </c>
      <c r="BO752" s="33">
        <f t="shared" si="1718"/>
        <v>0.96377041638354677</v>
      </c>
      <c r="BP752" s="33">
        <f t="shared" si="1718"/>
        <v>1.3335928664491623</v>
      </c>
      <c r="BQ752" s="33">
        <f t="shared" si="1718"/>
        <v>0.92566277235425076</v>
      </c>
      <c r="BR752" s="33">
        <f t="shared" si="1718"/>
        <v>0.64251361092236425</v>
      </c>
      <c r="BS752" s="33">
        <f t="shared" si="1718"/>
        <v>0.9467742890654598</v>
      </c>
      <c r="BT752" s="33">
        <f t="shared" si="1718"/>
        <v>0.65716736738668458</v>
      </c>
      <c r="BU752" s="33">
        <f t="shared" si="1718"/>
        <v>0.45614773631446415</v>
      </c>
      <c r="BV752" s="33">
        <f t="shared" si="1718"/>
        <v>0.63118285937697294</v>
      </c>
      <c r="BW752" s="33">
        <f t="shared" si="1718"/>
        <v>0.43811157825778946</v>
      </c>
      <c r="BX752" s="33">
        <f t="shared" si="1718"/>
        <v>0.30409849087630925</v>
      </c>
      <c r="BY752" s="33">
        <f t="shared" si="1718"/>
        <v>0.42078857291798166</v>
      </c>
      <c r="BZ752" s="33">
        <f t="shared" si="1718"/>
        <v>0.29207438550519282</v>
      </c>
      <c r="CA752" s="33">
        <f t="shared" si="1718"/>
        <v>0.20273232725087276</v>
      </c>
      <c r="CB752" s="33">
        <f t="shared" si="1718"/>
        <v>1.2543740931005267</v>
      </c>
      <c r="CC752" s="33">
        <f t="shared" si="1718"/>
        <v>0.8706760734859148</v>
      </c>
      <c r="CD752" s="33">
        <f t="shared" si="1718"/>
        <v>0.60434668502046074</v>
      </c>
      <c r="CE752" s="33">
        <f t="shared" ref="CE752:CS752" si="1719">EXP(CE751)</f>
        <v>0.8362493954003507</v>
      </c>
      <c r="CF752" s="33">
        <f t="shared" si="1719"/>
        <v>0.58045071565727624</v>
      </c>
      <c r="CG752" s="33">
        <f t="shared" si="1719"/>
        <v>0.40289779001364034</v>
      </c>
      <c r="CH752" s="33">
        <f t="shared" si="1719"/>
        <v>0.55749959693356688</v>
      </c>
      <c r="CI752" s="33">
        <f t="shared" si="1719"/>
        <v>0.38696714377151731</v>
      </c>
      <c r="CJ752" s="33">
        <f t="shared" si="1719"/>
        <v>0.26859852667576012</v>
      </c>
      <c r="CK752" s="33">
        <f t="shared" si="1719"/>
        <v>1.825301327048684</v>
      </c>
      <c r="CL752" s="33">
        <f t="shared" si="1719"/>
        <v>1.2669635008445717</v>
      </c>
      <c r="CM752" s="33">
        <f t="shared" si="1719"/>
        <v>0.87941453210235865</v>
      </c>
      <c r="CN752" s="33">
        <f t="shared" si="1719"/>
        <v>1.2168675513657887</v>
      </c>
      <c r="CO752" s="33">
        <f t="shared" si="1719"/>
        <v>0.84464233389638066</v>
      </c>
      <c r="CP752" s="33">
        <f t="shared" si="1719"/>
        <v>0.58627635473490547</v>
      </c>
      <c r="CQ752" s="33">
        <f t="shared" si="1719"/>
        <v>0.81124503424385885</v>
      </c>
      <c r="CR752" s="33">
        <f t="shared" si="1719"/>
        <v>0.56309488926425355</v>
      </c>
      <c r="CS752" s="33">
        <f t="shared" si="1719"/>
        <v>0.39085090315660348</v>
      </c>
    </row>
    <row r="753" spans="2:97" ht="13.9" thickTop="1" thickBot="1" x14ac:dyDescent="0.4">
      <c r="H753" s="32">
        <f t="shared" ref="H753:H754" si="1720">H752</f>
        <v>3.2449820474659182E-14</v>
      </c>
      <c r="I753" s="32">
        <f t="shared" ref="I753:J753" si="1721">I748</f>
        <v>-0.40546510810816483</v>
      </c>
      <c r="J753" s="32">
        <f t="shared" si="1721"/>
        <v>-1.7455115540992263E-3</v>
      </c>
      <c r="K753" s="32">
        <f t="shared" si="1716"/>
        <v>-0.40546510810816488</v>
      </c>
      <c r="L753" s="32">
        <f>$CE$5-$CE$7*SUMPRODUCT($B$5:$CD$5,Q753:CS753)</f>
        <v>2.5579538487363607E-13</v>
      </c>
      <c r="M753" s="32">
        <f>SUMPRODUCT($B$7:$CD$7, LN(Q753:CS753))</f>
        <v>-3180.5978399977985</v>
      </c>
      <c r="O753" s="48">
        <f t="shared" si="1717"/>
        <v>1.0000000000000002</v>
      </c>
      <c r="P753" s="39" t="s">
        <v>366</v>
      </c>
      <c r="Q753" s="32">
        <f t="shared" ref="Q753:AV753" si="1722">Q752/$O752</f>
        <v>2.5874234134418365E-2</v>
      </c>
      <c r="R753" s="32">
        <f t="shared" si="1722"/>
        <v>1.7959615639801953E-2</v>
      </c>
      <c r="S753" s="32">
        <f t="shared" si="1722"/>
        <v>1.2465984200875732E-2</v>
      </c>
      <c r="T753" s="32">
        <f t="shared" si="1722"/>
        <v>1.7249489422945567E-2</v>
      </c>
      <c r="U753" s="32">
        <f t="shared" si="1722"/>
        <v>1.1973077093201296E-2</v>
      </c>
      <c r="V753" s="32">
        <f t="shared" si="1722"/>
        <v>8.3106561339171513E-3</v>
      </c>
      <c r="W753" s="32">
        <f t="shared" si="1722"/>
        <v>1.1499659615297041E-2</v>
      </c>
      <c r="X753" s="32">
        <f t="shared" si="1722"/>
        <v>7.9820513954675272E-3</v>
      </c>
      <c r="Y753" s="32">
        <f t="shared" si="1722"/>
        <v>5.5404374226114316E-3</v>
      </c>
      <c r="Z753" s="32">
        <f t="shared" si="1722"/>
        <v>3.4280577062425627E-2</v>
      </c>
      <c r="AA753" s="32">
        <f t="shared" si="1722"/>
        <v>2.3794558894124157E-2</v>
      </c>
      <c r="AB753" s="32">
        <f t="shared" si="1722"/>
        <v>1.6516088160794841E-2</v>
      </c>
      <c r="AC753" s="32">
        <f t="shared" si="1722"/>
        <v>2.2853718041617073E-2</v>
      </c>
      <c r="AD753" s="32">
        <f t="shared" si="1722"/>
        <v>1.5863039262749429E-2</v>
      </c>
      <c r="AE753" s="32">
        <f t="shared" si="1722"/>
        <v>1.1010725440529888E-2</v>
      </c>
      <c r="AF753" s="32">
        <f t="shared" si="1722"/>
        <v>1.5235812027744707E-2</v>
      </c>
      <c r="AG753" s="32">
        <f t="shared" si="1722"/>
        <v>1.0575359508499613E-2</v>
      </c>
      <c r="AH753" s="32">
        <f t="shared" si="1722"/>
        <v>7.3404836270199213E-3</v>
      </c>
      <c r="AI753" s="32">
        <f t="shared" si="1722"/>
        <v>4.9883350707104854E-2</v>
      </c>
      <c r="AJ753" s="32">
        <f t="shared" si="1722"/>
        <v>3.4624630853646136E-2</v>
      </c>
      <c r="AK753" s="32">
        <f t="shared" si="1722"/>
        <v>2.4033370749100672E-2</v>
      </c>
      <c r="AL753" s="32">
        <f t="shared" si="1722"/>
        <v>3.3255567138069889E-2</v>
      </c>
      <c r="AM753" s="32">
        <f t="shared" si="1722"/>
        <v>2.3083087235764081E-2</v>
      </c>
      <c r="AN753" s="32">
        <f t="shared" si="1722"/>
        <v>1.6022247166067108E-2</v>
      </c>
      <c r="AO753" s="32">
        <f t="shared" si="1722"/>
        <v>2.217037809204658E-2</v>
      </c>
      <c r="AP753" s="32">
        <f t="shared" si="1722"/>
        <v>1.5388724823842712E-2</v>
      </c>
      <c r="AQ753" s="32">
        <f t="shared" si="1722"/>
        <v>1.0681498110711399E-2</v>
      </c>
      <c r="AR753" s="32">
        <f t="shared" si="1722"/>
        <v>1.5739694238391472E-2</v>
      </c>
      <c r="AS753" s="32">
        <f t="shared" si="1722"/>
        <v>1.0925110182623406E-2</v>
      </c>
      <c r="AT753" s="32">
        <f t="shared" si="1722"/>
        <v>7.5832497566140451E-3</v>
      </c>
      <c r="AU753" s="32">
        <f t="shared" si="1722"/>
        <v>1.0493129492260977E-2</v>
      </c>
      <c r="AV753" s="32">
        <f t="shared" si="1722"/>
        <v>7.2834067884156002E-3</v>
      </c>
      <c r="AW753" s="32">
        <f t="shared" ref="AW753:CB753" si="1723">AW752/$O752</f>
        <v>5.0554998377426944E-3</v>
      </c>
      <c r="AX753" s="32">
        <f t="shared" si="1723"/>
        <v>6.9954196615073143E-3</v>
      </c>
      <c r="AY753" s="32">
        <f t="shared" si="1723"/>
        <v>4.8556045256103976E-3</v>
      </c>
      <c r="AZ753" s="32">
        <f t="shared" si="1723"/>
        <v>3.3703332251617943E-3</v>
      </c>
      <c r="BA753" s="32">
        <f t="shared" si="1723"/>
        <v>2.0853401823416887E-2</v>
      </c>
      <c r="BB753" s="32">
        <f t="shared" si="1723"/>
        <v>1.4474595830943671E-2</v>
      </c>
      <c r="BC753" s="32">
        <f t="shared" si="1723"/>
        <v>1.0046990234173818E-2</v>
      </c>
      <c r="BD753" s="32">
        <f t="shared" si="1723"/>
        <v>1.390226788227792E-2</v>
      </c>
      <c r="BE753" s="32">
        <f t="shared" si="1723"/>
        <v>9.6497305539624441E-3</v>
      </c>
      <c r="BF753" s="32">
        <f t="shared" si="1723"/>
        <v>6.697993489449207E-3</v>
      </c>
      <c r="BG753" s="32">
        <f t="shared" si="1723"/>
        <v>9.268178588185275E-3</v>
      </c>
      <c r="BH753" s="32">
        <f t="shared" si="1723"/>
        <v>6.4331537026416259E-3</v>
      </c>
      <c r="BI753" s="32">
        <f t="shared" si="1723"/>
        <v>4.4653289929661366E-3</v>
      </c>
      <c r="BJ753" s="32">
        <f t="shared" si="1723"/>
        <v>3.0344808802354496E-2</v>
      </c>
      <c r="BK753" s="32">
        <f t="shared" si="1723"/>
        <v>2.1062695031758338E-2</v>
      </c>
      <c r="BL753" s="32">
        <f t="shared" si="1723"/>
        <v>1.4619868752194445E-2</v>
      </c>
      <c r="BM753" s="32">
        <f t="shared" si="1723"/>
        <v>2.0229872534902982E-2</v>
      </c>
      <c r="BN753" s="32">
        <f t="shared" si="1723"/>
        <v>1.4041796687838885E-2</v>
      </c>
      <c r="BO753" s="32">
        <f t="shared" si="1723"/>
        <v>9.7465791681296248E-3</v>
      </c>
      <c r="BP753" s="32">
        <f t="shared" si="1723"/>
        <v>1.3486581689935316E-2</v>
      </c>
      <c r="BQ753" s="32">
        <f t="shared" si="1723"/>
        <v>9.3611977918925861E-3</v>
      </c>
      <c r="BR753" s="32">
        <f t="shared" si="1723"/>
        <v>6.497719445419747E-3</v>
      </c>
      <c r="BS753" s="32">
        <f t="shared" si="1723"/>
        <v>9.5746978801783452E-3</v>
      </c>
      <c r="BT753" s="32">
        <f t="shared" si="1723"/>
        <v>6.6459124123982548E-3</v>
      </c>
      <c r="BU753" s="32">
        <f t="shared" si="1723"/>
        <v>4.6130073602329135E-3</v>
      </c>
      <c r="BV753" s="32">
        <f t="shared" si="1723"/>
        <v>6.3831319201188936E-3</v>
      </c>
      <c r="BW753" s="32">
        <f t="shared" si="1723"/>
        <v>4.4306082749321673E-3</v>
      </c>
      <c r="BX753" s="32">
        <f t="shared" si="1723"/>
        <v>3.0753382401552741E-3</v>
      </c>
      <c r="BY753" s="32">
        <f t="shared" si="1723"/>
        <v>4.2554212800792598E-3</v>
      </c>
      <c r="BZ753" s="32">
        <f t="shared" si="1723"/>
        <v>2.9537388499547767E-3</v>
      </c>
      <c r="CA753" s="32">
        <f t="shared" si="1723"/>
        <v>2.0502254934368488E-3</v>
      </c>
      <c r="CB753" s="32">
        <f t="shared" si="1723"/>
        <v>1.2685444787495555E-2</v>
      </c>
      <c r="CC753" s="32">
        <f t="shared" ref="CC753:CS753" si="1724">CC752/$O752</f>
        <v>8.805119077912784E-3</v>
      </c>
      <c r="CD753" s="32">
        <f t="shared" si="1724"/>
        <v>6.1117385535150942E-3</v>
      </c>
      <c r="CE753" s="32">
        <f t="shared" si="1724"/>
        <v>8.4569631916636984E-3</v>
      </c>
      <c r="CF753" s="32">
        <f t="shared" si="1724"/>
        <v>5.8700793852751862E-3</v>
      </c>
      <c r="CG753" s="32">
        <f t="shared" si="1724"/>
        <v>4.074492369010062E-3</v>
      </c>
      <c r="CH753" s="32">
        <f t="shared" si="1724"/>
        <v>5.63797546110913E-3</v>
      </c>
      <c r="CI753" s="32">
        <f t="shared" si="1724"/>
        <v>3.9133862568501224E-3</v>
      </c>
      <c r="CJ753" s="32">
        <f t="shared" si="1724"/>
        <v>2.7163282460067064E-3</v>
      </c>
      <c r="CK753" s="32">
        <f t="shared" si="1724"/>
        <v>1.8459213509093738E-2</v>
      </c>
      <c r="CL753" s="32">
        <f t="shared" si="1724"/>
        <v>1.2812761062379392E-2</v>
      </c>
      <c r="CM753" s="32">
        <f t="shared" si="1724"/>
        <v>8.8934908283470702E-3</v>
      </c>
      <c r="CN753" s="32">
        <f t="shared" si="1724"/>
        <v>1.2306142339395818E-2</v>
      </c>
      <c r="CO753" s="32">
        <f t="shared" si="1724"/>
        <v>8.5418407082529235E-3</v>
      </c>
      <c r="CP753" s="32">
        <f t="shared" si="1724"/>
        <v>5.9289938855647106E-3</v>
      </c>
      <c r="CQ753" s="32">
        <f t="shared" si="1724"/>
        <v>8.2040948929305423E-3</v>
      </c>
      <c r="CR753" s="32">
        <f t="shared" si="1724"/>
        <v>5.6945604721686137E-3</v>
      </c>
      <c r="CS753" s="32">
        <f t="shared" si="1724"/>
        <v>3.9526625903764717E-3</v>
      </c>
    </row>
    <row r="754" spans="2:97" ht="13.15" thickTop="1" x14ac:dyDescent="0.35">
      <c r="H754" s="34">
        <f t="shared" si="1720"/>
        <v>3.2449820474659182E-14</v>
      </c>
      <c r="I754" s="34">
        <f t="shared" ref="I754:J754" si="1725">I749</f>
        <v>-0.36512199073450691</v>
      </c>
      <c r="J754" s="34">
        <f t="shared" si="1725"/>
        <v>-1.6212356340033194E-3</v>
      </c>
      <c r="K754" s="34">
        <f t="shared" si="1716"/>
        <v>-0.36512199073450696</v>
      </c>
      <c r="L754" s="34">
        <f>$CE$6-$CE$7*SUMPRODUCT($B$6:$CD$6,Q753:CS753)</f>
        <v>3.4106051316484809E-13</v>
      </c>
    </row>
    <row r="755" spans="2:97" ht="13.5" thickBot="1" x14ac:dyDescent="0.4">
      <c r="B755" s="39" t="s">
        <v>367</v>
      </c>
      <c r="D755" s="39" t="s">
        <v>368</v>
      </c>
      <c r="E755" s="39" t="s">
        <v>369</v>
      </c>
      <c r="F755" s="39" t="s">
        <v>370</v>
      </c>
      <c r="H755" s="39" t="s">
        <v>347</v>
      </c>
      <c r="I755" s="39" t="s">
        <v>371</v>
      </c>
      <c r="J755" s="39" t="s">
        <v>372</v>
      </c>
      <c r="K755" s="39" t="s">
        <v>349</v>
      </c>
      <c r="L755" s="39" t="s">
        <v>373</v>
      </c>
      <c r="M755" s="39" t="s">
        <v>374</v>
      </c>
      <c r="O755" s="45" t="s">
        <v>336</v>
      </c>
    </row>
    <row r="756" spans="2:97" ht="13.9" thickTop="1" thickBot="1" x14ac:dyDescent="0.4">
      <c r="B756" s="32">
        <f>1+B751</f>
        <v>5</v>
      </c>
      <c r="D756" s="32">
        <f>IF(F751,IF(M756&lt;0,D751,H756),E751)</f>
        <v>0</v>
      </c>
      <c r="E756" s="32">
        <f>IF(F751,IF(M756&lt;0,H756,E751),H756)</f>
        <v>1.6224910237329591E-14</v>
      </c>
      <c r="F756" s="32" t="b">
        <f>OR(F751,M756*M751&lt;=0)</f>
        <v>1</v>
      </c>
      <c r="H756" s="32">
        <f>IF(F751,(D751+E751)/2,2*H751)</f>
        <v>1.6224910237329591E-14</v>
      </c>
      <c r="I756" s="32">
        <f>I751</f>
        <v>-0.49706183544640414</v>
      </c>
      <c r="J756" s="32">
        <f>J751</f>
        <v>1</v>
      </c>
      <c r="K756" s="32">
        <f>I756+J756*H756</f>
        <v>-0.49706183544638793</v>
      </c>
      <c r="L756" s="32">
        <f>$CE$3-$CE$7*SUMPRODUCT($B$3:$CD$3,Q758:CS758)</f>
        <v>-6.8780536821577698E-12</v>
      </c>
      <c r="M756" s="32">
        <f>SUMPRODUCT(L756:L759,J756:J759)</f>
        <v>-6.878500175957552E-12</v>
      </c>
      <c r="O756" s="46">
        <f>SUM(Q756:CS756)</f>
        <v>-1.2659907370647416</v>
      </c>
      <c r="P756" s="39" t="s">
        <v>363</v>
      </c>
      <c r="Q756" s="32">
        <f t="shared" ref="Q756:AV756" si="1726">SUMPRODUCT(B$3:B$6,$K756:$K759)</f>
        <v>0.93942911356857073</v>
      </c>
      <c r="R756" s="32">
        <f t="shared" si="1726"/>
        <v>0.57430712283406382</v>
      </c>
      <c r="S756" s="32">
        <f t="shared" si="1726"/>
        <v>0.20918513209955691</v>
      </c>
      <c r="T756" s="32">
        <f t="shared" si="1726"/>
        <v>0.53396400546040579</v>
      </c>
      <c r="U756" s="32">
        <f t="shared" si="1726"/>
        <v>0.16884201472589894</v>
      </c>
      <c r="V756" s="32">
        <f t="shared" si="1726"/>
        <v>-0.19627997600860797</v>
      </c>
      <c r="W756" s="32">
        <f t="shared" si="1726"/>
        <v>0.12849889735224096</v>
      </c>
      <c r="X756" s="32">
        <f t="shared" si="1726"/>
        <v>-0.23662309338226595</v>
      </c>
      <c r="Y756" s="32">
        <f t="shared" si="1726"/>
        <v>-0.60174508411677285</v>
      </c>
      <c r="Z756" s="32">
        <f t="shared" si="1726"/>
        <v>1.220760388471847</v>
      </c>
      <c r="AA756" s="32">
        <f t="shared" si="1726"/>
        <v>0.85563839773734007</v>
      </c>
      <c r="AB756" s="32">
        <f t="shared" si="1726"/>
        <v>0.49051640700283317</v>
      </c>
      <c r="AC756" s="32">
        <f t="shared" si="1726"/>
        <v>0.81529528036368215</v>
      </c>
      <c r="AD756" s="32">
        <f t="shared" si="1726"/>
        <v>0.45017328962917524</v>
      </c>
      <c r="AE756" s="32">
        <f t="shared" si="1726"/>
        <v>8.5051298894668337E-2</v>
      </c>
      <c r="AF756" s="32">
        <f t="shared" si="1726"/>
        <v>0.40983017225551727</v>
      </c>
      <c r="AG756" s="32">
        <f t="shared" si="1726"/>
        <v>4.4708181521010359E-2</v>
      </c>
      <c r="AH756" s="32">
        <f t="shared" si="1726"/>
        <v>-0.32041380921349655</v>
      </c>
      <c r="AI756" s="32">
        <f t="shared" si="1726"/>
        <v>1.5958687550095487</v>
      </c>
      <c r="AJ756" s="32">
        <f t="shared" si="1726"/>
        <v>1.2307467642750418</v>
      </c>
      <c r="AK756" s="32">
        <f t="shared" si="1726"/>
        <v>0.86562477354053491</v>
      </c>
      <c r="AL756" s="32">
        <f t="shared" si="1726"/>
        <v>1.1904036469013839</v>
      </c>
      <c r="AM756" s="32">
        <f t="shared" si="1726"/>
        <v>0.82528165616687699</v>
      </c>
      <c r="AN756" s="32">
        <f t="shared" si="1726"/>
        <v>0.46015966543237008</v>
      </c>
      <c r="AO756" s="32">
        <f t="shared" si="1726"/>
        <v>0.78493853879321906</v>
      </c>
      <c r="AP756" s="32">
        <f t="shared" si="1726"/>
        <v>0.4198165480587121</v>
      </c>
      <c r="AQ756" s="32">
        <f t="shared" si="1726"/>
        <v>5.4694557324205195E-2</v>
      </c>
      <c r="AR756" s="32">
        <f t="shared" si="1726"/>
        <v>0.44236727812218279</v>
      </c>
      <c r="AS756" s="32">
        <f t="shared" si="1726"/>
        <v>7.7245287387675887E-2</v>
      </c>
      <c r="AT756" s="32">
        <f t="shared" si="1726"/>
        <v>-0.28787670334683102</v>
      </c>
      <c r="AU756" s="32">
        <f t="shared" si="1726"/>
        <v>3.690217001401791E-2</v>
      </c>
      <c r="AV756" s="32">
        <f t="shared" si="1726"/>
        <v>-0.328219820720489</v>
      </c>
      <c r="AW756" s="32">
        <f t="shared" ref="AW756:CB756" si="1727">SUMPRODUCT(AH$3:AH$6,$K756:$K759)</f>
        <v>-0.69334181145499585</v>
      </c>
      <c r="AX756" s="32">
        <f t="shared" si="1727"/>
        <v>-0.36856293809414697</v>
      </c>
      <c r="AY756" s="32">
        <f t="shared" si="1727"/>
        <v>-0.73368492882865388</v>
      </c>
      <c r="AZ756" s="32">
        <f t="shared" si="1727"/>
        <v>-1.0988069195631609</v>
      </c>
      <c r="BA756" s="32">
        <f t="shared" si="1727"/>
        <v>0.72369855302545916</v>
      </c>
      <c r="BB756" s="32">
        <f t="shared" si="1727"/>
        <v>0.35857656229095219</v>
      </c>
      <c r="BC756" s="32">
        <f t="shared" si="1727"/>
        <v>-6.5454284435547128E-3</v>
      </c>
      <c r="BD756" s="32">
        <f t="shared" si="1727"/>
        <v>0.31823344491729422</v>
      </c>
      <c r="BE756" s="32">
        <f t="shared" si="1727"/>
        <v>-4.6888545817212711E-2</v>
      </c>
      <c r="BF756" s="32">
        <f t="shared" si="1727"/>
        <v>-0.4120105365517196</v>
      </c>
      <c r="BG756" s="32">
        <f t="shared" si="1727"/>
        <v>-8.7231663190870667E-2</v>
      </c>
      <c r="BH756" s="32">
        <f t="shared" si="1727"/>
        <v>-0.45235365392537757</v>
      </c>
      <c r="BI756" s="32">
        <f t="shared" si="1727"/>
        <v>-0.81747564465988454</v>
      </c>
      <c r="BJ756" s="32">
        <f t="shared" si="1727"/>
        <v>1.0988069195631609</v>
      </c>
      <c r="BK756" s="32">
        <f t="shared" si="1727"/>
        <v>0.73368492882865388</v>
      </c>
      <c r="BL756" s="32">
        <f t="shared" si="1727"/>
        <v>0.36856293809414697</v>
      </c>
      <c r="BM756" s="32">
        <f t="shared" si="1727"/>
        <v>0.69334181145499585</v>
      </c>
      <c r="BN756" s="32">
        <f t="shared" si="1727"/>
        <v>0.328219820720489</v>
      </c>
      <c r="BO756" s="32">
        <f t="shared" si="1727"/>
        <v>-3.690217001401791E-2</v>
      </c>
      <c r="BP756" s="32">
        <f t="shared" si="1727"/>
        <v>0.28787670334683102</v>
      </c>
      <c r="BQ756" s="32">
        <f t="shared" si="1727"/>
        <v>-7.7245287387675887E-2</v>
      </c>
      <c r="BR756" s="32">
        <f t="shared" si="1727"/>
        <v>-0.44236727812218279</v>
      </c>
      <c r="BS756" s="32">
        <f t="shared" si="1727"/>
        <v>-5.4694557324205195E-2</v>
      </c>
      <c r="BT756" s="32">
        <f t="shared" si="1727"/>
        <v>-0.4198165480587121</v>
      </c>
      <c r="BU756" s="32">
        <f t="shared" si="1727"/>
        <v>-0.78493853879321906</v>
      </c>
      <c r="BV756" s="32">
        <f t="shared" si="1727"/>
        <v>-0.46015966543237008</v>
      </c>
      <c r="BW756" s="32">
        <f t="shared" si="1727"/>
        <v>-0.82528165616687699</v>
      </c>
      <c r="BX756" s="32">
        <f t="shared" si="1727"/>
        <v>-1.1904036469013839</v>
      </c>
      <c r="BY756" s="32">
        <f t="shared" si="1727"/>
        <v>-0.86562477354053491</v>
      </c>
      <c r="BZ756" s="32">
        <f t="shared" si="1727"/>
        <v>-1.2307467642750418</v>
      </c>
      <c r="CA756" s="32">
        <f t="shared" si="1727"/>
        <v>-1.5958687550095487</v>
      </c>
      <c r="CB756" s="32">
        <f t="shared" si="1727"/>
        <v>0.22663671757907117</v>
      </c>
      <c r="CC756" s="32">
        <f t="shared" ref="CC756:CS756" si="1728">SUMPRODUCT(BN$3:BN$6,$K756:$K759)</f>
        <v>-0.13848527315543574</v>
      </c>
      <c r="CD756" s="32">
        <f t="shared" si="1728"/>
        <v>-0.5036072638899427</v>
      </c>
      <c r="CE756" s="32">
        <f t="shared" si="1728"/>
        <v>-0.17882839052909372</v>
      </c>
      <c r="CF756" s="32">
        <f t="shared" si="1728"/>
        <v>-0.54395038126360062</v>
      </c>
      <c r="CG756" s="32">
        <f t="shared" si="1728"/>
        <v>-0.90907237199810753</v>
      </c>
      <c r="CH756" s="32">
        <f t="shared" si="1728"/>
        <v>-0.58429349863725855</v>
      </c>
      <c r="CI756" s="32">
        <f t="shared" si="1728"/>
        <v>-0.94941548937176545</v>
      </c>
      <c r="CJ756" s="32">
        <f t="shared" si="1728"/>
        <v>-1.3145374801062724</v>
      </c>
      <c r="CK756" s="32">
        <f t="shared" si="1728"/>
        <v>0.60174508411677285</v>
      </c>
      <c r="CL756" s="32">
        <f t="shared" si="1728"/>
        <v>0.23662309338226595</v>
      </c>
      <c r="CM756" s="32">
        <f t="shared" si="1728"/>
        <v>-0.12849889735224096</v>
      </c>
      <c r="CN756" s="32">
        <f t="shared" si="1728"/>
        <v>0.19627997600860797</v>
      </c>
      <c r="CO756" s="32">
        <f t="shared" si="1728"/>
        <v>-0.16884201472589894</v>
      </c>
      <c r="CP756" s="32">
        <f t="shared" si="1728"/>
        <v>-0.53396400546040579</v>
      </c>
      <c r="CQ756" s="32">
        <f t="shared" si="1728"/>
        <v>-0.20918513209955691</v>
      </c>
      <c r="CR756" s="32">
        <f t="shared" si="1728"/>
        <v>-0.57430712283406382</v>
      </c>
      <c r="CS756" s="32">
        <f t="shared" si="1728"/>
        <v>-0.93942911356857073</v>
      </c>
    </row>
    <row r="757" spans="2:97" ht="13.9" thickTop="1" thickBot="1" x14ac:dyDescent="0.4">
      <c r="H757" s="33">
        <f>H756</f>
        <v>1.6224910237329591E-14</v>
      </c>
      <c r="I757" s="33">
        <f t="shared" ref="I757:J757" si="1729">I752</f>
        <v>0.328219820720489</v>
      </c>
      <c r="J757" s="33">
        <f t="shared" si="1729"/>
        <v>-5.7347242331006192E-4</v>
      </c>
      <c r="K757" s="33">
        <f t="shared" ref="K757:K759" si="1730">I757+J757*H757</f>
        <v>0.328219820720489</v>
      </c>
      <c r="L757" s="33">
        <f>$CE$4-$CE$7*SUMPRODUCT($B$4:$CD$4,Q758:CS758)</f>
        <v>0</v>
      </c>
      <c r="M757" s="39" t="s">
        <v>375</v>
      </c>
      <c r="O757" s="47">
        <f t="shared" ref="O757:O758" si="1731">SUM(Q757:CS757)</f>
        <v>98.882941364185371</v>
      </c>
      <c r="P757" s="39" t="s">
        <v>365</v>
      </c>
      <c r="Q757" s="33">
        <f>EXP(Q756)</f>
        <v>2.5585203767569218</v>
      </c>
      <c r="R757" s="33">
        <f>EXP(R756)</f>
        <v>1.7758996202338619</v>
      </c>
      <c r="S757" s="33">
        <f t="shared" ref="S757:CD757" si="1732">EXP(S756)</f>
        <v>1.2326731847820693</v>
      </c>
      <c r="T757" s="33">
        <f t="shared" si="1732"/>
        <v>1.7056802511712803</v>
      </c>
      <c r="U757" s="33">
        <f t="shared" si="1732"/>
        <v>1.1839330801559074</v>
      </c>
      <c r="V757" s="33">
        <f t="shared" si="1732"/>
        <v>0.82178212318804589</v>
      </c>
      <c r="W757" s="33">
        <f t="shared" si="1732"/>
        <v>1.1371201674475198</v>
      </c>
      <c r="X757" s="33">
        <f t="shared" si="1732"/>
        <v>0.7892887201039378</v>
      </c>
      <c r="Y757" s="33">
        <f t="shared" si="1732"/>
        <v>0.54785474879203033</v>
      </c>
      <c r="Z757" s="33">
        <f t="shared" si="1732"/>
        <v>3.3897642915943065</v>
      </c>
      <c r="AA757" s="33">
        <f t="shared" si="1732"/>
        <v>2.3528759719143593</v>
      </c>
      <c r="AB757" s="33">
        <f t="shared" si="1732"/>
        <v>1.6331593771696096</v>
      </c>
      <c r="AC757" s="33">
        <f t="shared" si="1732"/>
        <v>2.2598428610628698</v>
      </c>
      <c r="AD757" s="33">
        <f t="shared" si="1732"/>
        <v>1.5685839812762388</v>
      </c>
      <c r="AE757" s="33">
        <f t="shared" si="1732"/>
        <v>1.0887729181130725</v>
      </c>
      <c r="AF757" s="33">
        <f t="shared" si="1732"/>
        <v>1.5065619073752459</v>
      </c>
      <c r="AG757" s="33">
        <f t="shared" si="1732"/>
        <v>1.0457226541841587</v>
      </c>
      <c r="AH757" s="33">
        <f t="shared" si="1732"/>
        <v>0.72584861207538132</v>
      </c>
      <c r="AI757" s="33">
        <f t="shared" si="1732"/>
        <v>4.9326124430197957</v>
      </c>
      <c r="AJ757" s="33">
        <f t="shared" si="1732"/>
        <v>3.4237853424576907</v>
      </c>
      <c r="AK757" s="33">
        <f t="shared" si="1732"/>
        <v>2.3764903905670747</v>
      </c>
      <c r="AL757" s="33">
        <f t="shared" si="1732"/>
        <v>3.288408295346529</v>
      </c>
      <c r="AM757" s="33">
        <f t="shared" si="1732"/>
        <v>2.2825235616384596</v>
      </c>
      <c r="AN757" s="33">
        <f t="shared" si="1732"/>
        <v>1.5843269270447156</v>
      </c>
      <c r="AO757" s="33">
        <f t="shared" si="1732"/>
        <v>2.1922721968976853</v>
      </c>
      <c r="AP757" s="33">
        <f t="shared" si="1732"/>
        <v>1.5216823744256389</v>
      </c>
      <c r="AQ757" s="33">
        <f t="shared" si="1732"/>
        <v>1.0562179513631433</v>
      </c>
      <c r="AR757" s="33">
        <f t="shared" si="1732"/>
        <v>1.5563872624650612</v>
      </c>
      <c r="AS757" s="33">
        <f t="shared" si="1732"/>
        <v>1.0803070295856085</v>
      </c>
      <c r="AT757" s="33">
        <f t="shared" si="1732"/>
        <v>0.74985404103323539</v>
      </c>
      <c r="AU757" s="33">
        <f t="shared" si="1732"/>
        <v>1.0375915083100404</v>
      </c>
      <c r="AV757" s="33">
        <f t="shared" si="1732"/>
        <v>0.72020468639040536</v>
      </c>
      <c r="AW757" s="33">
        <f t="shared" si="1732"/>
        <v>0.4999026940221567</v>
      </c>
      <c r="AX757" s="33">
        <f t="shared" si="1732"/>
        <v>0.69172767220669318</v>
      </c>
      <c r="AY757" s="33">
        <f t="shared" si="1732"/>
        <v>0.48013645759360329</v>
      </c>
      <c r="AZ757" s="33">
        <f t="shared" si="1732"/>
        <v>0.33326846268143756</v>
      </c>
      <c r="BA757" s="33">
        <f t="shared" si="1732"/>
        <v>2.0620457097487166</v>
      </c>
      <c r="BB757" s="33">
        <f t="shared" si="1732"/>
        <v>1.4312906108214769</v>
      </c>
      <c r="BC757" s="33">
        <f t="shared" si="1732"/>
        <v>0.99347594621234692</v>
      </c>
      <c r="BD757" s="33">
        <f t="shared" si="1732"/>
        <v>1.374697139832477</v>
      </c>
      <c r="BE757" s="33">
        <f t="shared" si="1732"/>
        <v>0.95419374054765083</v>
      </c>
      <c r="BF757" s="33">
        <f t="shared" si="1732"/>
        <v>0.66231729747489765</v>
      </c>
      <c r="BG757" s="33">
        <f t="shared" si="1732"/>
        <v>0.91646475988831755</v>
      </c>
      <c r="BH757" s="33">
        <f t="shared" si="1732"/>
        <v>0.63612916036510025</v>
      </c>
      <c r="BI757" s="33">
        <f t="shared" si="1732"/>
        <v>0.44154486498326484</v>
      </c>
      <c r="BJ757" s="33">
        <f t="shared" si="1732"/>
        <v>3.0005839495106184</v>
      </c>
      <c r="BK757" s="33">
        <f t="shared" si="1732"/>
        <v>2.0827412377970664</v>
      </c>
      <c r="BL757" s="33">
        <f t="shared" si="1732"/>
        <v>1.4456556245753209</v>
      </c>
      <c r="BM757" s="33">
        <f t="shared" si="1732"/>
        <v>2.0003892996737442</v>
      </c>
      <c r="BN757" s="33">
        <f t="shared" si="1732"/>
        <v>1.3884941585313768</v>
      </c>
      <c r="BO757" s="33">
        <f t="shared" si="1732"/>
        <v>0.96377041638354688</v>
      </c>
      <c r="BP757" s="33">
        <f t="shared" si="1732"/>
        <v>1.3335928664491621</v>
      </c>
      <c r="BQ757" s="33">
        <f t="shared" si="1732"/>
        <v>0.92566277235425076</v>
      </c>
      <c r="BR757" s="33">
        <f t="shared" si="1732"/>
        <v>0.64251361092236425</v>
      </c>
      <c r="BS757" s="33">
        <f t="shared" si="1732"/>
        <v>0.94677428906544436</v>
      </c>
      <c r="BT757" s="33">
        <f t="shared" si="1732"/>
        <v>0.65716736738667381</v>
      </c>
      <c r="BU757" s="33">
        <f t="shared" si="1732"/>
        <v>0.45614773631445671</v>
      </c>
      <c r="BV757" s="33">
        <f t="shared" si="1732"/>
        <v>0.63118285937696261</v>
      </c>
      <c r="BW757" s="33">
        <f t="shared" si="1732"/>
        <v>0.43811157825778235</v>
      </c>
      <c r="BX757" s="33">
        <f t="shared" si="1732"/>
        <v>0.30409849087630431</v>
      </c>
      <c r="BY757" s="33">
        <f t="shared" si="1732"/>
        <v>0.42078857291797483</v>
      </c>
      <c r="BZ757" s="33">
        <f t="shared" si="1732"/>
        <v>0.29207438550518811</v>
      </c>
      <c r="CA757" s="33">
        <f t="shared" si="1732"/>
        <v>0.20273232725086945</v>
      </c>
      <c r="CB757" s="33">
        <f t="shared" si="1732"/>
        <v>1.2543740931005063</v>
      </c>
      <c r="CC757" s="33">
        <f t="shared" si="1732"/>
        <v>0.8706760734859007</v>
      </c>
      <c r="CD757" s="33">
        <f t="shared" si="1732"/>
        <v>0.60434668502045097</v>
      </c>
      <c r="CE757" s="33">
        <f t="shared" ref="CE757:CS757" si="1733">EXP(CE756)</f>
        <v>0.83624939540033705</v>
      </c>
      <c r="CF757" s="33">
        <f t="shared" si="1733"/>
        <v>0.5804507156572668</v>
      </c>
      <c r="CG757" s="33">
        <f t="shared" si="1733"/>
        <v>0.40289779001363379</v>
      </c>
      <c r="CH757" s="33">
        <f t="shared" si="1733"/>
        <v>0.55749959693355777</v>
      </c>
      <c r="CI757" s="33">
        <f t="shared" si="1733"/>
        <v>0.38696714377151104</v>
      </c>
      <c r="CJ757" s="33">
        <f t="shared" si="1733"/>
        <v>0.26859852667575573</v>
      </c>
      <c r="CK757" s="33">
        <f t="shared" si="1733"/>
        <v>1.8253013270486542</v>
      </c>
      <c r="CL757" s="33">
        <f t="shared" si="1733"/>
        <v>1.266963500844551</v>
      </c>
      <c r="CM757" s="33">
        <f t="shared" si="1733"/>
        <v>0.87941453210234444</v>
      </c>
      <c r="CN757" s="33">
        <f t="shared" si="1733"/>
        <v>1.216867551365769</v>
      </c>
      <c r="CO757" s="33">
        <f t="shared" si="1733"/>
        <v>0.84464233389636689</v>
      </c>
      <c r="CP757" s="33">
        <f t="shared" si="1733"/>
        <v>0.58627635473489603</v>
      </c>
      <c r="CQ757" s="33">
        <f t="shared" si="1733"/>
        <v>0.81124503424384553</v>
      </c>
      <c r="CR757" s="33">
        <f t="shared" si="1733"/>
        <v>0.56309488926424434</v>
      </c>
      <c r="CS757" s="33">
        <f t="shared" si="1733"/>
        <v>0.3908509031565971</v>
      </c>
    </row>
    <row r="758" spans="2:97" ht="13.9" thickTop="1" thickBot="1" x14ac:dyDescent="0.4">
      <c r="H758" s="32">
        <f t="shared" ref="H758:H759" si="1734">H757</f>
        <v>1.6224910237329591E-14</v>
      </c>
      <c r="I758" s="32">
        <f t="shared" ref="I758:J758" si="1735">I753</f>
        <v>-0.40546510810816483</v>
      </c>
      <c r="J758" s="32">
        <f t="shared" si="1735"/>
        <v>-1.7455115540992263E-3</v>
      </c>
      <c r="K758" s="32">
        <f t="shared" si="1730"/>
        <v>-0.40546510810816488</v>
      </c>
      <c r="L758" s="32">
        <f>$CE$5-$CE$7*SUMPRODUCT($B$5:$CD$5,Q758:CS758)</f>
        <v>2.5579538487363607E-13</v>
      </c>
      <c r="M758" s="32">
        <f>SUMPRODUCT($B$7:$CD$7, LN(Q758:CS758))</f>
        <v>-3180.5978399977971</v>
      </c>
      <c r="O758" s="48">
        <f t="shared" si="1731"/>
        <v>0.99999999999999956</v>
      </c>
      <c r="P758" s="39" t="s">
        <v>366</v>
      </c>
      <c r="Q758" s="32">
        <f t="shared" ref="Q758:AV758" si="1736">Q757/$O757</f>
        <v>2.5874234134418639E-2</v>
      </c>
      <c r="R758" s="32">
        <f t="shared" si="1736"/>
        <v>1.7959615639802144E-2</v>
      </c>
      <c r="S758" s="32">
        <f t="shared" si="1736"/>
        <v>1.2465984200875864E-2</v>
      </c>
      <c r="T758" s="32">
        <f t="shared" si="1736"/>
        <v>1.7249489422945751E-2</v>
      </c>
      <c r="U758" s="32">
        <f t="shared" si="1736"/>
        <v>1.1973077093201423E-2</v>
      </c>
      <c r="V758" s="32">
        <f t="shared" si="1736"/>
        <v>8.3106561339172397E-3</v>
      </c>
      <c r="W758" s="32">
        <f t="shared" si="1736"/>
        <v>1.1499659615297163E-2</v>
      </c>
      <c r="X758" s="32">
        <f t="shared" si="1736"/>
        <v>7.9820513954676105E-3</v>
      </c>
      <c r="Y758" s="32">
        <f t="shared" si="1736"/>
        <v>5.5404374226114906E-3</v>
      </c>
      <c r="Z758" s="32">
        <f t="shared" si="1736"/>
        <v>3.4280577062425981E-2</v>
      </c>
      <c r="AA758" s="32">
        <f t="shared" si="1736"/>
        <v>2.3794558894124407E-2</v>
      </c>
      <c r="AB758" s="32">
        <f t="shared" si="1736"/>
        <v>1.6516088160795014E-2</v>
      </c>
      <c r="AC758" s="32">
        <f t="shared" si="1736"/>
        <v>2.2853718041617309E-2</v>
      </c>
      <c r="AD758" s="32">
        <f t="shared" si="1736"/>
        <v>1.5863039262749599E-2</v>
      </c>
      <c r="AE758" s="32">
        <f t="shared" si="1736"/>
        <v>1.1010725440530004E-2</v>
      </c>
      <c r="AF758" s="32">
        <f t="shared" si="1736"/>
        <v>1.5235812027744867E-2</v>
      </c>
      <c r="AG758" s="32">
        <f t="shared" si="1736"/>
        <v>1.0575359508499726E-2</v>
      </c>
      <c r="AH758" s="32">
        <f t="shared" si="1736"/>
        <v>7.3404836270199994E-3</v>
      </c>
      <c r="AI758" s="32">
        <f t="shared" si="1736"/>
        <v>4.9883350707105374E-2</v>
      </c>
      <c r="AJ758" s="32">
        <f t="shared" si="1736"/>
        <v>3.4624630853646504E-2</v>
      </c>
      <c r="AK758" s="32">
        <f t="shared" si="1736"/>
        <v>2.4033370749100925E-2</v>
      </c>
      <c r="AL758" s="32">
        <f t="shared" si="1736"/>
        <v>3.3255567138070236E-2</v>
      </c>
      <c r="AM758" s="32">
        <f t="shared" si="1736"/>
        <v>2.3083087235764327E-2</v>
      </c>
      <c r="AN758" s="32">
        <f t="shared" si="1736"/>
        <v>1.6022247166067274E-2</v>
      </c>
      <c r="AO758" s="32">
        <f t="shared" si="1736"/>
        <v>2.2170378092046816E-2</v>
      </c>
      <c r="AP758" s="32">
        <f t="shared" si="1736"/>
        <v>1.5388724823842875E-2</v>
      </c>
      <c r="AQ758" s="32">
        <f t="shared" si="1736"/>
        <v>1.0681498110711512E-2</v>
      </c>
      <c r="AR758" s="32">
        <f t="shared" si="1736"/>
        <v>1.5739694238391382E-2</v>
      </c>
      <c r="AS758" s="32">
        <f t="shared" si="1736"/>
        <v>1.0925110182623344E-2</v>
      </c>
      <c r="AT758" s="32">
        <f t="shared" si="1736"/>
        <v>7.5832497566140026E-3</v>
      </c>
      <c r="AU758" s="32">
        <f t="shared" si="1736"/>
        <v>1.0493129492260916E-2</v>
      </c>
      <c r="AV758" s="32">
        <f t="shared" si="1736"/>
        <v>7.2834067884155586E-3</v>
      </c>
      <c r="AW758" s="32">
        <f t="shared" ref="AW758:CB758" si="1737">AW757/$O757</f>
        <v>5.0554998377426658E-3</v>
      </c>
      <c r="AX758" s="32">
        <f t="shared" si="1737"/>
        <v>6.9954196615072736E-3</v>
      </c>
      <c r="AY758" s="32">
        <f t="shared" si="1737"/>
        <v>4.8556045256103698E-3</v>
      </c>
      <c r="AZ758" s="32">
        <f t="shared" si="1737"/>
        <v>3.3703332251617747E-3</v>
      </c>
      <c r="BA758" s="32">
        <f t="shared" si="1737"/>
        <v>2.0853401823416769E-2</v>
      </c>
      <c r="BB758" s="32">
        <f t="shared" si="1737"/>
        <v>1.4474595830943588E-2</v>
      </c>
      <c r="BC758" s="32">
        <f t="shared" si="1737"/>
        <v>1.0046990234173759E-2</v>
      </c>
      <c r="BD758" s="32">
        <f t="shared" si="1737"/>
        <v>1.3902267882277839E-2</v>
      </c>
      <c r="BE758" s="32">
        <f t="shared" si="1737"/>
        <v>9.6497305539623886E-3</v>
      </c>
      <c r="BF758" s="32">
        <f t="shared" si="1737"/>
        <v>6.6979934894491697E-3</v>
      </c>
      <c r="BG758" s="32">
        <f t="shared" si="1737"/>
        <v>9.2681785881852212E-3</v>
      </c>
      <c r="BH758" s="32">
        <f t="shared" si="1737"/>
        <v>6.4331537026415886E-3</v>
      </c>
      <c r="BI758" s="32">
        <f t="shared" si="1737"/>
        <v>4.4653289929661106E-3</v>
      </c>
      <c r="BJ758" s="32">
        <f t="shared" si="1737"/>
        <v>3.0344808802354319E-2</v>
      </c>
      <c r="BK758" s="32">
        <f t="shared" si="1737"/>
        <v>2.1062695031758217E-2</v>
      </c>
      <c r="BL758" s="32">
        <f t="shared" si="1737"/>
        <v>1.4619868752194362E-2</v>
      </c>
      <c r="BM758" s="32">
        <f t="shared" si="1737"/>
        <v>2.0229872534902868E-2</v>
      </c>
      <c r="BN758" s="32">
        <f t="shared" si="1737"/>
        <v>1.4041796687838804E-2</v>
      </c>
      <c r="BO758" s="32">
        <f t="shared" si="1737"/>
        <v>9.7465791681295693E-3</v>
      </c>
      <c r="BP758" s="32">
        <f t="shared" si="1737"/>
        <v>1.3486581689935237E-2</v>
      </c>
      <c r="BQ758" s="32">
        <f t="shared" si="1737"/>
        <v>9.3611977918925324E-3</v>
      </c>
      <c r="BR758" s="32">
        <f t="shared" si="1737"/>
        <v>6.4977194454197097E-3</v>
      </c>
      <c r="BS758" s="32">
        <f t="shared" si="1737"/>
        <v>9.5746978801781336E-3</v>
      </c>
      <c r="BT758" s="32">
        <f t="shared" si="1737"/>
        <v>6.6459124123981073E-3</v>
      </c>
      <c r="BU758" s="32">
        <f t="shared" si="1737"/>
        <v>4.613007360232812E-3</v>
      </c>
      <c r="BV758" s="32">
        <f t="shared" si="1737"/>
        <v>6.3831319201187531E-3</v>
      </c>
      <c r="BW758" s="32">
        <f t="shared" si="1737"/>
        <v>4.4306082749320701E-3</v>
      </c>
      <c r="BX758" s="32">
        <f t="shared" si="1737"/>
        <v>3.0753382401552064E-3</v>
      </c>
      <c r="BY758" s="32">
        <f t="shared" si="1737"/>
        <v>4.2554212800791661E-3</v>
      </c>
      <c r="BZ758" s="32">
        <f t="shared" si="1737"/>
        <v>2.9537388499547117E-3</v>
      </c>
      <c r="CA758" s="32">
        <f t="shared" si="1737"/>
        <v>2.0502254934368033E-3</v>
      </c>
      <c r="CB758" s="32">
        <f t="shared" si="1737"/>
        <v>1.2685444787495276E-2</v>
      </c>
      <c r="CC758" s="32">
        <f t="shared" ref="CC758:CS758" si="1738">CC757/$O757</f>
        <v>8.8051190779125914E-3</v>
      </c>
      <c r="CD758" s="32">
        <f t="shared" si="1738"/>
        <v>6.1117385535149607E-3</v>
      </c>
      <c r="CE758" s="32">
        <f t="shared" si="1738"/>
        <v>8.4569631916635128E-3</v>
      </c>
      <c r="CF758" s="32">
        <f t="shared" si="1738"/>
        <v>5.8700793852750578E-3</v>
      </c>
      <c r="CG758" s="32">
        <f t="shared" si="1738"/>
        <v>4.0744923690099718E-3</v>
      </c>
      <c r="CH758" s="32">
        <f t="shared" si="1738"/>
        <v>5.6379754611090059E-3</v>
      </c>
      <c r="CI758" s="32">
        <f t="shared" si="1738"/>
        <v>3.9133862568500365E-3</v>
      </c>
      <c r="CJ758" s="32">
        <f t="shared" si="1738"/>
        <v>2.7163282460066465E-3</v>
      </c>
      <c r="CK758" s="32">
        <f t="shared" si="1738"/>
        <v>1.8459213509093329E-2</v>
      </c>
      <c r="CL758" s="32">
        <f t="shared" si="1738"/>
        <v>1.2812761062379109E-2</v>
      </c>
      <c r="CM758" s="32">
        <f t="shared" si="1738"/>
        <v>8.8934908283468759E-3</v>
      </c>
      <c r="CN758" s="32">
        <f t="shared" si="1738"/>
        <v>1.2306142339395547E-2</v>
      </c>
      <c r="CO758" s="32">
        <f t="shared" si="1738"/>
        <v>8.5418407082527362E-3</v>
      </c>
      <c r="CP758" s="32">
        <f t="shared" si="1738"/>
        <v>5.9289938855645805E-3</v>
      </c>
      <c r="CQ758" s="32">
        <f t="shared" si="1738"/>
        <v>8.2040948929303602E-3</v>
      </c>
      <c r="CR758" s="32">
        <f t="shared" si="1738"/>
        <v>5.6945604721684879E-3</v>
      </c>
      <c r="CS758" s="32">
        <f t="shared" si="1738"/>
        <v>3.9526625903763849E-3</v>
      </c>
    </row>
    <row r="759" spans="2:97" ht="13.15" thickTop="1" x14ac:dyDescent="0.35">
      <c r="H759" s="34">
        <f t="shared" si="1734"/>
        <v>1.6224910237329591E-14</v>
      </c>
      <c r="I759" s="34">
        <f t="shared" ref="I759:J759" si="1739">I754</f>
        <v>-0.36512199073450691</v>
      </c>
      <c r="J759" s="34">
        <f t="shared" si="1739"/>
        <v>-1.6212356340033194E-3</v>
      </c>
      <c r="K759" s="34">
        <f t="shared" si="1730"/>
        <v>-0.36512199073450691</v>
      </c>
      <c r="L759" s="34">
        <f>$CE$6-$CE$7*SUMPRODUCT($B$6:$CD$6,Q758:CS758)</f>
        <v>0</v>
      </c>
    </row>
    <row r="760" spans="2:97" ht="13.5" thickBot="1" x14ac:dyDescent="0.4">
      <c r="B760" s="39" t="s">
        <v>367</v>
      </c>
      <c r="D760" s="39" t="s">
        <v>368</v>
      </c>
      <c r="E760" s="39" t="s">
        <v>369</v>
      </c>
      <c r="F760" s="39" t="s">
        <v>370</v>
      </c>
      <c r="H760" s="39" t="s">
        <v>347</v>
      </c>
      <c r="I760" s="39" t="s">
        <v>371</v>
      </c>
      <c r="J760" s="39" t="s">
        <v>372</v>
      </c>
      <c r="K760" s="39" t="s">
        <v>349</v>
      </c>
      <c r="L760" s="39" t="s">
        <v>373</v>
      </c>
      <c r="M760" s="39" t="s">
        <v>374</v>
      </c>
      <c r="O760" s="45" t="s">
        <v>336</v>
      </c>
    </row>
    <row r="761" spans="2:97" ht="13.9" thickTop="1" thickBot="1" x14ac:dyDescent="0.4">
      <c r="B761" s="32">
        <f>1+B756</f>
        <v>6</v>
      </c>
      <c r="D761" s="32">
        <f>IF(F756,IF(M761&lt;0,D756,H761),E756)</f>
        <v>0</v>
      </c>
      <c r="E761" s="32">
        <f>IF(F756,IF(M761&lt;0,H761,E756),H761)</f>
        <v>8.1124551186647955E-15</v>
      </c>
      <c r="F761" s="32" t="b">
        <f>OR(F756,M761*M756&lt;=0)</f>
        <v>1</v>
      </c>
      <c r="H761" s="32">
        <f>IF(F756,(D756+E756)/2,2*H756)</f>
        <v>8.1124551186647955E-15</v>
      </c>
      <c r="I761" s="32">
        <f>I756</f>
        <v>-0.49706183544640414</v>
      </c>
      <c r="J761" s="32">
        <f>J756</f>
        <v>1</v>
      </c>
      <c r="K761" s="32">
        <f>I761+J761*H761</f>
        <v>-0.49706183544639604</v>
      </c>
      <c r="L761" s="32">
        <f>$CE$3-$CE$7*SUMPRODUCT($B$3:$CD$3,Q763:CS763)</f>
        <v>-3.1263880373444408E-12</v>
      </c>
      <c r="M761" s="32">
        <f>SUMPRODUCT(L761:L764,J761:J764)</f>
        <v>-3.1272492357371937E-12</v>
      </c>
      <c r="O761" s="46">
        <f>SUM(Q761:CS761)</f>
        <v>-1.2659907370647454</v>
      </c>
      <c r="P761" s="39" t="s">
        <v>363</v>
      </c>
      <c r="Q761" s="32">
        <f t="shared" ref="Q761:AV761" si="1740">SUMPRODUCT(B$3:B$6,$K761:$K764)</f>
        <v>0.93942911356857883</v>
      </c>
      <c r="R761" s="32">
        <f t="shared" si="1740"/>
        <v>0.57430712283407193</v>
      </c>
      <c r="S761" s="32">
        <f t="shared" si="1740"/>
        <v>0.20918513209956502</v>
      </c>
      <c r="T761" s="32">
        <f t="shared" si="1740"/>
        <v>0.533964005460414</v>
      </c>
      <c r="U761" s="32">
        <f t="shared" si="1740"/>
        <v>0.16884201472590704</v>
      </c>
      <c r="V761" s="32">
        <f t="shared" si="1740"/>
        <v>-0.19627997600859987</v>
      </c>
      <c r="W761" s="32">
        <f t="shared" si="1740"/>
        <v>0.12849889735224912</v>
      </c>
      <c r="X761" s="32">
        <f t="shared" si="1740"/>
        <v>-0.23662309338225779</v>
      </c>
      <c r="Y761" s="32">
        <f t="shared" si="1740"/>
        <v>-0.60174508411676464</v>
      </c>
      <c r="Z761" s="32">
        <f t="shared" si="1740"/>
        <v>1.220760388471855</v>
      </c>
      <c r="AA761" s="32">
        <f t="shared" si="1740"/>
        <v>0.85563839773734818</v>
      </c>
      <c r="AB761" s="32">
        <f t="shared" si="1740"/>
        <v>0.49051640700284127</v>
      </c>
      <c r="AC761" s="32">
        <f t="shared" si="1740"/>
        <v>0.81529528036369026</v>
      </c>
      <c r="AD761" s="32">
        <f t="shared" si="1740"/>
        <v>0.45017328962918335</v>
      </c>
      <c r="AE761" s="32">
        <f t="shared" si="1740"/>
        <v>8.5051298894676441E-2</v>
      </c>
      <c r="AF761" s="32">
        <f t="shared" si="1740"/>
        <v>0.40983017225552543</v>
      </c>
      <c r="AG761" s="32">
        <f t="shared" si="1740"/>
        <v>4.470818152101852E-2</v>
      </c>
      <c r="AH761" s="32">
        <f t="shared" si="1740"/>
        <v>-0.32041380921348839</v>
      </c>
      <c r="AI761" s="32">
        <f t="shared" si="1740"/>
        <v>1.5958687550095567</v>
      </c>
      <c r="AJ761" s="32">
        <f t="shared" si="1740"/>
        <v>1.2307467642750498</v>
      </c>
      <c r="AK761" s="32">
        <f t="shared" si="1740"/>
        <v>0.8656247735405429</v>
      </c>
      <c r="AL761" s="32">
        <f t="shared" si="1740"/>
        <v>1.1904036469013919</v>
      </c>
      <c r="AM761" s="32">
        <f t="shared" si="1740"/>
        <v>0.82528165616688498</v>
      </c>
      <c r="AN761" s="32">
        <f t="shared" si="1740"/>
        <v>0.46015966543237807</v>
      </c>
      <c r="AO761" s="32">
        <f t="shared" si="1740"/>
        <v>0.78493853879322706</v>
      </c>
      <c r="AP761" s="32">
        <f t="shared" si="1740"/>
        <v>0.41981654805872015</v>
      </c>
      <c r="AQ761" s="32">
        <f t="shared" si="1740"/>
        <v>5.4694557324213244E-2</v>
      </c>
      <c r="AR761" s="32">
        <f t="shared" si="1740"/>
        <v>0.44236727812218274</v>
      </c>
      <c r="AS761" s="32">
        <f t="shared" si="1740"/>
        <v>7.7245287387675832E-2</v>
      </c>
      <c r="AT761" s="32">
        <f t="shared" si="1740"/>
        <v>-0.28787670334683108</v>
      </c>
      <c r="AU761" s="32">
        <f t="shared" si="1740"/>
        <v>3.690217001401791E-2</v>
      </c>
      <c r="AV761" s="32">
        <f t="shared" si="1740"/>
        <v>-0.328219820720489</v>
      </c>
      <c r="AW761" s="32">
        <f t="shared" ref="AW761:CB761" si="1741">SUMPRODUCT(AH$3:AH$6,$K761:$K764)</f>
        <v>-0.69334181145499585</v>
      </c>
      <c r="AX761" s="32">
        <f t="shared" si="1741"/>
        <v>-0.36856293809414686</v>
      </c>
      <c r="AY761" s="32">
        <f t="shared" si="1741"/>
        <v>-0.73368492882865377</v>
      </c>
      <c r="AZ761" s="32">
        <f t="shared" si="1741"/>
        <v>-1.0988069195631607</v>
      </c>
      <c r="BA761" s="32">
        <f t="shared" si="1741"/>
        <v>0.72369855302545905</v>
      </c>
      <c r="BB761" s="32">
        <f t="shared" si="1741"/>
        <v>0.35857656229095214</v>
      </c>
      <c r="BC761" s="32">
        <f t="shared" si="1741"/>
        <v>-6.5454284435547683E-3</v>
      </c>
      <c r="BD761" s="32">
        <f t="shared" si="1741"/>
        <v>0.31823344491729422</v>
      </c>
      <c r="BE761" s="32">
        <f t="shared" si="1741"/>
        <v>-4.6888545817212711E-2</v>
      </c>
      <c r="BF761" s="32">
        <f t="shared" si="1741"/>
        <v>-0.4120105365517196</v>
      </c>
      <c r="BG761" s="32">
        <f t="shared" si="1741"/>
        <v>-8.7231663190870612E-2</v>
      </c>
      <c r="BH761" s="32">
        <f t="shared" si="1741"/>
        <v>-0.45235365392537752</v>
      </c>
      <c r="BI761" s="32">
        <f t="shared" si="1741"/>
        <v>-0.81747564465988443</v>
      </c>
      <c r="BJ761" s="32">
        <f t="shared" si="1741"/>
        <v>1.0988069195631607</v>
      </c>
      <c r="BK761" s="32">
        <f t="shared" si="1741"/>
        <v>0.73368492882865377</v>
      </c>
      <c r="BL761" s="32">
        <f t="shared" si="1741"/>
        <v>0.36856293809414686</v>
      </c>
      <c r="BM761" s="32">
        <f t="shared" si="1741"/>
        <v>0.69334181145499585</v>
      </c>
      <c r="BN761" s="32">
        <f t="shared" si="1741"/>
        <v>0.328219820720489</v>
      </c>
      <c r="BO761" s="32">
        <f t="shared" si="1741"/>
        <v>-3.690217001401791E-2</v>
      </c>
      <c r="BP761" s="32">
        <f t="shared" si="1741"/>
        <v>0.28787670334683108</v>
      </c>
      <c r="BQ761" s="32">
        <f t="shared" si="1741"/>
        <v>-7.7245287387675832E-2</v>
      </c>
      <c r="BR761" s="32">
        <f t="shared" si="1741"/>
        <v>-0.44236727812218274</v>
      </c>
      <c r="BS761" s="32">
        <f t="shared" si="1741"/>
        <v>-5.4694557324213244E-2</v>
      </c>
      <c r="BT761" s="32">
        <f t="shared" si="1741"/>
        <v>-0.41981654805872015</v>
      </c>
      <c r="BU761" s="32">
        <f t="shared" si="1741"/>
        <v>-0.78493853879322706</v>
      </c>
      <c r="BV761" s="32">
        <f t="shared" si="1741"/>
        <v>-0.46015966543237807</v>
      </c>
      <c r="BW761" s="32">
        <f t="shared" si="1741"/>
        <v>-0.82528165616688498</v>
      </c>
      <c r="BX761" s="32">
        <f t="shared" si="1741"/>
        <v>-1.1904036469013919</v>
      </c>
      <c r="BY761" s="32">
        <f t="shared" si="1741"/>
        <v>-0.8656247735405429</v>
      </c>
      <c r="BZ761" s="32">
        <f t="shared" si="1741"/>
        <v>-1.2307467642750498</v>
      </c>
      <c r="CA761" s="32">
        <f t="shared" si="1741"/>
        <v>-1.5958687550095567</v>
      </c>
      <c r="CB761" s="32">
        <f t="shared" si="1741"/>
        <v>0.22663671757906301</v>
      </c>
      <c r="CC761" s="32">
        <f t="shared" ref="CC761:CS761" si="1742">SUMPRODUCT(BN$3:BN$6,$K761:$K764)</f>
        <v>-0.1384852731554439</v>
      </c>
      <c r="CD761" s="32">
        <f t="shared" si="1742"/>
        <v>-0.50360726388995081</v>
      </c>
      <c r="CE761" s="32">
        <f t="shared" si="1742"/>
        <v>-0.17882839052910182</v>
      </c>
      <c r="CF761" s="32">
        <f t="shared" si="1742"/>
        <v>-0.54395038126360873</v>
      </c>
      <c r="CG761" s="32">
        <f t="shared" si="1742"/>
        <v>-0.90907237199811564</v>
      </c>
      <c r="CH761" s="32">
        <f t="shared" si="1742"/>
        <v>-0.58429349863726665</v>
      </c>
      <c r="CI761" s="32">
        <f t="shared" si="1742"/>
        <v>-0.94941548937177356</v>
      </c>
      <c r="CJ761" s="32">
        <f t="shared" si="1742"/>
        <v>-1.3145374801062806</v>
      </c>
      <c r="CK761" s="32">
        <f t="shared" si="1742"/>
        <v>0.60174508411676464</v>
      </c>
      <c r="CL761" s="32">
        <f t="shared" si="1742"/>
        <v>0.23662309338225779</v>
      </c>
      <c r="CM761" s="32">
        <f t="shared" si="1742"/>
        <v>-0.12849889735224912</v>
      </c>
      <c r="CN761" s="32">
        <f t="shared" si="1742"/>
        <v>0.19627997600859987</v>
      </c>
      <c r="CO761" s="32">
        <f t="shared" si="1742"/>
        <v>-0.16884201472590704</v>
      </c>
      <c r="CP761" s="32">
        <f t="shared" si="1742"/>
        <v>-0.533964005460414</v>
      </c>
      <c r="CQ761" s="32">
        <f t="shared" si="1742"/>
        <v>-0.20918513209956502</v>
      </c>
      <c r="CR761" s="32">
        <f t="shared" si="1742"/>
        <v>-0.57430712283407193</v>
      </c>
      <c r="CS761" s="32">
        <f t="shared" si="1742"/>
        <v>-0.93942911356857883</v>
      </c>
    </row>
    <row r="762" spans="2:97" ht="13.9" thickTop="1" thickBot="1" x14ac:dyDescent="0.4">
      <c r="H762" s="33">
        <f>H761</f>
        <v>8.1124551186647955E-15</v>
      </c>
      <c r="I762" s="33">
        <f t="shared" ref="I762:J762" si="1743">I757</f>
        <v>0.328219820720489</v>
      </c>
      <c r="J762" s="33">
        <f t="shared" si="1743"/>
        <v>-5.7347242331006192E-4</v>
      </c>
      <c r="K762" s="33">
        <f t="shared" ref="K762:K764" si="1744">I762+J762*H762</f>
        <v>0.328219820720489</v>
      </c>
      <c r="L762" s="33">
        <f>$CE$4-$CE$7*SUMPRODUCT($B$4:$CD$4,Q763:CS763)</f>
        <v>0</v>
      </c>
      <c r="M762" s="39" t="s">
        <v>375</v>
      </c>
      <c r="O762" s="47">
        <f t="shared" ref="O762:O763" si="1745">SUM(Q762:CS762)</f>
        <v>98.882941364185569</v>
      </c>
      <c r="P762" s="39" t="s">
        <v>365</v>
      </c>
      <c r="Q762" s="33">
        <f>EXP(Q761)</f>
        <v>2.5585203767569427</v>
      </c>
      <c r="R762" s="33">
        <f>EXP(R761)</f>
        <v>1.7758996202338764</v>
      </c>
      <c r="S762" s="33">
        <f t="shared" ref="S762:CD762" si="1746">EXP(S761)</f>
        <v>1.2326731847820793</v>
      </c>
      <c r="T762" s="33">
        <f t="shared" si="1746"/>
        <v>1.7056802511712943</v>
      </c>
      <c r="U762" s="33">
        <f t="shared" si="1746"/>
        <v>1.1839330801559169</v>
      </c>
      <c r="V762" s="33">
        <f t="shared" si="1746"/>
        <v>0.82178212318805255</v>
      </c>
      <c r="W762" s="33">
        <f t="shared" si="1746"/>
        <v>1.1371201674475289</v>
      </c>
      <c r="X762" s="33">
        <f t="shared" si="1746"/>
        <v>0.78928872010394424</v>
      </c>
      <c r="Y762" s="33">
        <f t="shared" si="1746"/>
        <v>0.54785474879203477</v>
      </c>
      <c r="Z762" s="33">
        <f t="shared" si="1746"/>
        <v>3.3897642915943336</v>
      </c>
      <c r="AA762" s="33">
        <f t="shared" si="1746"/>
        <v>2.3528759719143784</v>
      </c>
      <c r="AB762" s="33">
        <f t="shared" si="1746"/>
        <v>1.6331593771696229</v>
      </c>
      <c r="AC762" s="33">
        <f t="shared" si="1746"/>
        <v>2.2598428610628885</v>
      </c>
      <c r="AD762" s="33">
        <f t="shared" si="1746"/>
        <v>1.5685839812762514</v>
      </c>
      <c r="AE762" s="33">
        <f t="shared" si="1746"/>
        <v>1.0887729181130814</v>
      </c>
      <c r="AF762" s="33">
        <f t="shared" si="1746"/>
        <v>1.5065619073752583</v>
      </c>
      <c r="AG762" s="33">
        <f t="shared" si="1746"/>
        <v>1.0457226541841671</v>
      </c>
      <c r="AH762" s="33">
        <f t="shared" si="1746"/>
        <v>0.72584861207538731</v>
      </c>
      <c r="AI762" s="33">
        <f t="shared" si="1746"/>
        <v>4.9326124430198357</v>
      </c>
      <c r="AJ762" s="33">
        <f t="shared" si="1746"/>
        <v>3.4237853424577183</v>
      </c>
      <c r="AK762" s="33">
        <f t="shared" si="1746"/>
        <v>2.3764903905670938</v>
      </c>
      <c r="AL762" s="33">
        <f t="shared" si="1746"/>
        <v>3.2884082953465557</v>
      </c>
      <c r="AM762" s="33">
        <f t="shared" si="1746"/>
        <v>2.2825235616384778</v>
      </c>
      <c r="AN762" s="33">
        <f t="shared" si="1746"/>
        <v>1.5843269270447284</v>
      </c>
      <c r="AO762" s="33">
        <f t="shared" si="1746"/>
        <v>2.1922721968977026</v>
      </c>
      <c r="AP762" s="33">
        <f t="shared" si="1746"/>
        <v>1.5216823744256511</v>
      </c>
      <c r="AQ762" s="33">
        <f t="shared" si="1746"/>
        <v>1.0562179513631518</v>
      </c>
      <c r="AR762" s="33">
        <f t="shared" si="1746"/>
        <v>1.5563872624650612</v>
      </c>
      <c r="AS762" s="33">
        <f t="shared" si="1746"/>
        <v>1.0803070295856085</v>
      </c>
      <c r="AT762" s="33">
        <f t="shared" si="1746"/>
        <v>0.74985404103323527</v>
      </c>
      <c r="AU762" s="33">
        <f t="shared" si="1746"/>
        <v>1.0375915083100404</v>
      </c>
      <c r="AV762" s="33">
        <f t="shared" si="1746"/>
        <v>0.72020468639040536</v>
      </c>
      <c r="AW762" s="33">
        <f t="shared" si="1746"/>
        <v>0.4999026940221567</v>
      </c>
      <c r="AX762" s="33">
        <f t="shared" si="1746"/>
        <v>0.69172767220669329</v>
      </c>
      <c r="AY762" s="33">
        <f t="shared" si="1746"/>
        <v>0.48013645759360335</v>
      </c>
      <c r="AZ762" s="33">
        <f t="shared" si="1746"/>
        <v>0.33326846268143762</v>
      </c>
      <c r="BA762" s="33">
        <f t="shared" si="1746"/>
        <v>2.0620457097487166</v>
      </c>
      <c r="BB762" s="33">
        <f t="shared" si="1746"/>
        <v>1.4312906108214769</v>
      </c>
      <c r="BC762" s="33">
        <f t="shared" si="1746"/>
        <v>0.99347594621234692</v>
      </c>
      <c r="BD762" s="33">
        <f t="shared" si="1746"/>
        <v>1.374697139832477</v>
      </c>
      <c r="BE762" s="33">
        <f t="shared" si="1746"/>
        <v>0.95419374054765083</v>
      </c>
      <c r="BF762" s="33">
        <f t="shared" si="1746"/>
        <v>0.66231729747489765</v>
      </c>
      <c r="BG762" s="33">
        <f t="shared" si="1746"/>
        <v>0.91646475988831766</v>
      </c>
      <c r="BH762" s="33">
        <f t="shared" si="1746"/>
        <v>0.63612916036510025</v>
      </c>
      <c r="BI762" s="33">
        <f t="shared" si="1746"/>
        <v>0.4415448649832649</v>
      </c>
      <c r="BJ762" s="33">
        <f t="shared" si="1746"/>
        <v>3.0005839495106175</v>
      </c>
      <c r="BK762" s="33">
        <f t="shared" si="1746"/>
        <v>2.082741237797066</v>
      </c>
      <c r="BL762" s="33">
        <f t="shared" si="1746"/>
        <v>1.4456556245753209</v>
      </c>
      <c r="BM762" s="33">
        <f t="shared" si="1746"/>
        <v>2.0003892996737442</v>
      </c>
      <c r="BN762" s="33">
        <f t="shared" si="1746"/>
        <v>1.3884941585313768</v>
      </c>
      <c r="BO762" s="33">
        <f t="shared" si="1746"/>
        <v>0.96377041638354688</v>
      </c>
      <c r="BP762" s="33">
        <f t="shared" si="1746"/>
        <v>1.3335928664491623</v>
      </c>
      <c r="BQ762" s="33">
        <f t="shared" si="1746"/>
        <v>0.92566277235425076</v>
      </c>
      <c r="BR762" s="33">
        <f t="shared" si="1746"/>
        <v>0.64251361092236425</v>
      </c>
      <c r="BS762" s="33">
        <f t="shared" si="1746"/>
        <v>0.9467742890654367</v>
      </c>
      <c r="BT762" s="33">
        <f t="shared" si="1746"/>
        <v>0.65716736738666859</v>
      </c>
      <c r="BU762" s="33">
        <f t="shared" si="1746"/>
        <v>0.45614773631445305</v>
      </c>
      <c r="BV762" s="33">
        <f t="shared" si="1746"/>
        <v>0.63118285937695751</v>
      </c>
      <c r="BW762" s="33">
        <f t="shared" si="1746"/>
        <v>0.43811157825777886</v>
      </c>
      <c r="BX762" s="33">
        <f t="shared" si="1746"/>
        <v>0.30409849087630192</v>
      </c>
      <c r="BY762" s="33">
        <f t="shared" si="1746"/>
        <v>0.4207885729179715</v>
      </c>
      <c r="BZ762" s="33">
        <f t="shared" si="1746"/>
        <v>0.29207438550518577</v>
      </c>
      <c r="CA762" s="33">
        <f t="shared" si="1746"/>
        <v>0.20273232725086784</v>
      </c>
      <c r="CB762" s="33">
        <f t="shared" si="1746"/>
        <v>1.2543740931004961</v>
      </c>
      <c r="CC762" s="33">
        <f t="shared" si="1746"/>
        <v>0.8706760734858936</v>
      </c>
      <c r="CD762" s="33">
        <f t="shared" si="1746"/>
        <v>0.60434668502044608</v>
      </c>
      <c r="CE762" s="33">
        <f t="shared" ref="CE762:CS762" si="1747">EXP(CE761)</f>
        <v>0.83624939540033028</v>
      </c>
      <c r="CF762" s="33">
        <f t="shared" si="1747"/>
        <v>0.58045071565726214</v>
      </c>
      <c r="CG762" s="33">
        <f t="shared" si="1747"/>
        <v>0.40289779001363057</v>
      </c>
      <c r="CH762" s="33">
        <f t="shared" si="1747"/>
        <v>0.55749959693355333</v>
      </c>
      <c r="CI762" s="33">
        <f t="shared" si="1747"/>
        <v>0.38696714377150793</v>
      </c>
      <c r="CJ762" s="33">
        <f t="shared" si="1747"/>
        <v>0.26859852667575357</v>
      </c>
      <c r="CK762" s="33">
        <f t="shared" si="1747"/>
        <v>1.8253013270486393</v>
      </c>
      <c r="CL762" s="33">
        <f t="shared" si="1747"/>
        <v>1.2669635008445406</v>
      </c>
      <c r="CM762" s="33">
        <f t="shared" si="1747"/>
        <v>0.87941453210233722</v>
      </c>
      <c r="CN762" s="33">
        <f t="shared" si="1747"/>
        <v>1.216867551365759</v>
      </c>
      <c r="CO762" s="33">
        <f t="shared" si="1747"/>
        <v>0.84464233389636001</v>
      </c>
      <c r="CP762" s="33">
        <f t="shared" si="1747"/>
        <v>0.58627635473489115</v>
      </c>
      <c r="CQ762" s="33">
        <f t="shared" si="1747"/>
        <v>0.81124503424383898</v>
      </c>
      <c r="CR762" s="33">
        <f t="shared" si="1747"/>
        <v>0.56309488926423978</v>
      </c>
      <c r="CS762" s="33">
        <f t="shared" si="1747"/>
        <v>0.39085090315659393</v>
      </c>
    </row>
    <row r="763" spans="2:97" ht="13.9" thickTop="1" thickBot="1" x14ac:dyDescent="0.4">
      <c r="H763" s="32">
        <f t="shared" ref="H763:H764" si="1748">H762</f>
        <v>8.1124551186647955E-15</v>
      </c>
      <c r="I763" s="32">
        <f t="shared" ref="I763:J763" si="1749">I758</f>
        <v>-0.40546510810816483</v>
      </c>
      <c r="J763" s="32">
        <f t="shared" si="1749"/>
        <v>-1.7455115540992263E-3</v>
      </c>
      <c r="K763" s="32">
        <f t="shared" si="1744"/>
        <v>-0.40546510810816483</v>
      </c>
      <c r="L763" s="32">
        <f>$CE$5-$CE$7*SUMPRODUCT($B$5:$CD$5,Q763:CS763)</f>
        <v>2.5579538487363607E-13</v>
      </c>
      <c r="M763" s="32">
        <f>SUMPRODUCT($B$7:$CD$7, LN(Q763:CS763))</f>
        <v>-3180.5978399977971</v>
      </c>
      <c r="O763" s="48">
        <f t="shared" si="1745"/>
        <v>1.0000000000000004</v>
      </c>
      <c r="P763" s="39" t="s">
        <v>366</v>
      </c>
      <c r="Q763" s="32">
        <f t="shared" ref="Q763:AV763" si="1750">Q762/$O762</f>
        <v>2.5874234134418798E-2</v>
      </c>
      <c r="R763" s="32">
        <f t="shared" si="1750"/>
        <v>1.7959615639802255E-2</v>
      </c>
      <c r="S763" s="32">
        <f t="shared" si="1750"/>
        <v>1.246598420087594E-2</v>
      </c>
      <c r="T763" s="32">
        <f t="shared" si="1750"/>
        <v>1.7249489422945855E-2</v>
      </c>
      <c r="U763" s="32">
        <f t="shared" si="1750"/>
        <v>1.1973077093201496E-2</v>
      </c>
      <c r="V763" s="32">
        <f t="shared" si="1750"/>
        <v>8.3106561339172901E-3</v>
      </c>
      <c r="W763" s="32">
        <f t="shared" si="1750"/>
        <v>1.149965961529723E-2</v>
      </c>
      <c r="X763" s="32">
        <f t="shared" si="1750"/>
        <v>7.9820513954676608E-3</v>
      </c>
      <c r="Y763" s="32">
        <f t="shared" si="1750"/>
        <v>5.5404374226115244E-3</v>
      </c>
      <c r="Z763" s="32">
        <f t="shared" si="1750"/>
        <v>3.4280577062426189E-2</v>
      </c>
      <c r="AA763" s="32">
        <f t="shared" si="1750"/>
        <v>2.3794558894124553E-2</v>
      </c>
      <c r="AB763" s="32">
        <f t="shared" si="1750"/>
        <v>1.6516088160795115E-2</v>
      </c>
      <c r="AC763" s="32">
        <f t="shared" si="1750"/>
        <v>2.2853718041617455E-2</v>
      </c>
      <c r="AD763" s="32">
        <f t="shared" si="1750"/>
        <v>1.5863039262749692E-2</v>
      </c>
      <c r="AE763" s="32">
        <f t="shared" si="1750"/>
        <v>1.1010725440530071E-2</v>
      </c>
      <c r="AF763" s="32">
        <f t="shared" si="1750"/>
        <v>1.5235812027744962E-2</v>
      </c>
      <c r="AG763" s="32">
        <f t="shared" si="1750"/>
        <v>1.057535950849979E-2</v>
      </c>
      <c r="AH763" s="32">
        <f t="shared" si="1750"/>
        <v>7.3404836270200445E-3</v>
      </c>
      <c r="AI763" s="32">
        <f t="shared" si="1750"/>
        <v>4.9883350707105679E-2</v>
      </c>
      <c r="AJ763" s="32">
        <f t="shared" si="1750"/>
        <v>3.4624630853646712E-2</v>
      </c>
      <c r="AK763" s="32">
        <f t="shared" si="1750"/>
        <v>2.4033370749101071E-2</v>
      </c>
      <c r="AL763" s="32">
        <f t="shared" si="1750"/>
        <v>3.3255567138070437E-2</v>
      </c>
      <c r="AM763" s="32">
        <f t="shared" si="1750"/>
        <v>2.3083087235764462E-2</v>
      </c>
      <c r="AN763" s="32">
        <f t="shared" si="1750"/>
        <v>1.6022247166067372E-2</v>
      </c>
      <c r="AO763" s="32">
        <f t="shared" si="1750"/>
        <v>2.2170378092046947E-2</v>
      </c>
      <c r="AP763" s="32">
        <f t="shared" si="1750"/>
        <v>1.5388724823842969E-2</v>
      </c>
      <c r="AQ763" s="32">
        <f t="shared" si="1750"/>
        <v>1.0681498110711576E-2</v>
      </c>
      <c r="AR763" s="32">
        <f t="shared" si="1750"/>
        <v>1.573969423839135E-2</v>
      </c>
      <c r="AS763" s="32">
        <f t="shared" si="1750"/>
        <v>1.0925110182623321E-2</v>
      </c>
      <c r="AT763" s="32">
        <f t="shared" si="1750"/>
        <v>7.5832497566139861E-3</v>
      </c>
      <c r="AU763" s="32">
        <f t="shared" si="1750"/>
        <v>1.0493129492260896E-2</v>
      </c>
      <c r="AV763" s="32">
        <f t="shared" si="1750"/>
        <v>7.2834067884155439E-3</v>
      </c>
      <c r="AW763" s="32">
        <f t="shared" ref="AW763:CB763" si="1751">AW762/$O762</f>
        <v>5.0554998377426563E-3</v>
      </c>
      <c r="AX763" s="32">
        <f t="shared" si="1751"/>
        <v>6.9954196615072605E-3</v>
      </c>
      <c r="AY763" s="32">
        <f t="shared" si="1751"/>
        <v>4.8556045256103603E-3</v>
      </c>
      <c r="AZ763" s="32">
        <f t="shared" si="1751"/>
        <v>3.3703332251617687E-3</v>
      </c>
      <c r="BA763" s="32">
        <f t="shared" si="1751"/>
        <v>2.0853401823416728E-2</v>
      </c>
      <c r="BB763" s="32">
        <f t="shared" si="1751"/>
        <v>1.447459583094356E-2</v>
      </c>
      <c r="BC763" s="32">
        <f t="shared" si="1751"/>
        <v>1.004699023417374E-2</v>
      </c>
      <c r="BD763" s="32">
        <f t="shared" si="1751"/>
        <v>1.3902267882277811E-2</v>
      </c>
      <c r="BE763" s="32">
        <f t="shared" si="1751"/>
        <v>9.6497305539623678E-3</v>
      </c>
      <c r="BF763" s="32">
        <f t="shared" si="1751"/>
        <v>6.6979934894491567E-3</v>
      </c>
      <c r="BG763" s="32">
        <f t="shared" si="1751"/>
        <v>9.2681785881852038E-3</v>
      </c>
      <c r="BH763" s="32">
        <f t="shared" si="1751"/>
        <v>6.4331537026415765E-3</v>
      </c>
      <c r="BI763" s="32">
        <f t="shared" si="1751"/>
        <v>4.4653289929661028E-3</v>
      </c>
      <c r="BJ763" s="32">
        <f t="shared" si="1751"/>
        <v>3.034480880235425E-2</v>
      </c>
      <c r="BK763" s="32">
        <f t="shared" si="1751"/>
        <v>2.1062695031758172E-2</v>
      </c>
      <c r="BL763" s="32">
        <f t="shared" si="1751"/>
        <v>1.4619868752194332E-2</v>
      </c>
      <c r="BM763" s="32">
        <f t="shared" si="1751"/>
        <v>2.0229872534902826E-2</v>
      </c>
      <c r="BN763" s="32">
        <f t="shared" si="1751"/>
        <v>1.4041796687838776E-2</v>
      </c>
      <c r="BO763" s="32">
        <f t="shared" si="1751"/>
        <v>9.7465791681295502E-3</v>
      </c>
      <c r="BP763" s="32">
        <f t="shared" si="1751"/>
        <v>1.3486581689935212E-2</v>
      </c>
      <c r="BQ763" s="32">
        <f t="shared" si="1751"/>
        <v>9.3611977918925133E-3</v>
      </c>
      <c r="BR763" s="32">
        <f t="shared" si="1751"/>
        <v>6.4977194454196967E-3</v>
      </c>
      <c r="BS763" s="32">
        <f t="shared" si="1751"/>
        <v>9.5746978801780364E-3</v>
      </c>
      <c r="BT763" s="32">
        <f t="shared" si="1751"/>
        <v>6.6459124123980414E-3</v>
      </c>
      <c r="BU763" s="32">
        <f t="shared" si="1751"/>
        <v>4.6130073602327661E-3</v>
      </c>
      <c r="BV763" s="32">
        <f t="shared" si="1751"/>
        <v>6.3831319201186881E-3</v>
      </c>
      <c r="BW763" s="32">
        <f t="shared" si="1751"/>
        <v>4.4306082749320259E-3</v>
      </c>
      <c r="BX763" s="32">
        <f t="shared" si="1751"/>
        <v>3.0753382401551761E-3</v>
      </c>
      <c r="BY763" s="32">
        <f t="shared" si="1751"/>
        <v>4.2554212800791236E-3</v>
      </c>
      <c r="BZ763" s="32">
        <f t="shared" si="1751"/>
        <v>2.9537388499546822E-3</v>
      </c>
      <c r="CA763" s="32">
        <f t="shared" si="1751"/>
        <v>2.0502254934367829E-3</v>
      </c>
      <c r="CB763" s="32">
        <f t="shared" si="1751"/>
        <v>1.2685444787495146E-2</v>
      </c>
      <c r="CC763" s="32">
        <f t="shared" ref="CC763:CS763" si="1752">CC762/$O762</f>
        <v>8.8051190779125012E-3</v>
      </c>
      <c r="CD763" s="32">
        <f t="shared" si="1752"/>
        <v>6.1117385535148991E-3</v>
      </c>
      <c r="CE763" s="32">
        <f t="shared" si="1752"/>
        <v>8.4569631916634261E-3</v>
      </c>
      <c r="CF763" s="32">
        <f t="shared" si="1752"/>
        <v>5.8700793852749988E-3</v>
      </c>
      <c r="CG763" s="32">
        <f t="shared" si="1752"/>
        <v>4.074492369009931E-3</v>
      </c>
      <c r="CH763" s="32">
        <f t="shared" si="1752"/>
        <v>5.6379754611089496E-3</v>
      </c>
      <c r="CI763" s="32">
        <f t="shared" si="1752"/>
        <v>3.9133862568499975E-3</v>
      </c>
      <c r="CJ763" s="32">
        <f t="shared" si="1752"/>
        <v>2.7163282460066192E-3</v>
      </c>
      <c r="CK763" s="32">
        <f t="shared" si="1752"/>
        <v>1.8459213509093141E-2</v>
      </c>
      <c r="CL763" s="32">
        <f t="shared" si="1752"/>
        <v>1.2812761062378979E-2</v>
      </c>
      <c r="CM763" s="32">
        <f t="shared" si="1752"/>
        <v>8.8934908283467839E-3</v>
      </c>
      <c r="CN763" s="32">
        <f t="shared" si="1752"/>
        <v>1.2306142339395422E-2</v>
      </c>
      <c r="CO763" s="32">
        <f t="shared" si="1752"/>
        <v>8.5418407082526494E-3</v>
      </c>
      <c r="CP763" s="32">
        <f t="shared" si="1752"/>
        <v>5.9289938855645197E-3</v>
      </c>
      <c r="CQ763" s="32">
        <f t="shared" si="1752"/>
        <v>8.2040948929302786E-3</v>
      </c>
      <c r="CR763" s="32">
        <f t="shared" si="1752"/>
        <v>5.6945604721684306E-3</v>
      </c>
      <c r="CS763" s="32">
        <f t="shared" si="1752"/>
        <v>3.952662590376345E-3</v>
      </c>
    </row>
    <row r="764" spans="2:97" ht="13.15" thickTop="1" x14ac:dyDescent="0.35">
      <c r="H764" s="34">
        <f t="shared" si="1748"/>
        <v>8.1124551186647955E-15</v>
      </c>
      <c r="I764" s="34">
        <f t="shared" ref="I764:J764" si="1753">I759</f>
        <v>-0.36512199073450691</v>
      </c>
      <c r="J764" s="34">
        <f t="shared" si="1753"/>
        <v>-1.6212356340033194E-3</v>
      </c>
      <c r="K764" s="34">
        <f t="shared" si="1744"/>
        <v>-0.36512199073450691</v>
      </c>
      <c r="L764" s="34">
        <f>$CE$6-$CE$7*SUMPRODUCT($B$6:$CD$6,Q763:CS763)</f>
        <v>2.5579538487363607E-13</v>
      </c>
    </row>
    <row r="765" spans="2:97" ht="13.5" thickBot="1" x14ac:dyDescent="0.4">
      <c r="B765" s="39" t="s">
        <v>367</v>
      </c>
      <c r="D765" s="39" t="s">
        <v>368</v>
      </c>
      <c r="E765" s="39" t="s">
        <v>369</v>
      </c>
      <c r="F765" s="39" t="s">
        <v>370</v>
      </c>
      <c r="H765" s="39" t="s">
        <v>347</v>
      </c>
      <c r="I765" s="39" t="s">
        <v>371</v>
      </c>
      <c r="J765" s="39" t="s">
        <v>372</v>
      </c>
      <c r="K765" s="39" t="s">
        <v>349</v>
      </c>
      <c r="L765" s="39" t="s">
        <v>373</v>
      </c>
      <c r="M765" s="39" t="s">
        <v>374</v>
      </c>
      <c r="O765" s="45" t="s">
        <v>336</v>
      </c>
    </row>
    <row r="766" spans="2:97" ht="13.9" thickTop="1" thickBot="1" x14ac:dyDescent="0.4">
      <c r="B766" s="32">
        <f>1+B761</f>
        <v>7</v>
      </c>
      <c r="D766" s="32">
        <f>IF(F761,IF(M766&lt;0,D761,H766),E761)</f>
        <v>0</v>
      </c>
      <c r="E766" s="32">
        <f>IF(F761,IF(M766&lt;0,H766,E761),H766)</f>
        <v>4.0562275593323978E-15</v>
      </c>
      <c r="F766" s="32" t="b">
        <f>OR(F761,M766*M761&lt;=0)</f>
        <v>1</v>
      </c>
      <c r="H766" s="32">
        <f>IF(F761,(D761+E761)/2,2*H761)</f>
        <v>4.0562275593323978E-15</v>
      </c>
      <c r="I766" s="32">
        <f>I761</f>
        <v>-0.49706183544640414</v>
      </c>
      <c r="J766" s="32">
        <f>J761</f>
        <v>1</v>
      </c>
      <c r="K766" s="32">
        <f>I766+J766*H766</f>
        <v>-0.49706183544640009</v>
      </c>
      <c r="L766" s="32">
        <f>$CE$3-$CE$7*SUMPRODUCT($B$3:$CD$3,Q768:CS768)</f>
        <v>-1.1368683772161603E-12</v>
      </c>
      <c r="M766" s="32">
        <f>SUMPRODUCT(L766:L769,J766:J769)</f>
        <v>-1.137821732185129E-12</v>
      </c>
      <c r="O766" s="46">
        <f>SUM(Q766:CS766)</f>
        <v>-1.2659907370647425</v>
      </c>
      <c r="P766" s="39" t="s">
        <v>363</v>
      </c>
      <c r="Q766" s="32">
        <f t="shared" ref="Q766:AV766" si="1754">SUMPRODUCT(B$3:B$6,$K766:$K769)</f>
        <v>0.93942911356858283</v>
      </c>
      <c r="R766" s="32">
        <f t="shared" si="1754"/>
        <v>0.57430712283407592</v>
      </c>
      <c r="S766" s="32">
        <f t="shared" si="1754"/>
        <v>0.20918513209956902</v>
      </c>
      <c r="T766" s="32">
        <f t="shared" si="1754"/>
        <v>0.533964005460418</v>
      </c>
      <c r="U766" s="32">
        <f t="shared" si="1754"/>
        <v>0.16884201472591109</v>
      </c>
      <c r="V766" s="32">
        <f t="shared" si="1754"/>
        <v>-0.19627997600859581</v>
      </c>
      <c r="W766" s="32">
        <f t="shared" si="1754"/>
        <v>0.12849889735225317</v>
      </c>
      <c r="X766" s="32">
        <f t="shared" si="1754"/>
        <v>-0.23662309338225374</v>
      </c>
      <c r="Y766" s="32">
        <f t="shared" si="1754"/>
        <v>-0.60174508411676064</v>
      </c>
      <c r="Z766" s="32">
        <f t="shared" si="1754"/>
        <v>1.2207603884718592</v>
      </c>
      <c r="AA766" s="32">
        <f t="shared" si="1754"/>
        <v>0.85563839773735229</v>
      </c>
      <c r="AB766" s="32">
        <f t="shared" si="1754"/>
        <v>0.49051640700284538</v>
      </c>
      <c r="AC766" s="32">
        <f t="shared" si="1754"/>
        <v>0.81529528036369436</v>
      </c>
      <c r="AD766" s="32">
        <f t="shared" si="1754"/>
        <v>0.4501732896291874</v>
      </c>
      <c r="AE766" s="32">
        <f t="shared" si="1754"/>
        <v>8.5051298894680494E-2</v>
      </c>
      <c r="AF766" s="32">
        <f t="shared" si="1754"/>
        <v>0.40983017225552948</v>
      </c>
      <c r="AG766" s="32">
        <f t="shared" si="1754"/>
        <v>4.4708181521022572E-2</v>
      </c>
      <c r="AH766" s="32">
        <f t="shared" si="1754"/>
        <v>-0.32041380921348434</v>
      </c>
      <c r="AI766" s="32">
        <f t="shared" si="1754"/>
        <v>1.5958687550095607</v>
      </c>
      <c r="AJ766" s="32">
        <f t="shared" si="1754"/>
        <v>1.2307467642750538</v>
      </c>
      <c r="AK766" s="32">
        <f t="shared" si="1754"/>
        <v>0.8656247735405469</v>
      </c>
      <c r="AL766" s="32">
        <f t="shared" si="1754"/>
        <v>1.1904036469013959</v>
      </c>
      <c r="AM766" s="32">
        <f t="shared" si="1754"/>
        <v>0.82528165616688909</v>
      </c>
      <c r="AN766" s="32">
        <f t="shared" si="1754"/>
        <v>0.46015966543238218</v>
      </c>
      <c r="AO766" s="32">
        <f t="shared" si="1754"/>
        <v>0.78493853879323117</v>
      </c>
      <c r="AP766" s="32">
        <f t="shared" si="1754"/>
        <v>0.41981654805872426</v>
      </c>
      <c r="AQ766" s="32">
        <f t="shared" si="1754"/>
        <v>5.4694557324217352E-2</v>
      </c>
      <c r="AR766" s="32">
        <f t="shared" si="1754"/>
        <v>0.44236727812218274</v>
      </c>
      <c r="AS766" s="32">
        <f t="shared" si="1754"/>
        <v>7.7245287387675832E-2</v>
      </c>
      <c r="AT766" s="32">
        <f t="shared" si="1754"/>
        <v>-0.28787670334683108</v>
      </c>
      <c r="AU766" s="32">
        <f t="shared" si="1754"/>
        <v>3.690217001401791E-2</v>
      </c>
      <c r="AV766" s="32">
        <f t="shared" si="1754"/>
        <v>-0.328219820720489</v>
      </c>
      <c r="AW766" s="32">
        <f t="shared" ref="AW766:CB766" si="1755">SUMPRODUCT(AH$3:AH$6,$K766:$K769)</f>
        <v>-0.69334181145499585</v>
      </c>
      <c r="AX766" s="32">
        <f t="shared" si="1755"/>
        <v>-0.36856293809414686</v>
      </c>
      <c r="AY766" s="32">
        <f t="shared" si="1755"/>
        <v>-0.73368492882865377</v>
      </c>
      <c r="AZ766" s="32">
        <f t="shared" si="1755"/>
        <v>-1.0988069195631607</v>
      </c>
      <c r="BA766" s="32">
        <f t="shared" si="1755"/>
        <v>0.72369855302545905</v>
      </c>
      <c r="BB766" s="32">
        <f t="shared" si="1755"/>
        <v>0.35857656229095214</v>
      </c>
      <c r="BC766" s="32">
        <f t="shared" si="1755"/>
        <v>-6.5454284435547683E-3</v>
      </c>
      <c r="BD766" s="32">
        <f t="shared" si="1755"/>
        <v>0.31823344491729422</v>
      </c>
      <c r="BE766" s="32">
        <f t="shared" si="1755"/>
        <v>-4.6888545817212711E-2</v>
      </c>
      <c r="BF766" s="32">
        <f t="shared" si="1755"/>
        <v>-0.4120105365517196</v>
      </c>
      <c r="BG766" s="32">
        <f t="shared" si="1755"/>
        <v>-8.7231663190870612E-2</v>
      </c>
      <c r="BH766" s="32">
        <f t="shared" si="1755"/>
        <v>-0.45235365392537752</v>
      </c>
      <c r="BI766" s="32">
        <f t="shared" si="1755"/>
        <v>-0.81747564465988443</v>
      </c>
      <c r="BJ766" s="32">
        <f t="shared" si="1755"/>
        <v>1.0988069195631607</v>
      </c>
      <c r="BK766" s="32">
        <f t="shared" si="1755"/>
        <v>0.73368492882865377</v>
      </c>
      <c r="BL766" s="32">
        <f t="shared" si="1755"/>
        <v>0.36856293809414686</v>
      </c>
      <c r="BM766" s="32">
        <f t="shared" si="1755"/>
        <v>0.69334181145499585</v>
      </c>
      <c r="BN766" s="32">
        <f t="shared" si="1755"/>
        <v>0.328219820720489</v>
      </c>
      <c r="BO766" s="32">
        <f t="shared" si="1755"/>
        <v>-3.690217001401791E-2</v>
      </c>
      <c r="BP766" s="32">
        <f t="shared" si="1755"/>
        <v>0.28787670334683108</v>
      </c>
      <c r="BQ766" s="32">
        <f t="shared" si="1755"/>
        <v>-7.7245287387675832E-2</v>
      </c>
      <c r="BR766" s="32">
        <f t="shared" si="1755"/>
        <v>-0.44236727812218274</v>
      </c>
      <c r="BS766" s="32">
        <f t="shared" si="1755"/>
        <v>-5.4694557324217352E-2</v>
      </c>
      <c r="BT766" s="32">
        <f t="shared" si="1755"/>
        <v>-0.41981654805872426</v>
      </c>
      <c r="BU766" s="32">
        <f t="shared" si="1755"/>
        <v>-0.78493853879323117</v>
      </c>
      <c r="BV766" s="32">
        <f t="shared" si="1755"/>
        <v>-0.46015966543238218</v>
      </c>
      <c r="BW766" s="32">
        <f t="shared" si="1755"/>
        <v>-0.82528165616688909</v>
      </c>
      <c r="BX766" s="32">
        <f t="shared" si="1755"/>
        <v>-1.1904036469013959</v>
      </c>
      <c r="BY766" s="32">
        <f t="shared" si="1755"/>
        <v>-0.8656247735405469</v>
      </c>
      <c r="BZ766" s="32">
        <f t="shared" si="1755"/>
        <v>-1.2307467642750538</v>
      </c>
      <c r="CA766" s="32">
        <f t="shared" si="1755"/>
        <v>-1.5958687550095607</v>
      </c>
      <c r="CB766" s="32">
        <f t="shared" si="1755"/>
        <v>0.2266367175790589</v>
      </c>
      <c r="CC766" s="32">
        <f t="shared" ref="CC766:CS766" si="1756">SUMPRODUCT(BN$3:BN$6,$K766:$K769)</f>
        <v>-0.13848527315544801</v>
      </c>
      <c r="CD766" s="32">
        <f t="shared" si="1756"/>
        <v>-0.50360726388995491</v>
      </c>
      <c r="CE766" s="32">
        <f t="shared" si="1756"/>
        <v>-0.17882839052910593</v>
      </c>
      <c r="CF766" s="32">
        <f t="shared" si="1756"/>
        <v>-0.54395038126361284</v>
      </c>
      <c r="CG766" s="32">
        <f t="shared" si="1756"/>
        <v>-0.90907237199811974</v>
      </c>
      <c r="CH766" s="32">
        <f t="shared" si="1756"/>
        <v>-0.58429349863727076</v>
      </c>
      <c r="CI766" s="32">
        <f t="shared" si="1756"/>
        <v>-0.94941548937177767</v>
      </c>
      <c r="CJ766" s="32">
        <f t="shared" si="1756"/>
        <v>-1.3145374801062846</v>
      </c>
      <c r="CK766" s="32">
        <f t="shared" si="1756"/>
        <v>0.60174508411676064</v>
      </c>
      <c r="CL766" s="32">
        <f t="shared" si="1756"/>
        <v>0.23662309338225374</v>
      </c>
      <c r="CM766" s="32">
        <f t="shared" si="1756"/>
        <v>-0.12849889735225317</v>
      </c>
      <c r="CN766" s="32">
        <f t="shared" si="1756"/>
        <v>0.19627997600859581</v>
      </c>
      <c r="CO766" s="32">
        <f t="shared" si="1756"/>
        <v>-0.16884201472591109</v>
      </c>
      <c r="CP766" s="32">
        <f t="shared" si="1756"/>
        <v>-0.533964005460418</v>
      </c>
      <c r="CQ766" s="32">
        <f t="shared" si="1756"/>
        <v>-0.20918513209956902</v>
      </c>
      <c r="CR766" s="32">
        <f t="shared" si="1756"/>
        <v>-0.57430712283407592</v>
      </c>
      <c r="CS766" s="32">
        <f t="shared" si="1756"/>
        <v>-0.93942911356858283</v>
      </c>
    </row>
    <row r="767" spans="2:97" ht="13.9" thickTop="1" thickBot="1" x14ac:dyDescent="0.4">
      <c r="H767" s="33">
        <f>H766</f>
        <v>4.0562275593323978E-15</v>
      </c>
      <c r="I767" s="33">
        <f t="shared" ref="I767:J767" si="1757">I762</f>
        <v>0.328219820720489</v>
      </c>
      <c r="J767" s="33">
        <f t="shared" si="1757"/>
        <v>-5.7347242331006192E-4</v>
      </c>
      <c r="K767" s="33">
        <f t="shared" ref="K767:K769" si="1758">I767+J767*H767</f>
        <v>0.328219820720489</v>
      </c>
      <c r="L767" s="33">
        <f>$CE$4-$CE$7*SUMPRODUCT($B$4:$CD$4,Q768:CS768)</f>
        <v>0</v>
      </c>
      <c r="M767" s="39" t="s">
        <v>375</v>
      </c>
      <c r="O767" s="47">
        <f t="shared" ref="O767:O768" si="1759">SUM(Q767:CS767)</f>
        <v>98.882941364185726</v>
      </c>
      <c r="P767" s="39" t="s">
        <v>365</v>
      </c>
      <c r="Q767" s="33">
        <f>EXP(Q766)</f>
        <v>2.5585203767569529</v>
      </c>
      <c r="R767" s="33">
        <f>EXP(R766)</f>
        <v>1.7758996202338835</v>
      </c>
      <c r="S767" s="33">
        <f t="shared" ref="S767:CD767" si="1760">EXP(S766)</f>
        <v>1.2326731847820842</v>
      </c>
      <c r="T767" s="33">
        <f t="shared" si="1760"/>
        <v>1.7056802511713012</v>
      </c>
      <c r="U767" s="33">
        <f t="shared" si="1760"/>
        <v>1.1839330801559218</v>
      </c>
      <c r="V767" s="33">
        <f t="shared" si="1760"/>
        <v>0.82178212318805588</v>
      </c>
      <c r="W767" s="33">
        <f t="shared" si="1760"/>
        <v>1.1371201674475335</v>
      </c>
      <c r="X767" s="33">
        <f t="shared" si="1760"/>
        <v>0.78928872010394746</v>
      </c>
      <c r="Y767" s="33">
        <f t="shared" si="1760"/>
        <v>0.54785474879203699</v>
      </c>
      <c r="Z767" s="33">
        <f t="shared" si="1760"/>
        <v>3.3897642915943478</v>
      </c>
      <c r="AA767" s="33">
        <f t="shared" si="1760"/>
        <v>2.3528759719143881</v>
      </c>
      <c r="AB767" s="33">
        <f t="shared" si="1760"/>
        <v>1.6331593771696296</v>
      </c>
      <c r="AC767" s="33">
        <f t="shared" si="1760"/>
        <v>2.2598428610628978</v>
      </c>
      <c r="AD767" s="33">
        <f t="shared" si="1760"/>
        <v>1.5685839812762579</v>
      </c>
      <c r="AE767" s="33">
        <f t="shared" si="1760"/>
        <v>1.0887729181130859</v>
      </c>
      <c r="AF767" s="33">
        <f t="shared" si="1760"/>
        <v>1.5065619073752643</v>
      </c>
      <c r="AG767" s="33">
        <f t="shared" si="1760"/>
        <v>1.0457226541841713</v>
      </c>
      <c r="AH767" s="33">
        <f t="shared" si="1760"/>
        <v>0.7258486120753902</v>
      </c>
      <c r="AI767" s="33">
        <f t="shared" si="1760"/>
        <v>4.9326124430198552</v>
      </c>
      <c r="AJ767" s="33">
        <f t="shared" si="1760"/>
        <v>3.423785342457732</v>
      </c>
      <c r="AK767" s="33">
        <f t="shared" si="1760"/>
        <v>2.3764903905671031</v>
      </c>
      <c r="AL767" s="33">
        <f t="shared" si="1760"/>
        <v>3.2884082953465685</v>
      </c>
      <c r="AM767" s="33">
        <f t="shared" si="1760"/>
        <v>2.2825235616384871</v>
      </c>
      <c r="AN767" s="33">
        <f t="shared" si="1760"/>
        <v>1.5843269270447349</v>
      </c>
      <c r="AO767" s="33">
        <f t="shared" si="1760"/>
        <v>2.1922721968977119</v>
      </c>
      <c r="AP767" s="33">
        <f t="shared" si="1760"/>
        <v>1.5216823744256573</v>
      </c>
      <c r="AQ767" s="33">
        <f t="shared" si="1760"/>
        <v>1.056217951363156</v>
      </c>
      <c r="AR767" s="33">
        <f t="shared" si="1760"/>
        <v>1.5563872624650612</v>
      </c>
      <c r="AS767" s="33">
        <f t="shared" si="1760"/>
        <v>1.0803070295856085</v>
      </c>
      <c r="AT767" s="33">
        <f t="shared" si="1760"/>
        <v>0.74985404103323527</v>
      </c>
      <c r="AU767" s="33">
        <f t="shared" si="1760"/>
        <v>1.0375915083100404</v>
      </c>
      <c r="AV767" s="33">
        <f t="shared" si="1760"/>
        <v>0.72020468639040536</v>
      </c>
      <c r="AW767" s="33">
        <f t="shared" si="1760"/>
        <v>0.4999026940221567</v>
      </c>
      <c r="AX767" s="33">
        <f t="shared" si="1760"/>
        <v>0.69172767220669329</v>
      </c>
      <c r="AY767" s="33">
        <f t="shared" si="1760"/>
        <v>0.48013645759360335</v>
      </c>
      <c r="AZ767" s="33">
        <f t="shared" si="1760"/>
        <v>0.33326846268143762</v>
      </c>
      <c r="BA767" s="33">
        <f t="shared" si="1760"/>
        <v>2.0620457097487166</v>
      </c>
      <c r="BB767" s="33">
        <f t="shared" si="1760"/>
        <v>1.4312906108214769</v>
      </c>
      <c r="BC767" s="33">
        <f t="shared" si="1760"/>
        <v>0.99347594621234692</v>
      </c>
      <c r="BD767" s="33">
        <f t="shared" si="1760"/>
        <v>1.374697139832477</v>
      </c>
      <c r="BE767" s="33">
        <f t="shared" si="1760"/>
        <v>0.95419374054765083</v>
      </c>
      <c r="BF767" s="33">
        <f t="shared" si="1760"/>
        <v>0.66231729747489765</v>
      </c>
      <c r="BG767" s="33">
        <f t="shared" si="1760"/>
        <v>0.91646475988831766</v>
      </c>
      <c r="BH767" s="33">
        <f t="shared" si="1760"/>
        <v>0.63612916036510025</v>
      </c>
      <c r="BI767" s="33">
        <f t="shared" si="1760"/>
        <v>0.4415448649832649</v>
      </c>
      <c r="BJ767" s="33">
        <f t="shared" si="1760"/>
        <v>3.0005839495106175</v>
      </c>
      <c r="BK767" s="33">
        <f t="shared" si="1760"/>
        <v>2.082741237797066</v>
      </c>
      <c r="BL767" s="33">
        <f t="shared" si="1760"/>
        <v>1.4456556245753209</v>
      </c>
      <c r="BM767" s="33">
        <f t="shared" si="1760"/>
        <v>2.0003892996737442</v>
      </c>
      <c r="BN767" s="33">
        <f t="shared" si="1760"/>
        <v>1.3884941585313768</v>
      </c>
      <c r="BO767" s="33">
        <f t="shared" si="1760"/>
        <v>0.96377041638354688</v>
      </c>
      <c r="BP767" s="33">
        <f t="shared" si="1760"/>
        <v>1.3335928664491623</v>
      </c>
      <c r="BQ767" s="33">
        <f t="shared" si="1760"/>
        <v>0.92566277235425076</v>
      </c>
      <c r="BR767" s="33">
        <f t="shared" si="1760"/>
        <v>0.64251361092236425</v>
      </c>
      <c r="BS767" s="33">
        <f t="shared" si="1760"/>
        <v>0.94677428906543282</v>
      </c>
      <c r="BT767" s="33">
        <f t="shared" si="1760"/>
        <v>0.65716736738666581</v>
      </c>
      <c r="BU767" s="33">
        <f t="shared" si="1760"/>
        <v>0.45614773631445116</v>
      </c>
      <c r="BV767" s="33">
        <f t="shared" si="1760"/>
        <v>0.63118285937695495</v>
      </c>
      <c r="BW767" s="33">
        <f t="shared" si="1760"/>
        <v>0.43811157825777702</v>
      </c>
      <c r="BX767" s="33">
        <f t="shared" si="1760"/>
        <v>0.3040984908763007</v>
      </c>
      <c r="BY767" s="33">
        <f t="shared" si="1760"/>
        <v>0.42078857291796984</v>
      </c>
      <c r="BZ767" s="33">
        <f t="shared" si="1760"/>
        <v>0.29207438550518461</v>
      </c>
      <c r="CA767" s="33">
        <f t="shared" si="1760"/>
        <v>0.20273232725086704</v>
      </c>
      <c r="CB767" s="33">
        <f t="shared" si="1760"/>
        <v>1.254374093100491</v>
      </c>
      <c r="CC767" s="33">
        <f t="shared" si="1760"/>
        <v>0.87067607348589005</v>
      </c>
      <c r="CD767" s="33">
        <f t="shared" si="1760"/>
        <v>0.60434668502044364</v>
      </c>
      <c r="CE767" s="33">
        <f t="shared" ref="CE767:CS767" si="1761">EXP(CE766)</f>
        <v>0.83624939540032683</v>
      </c>
      <c r="CF767" s="33">
        <f t="shared" si="1761"/>
        <v>0.58045071565725981</v>
      </c>
      <c r="CG767" s="33">
        <f t="shared" si="1761"/>
        <v>0.40289779001362891</v>
      </c>
      <c r="CH767" s="33">
        <f t="shared" si="1761"/>
        <v>0.557499596933551</v>
      </c>
      <c r="CI767" s="33">
        <f t="shared" si="1761"/>
        <v>0.38696714377150632</v>
      </c>
      <c r="CJ767" s="33">
        <f t="shared" si="1761"/>
        <v>0.26859852667575246</v>
      </c>
      <c r="CK767" s="33">
        <f t="shared" si="1761"/>
        <v>1.825301327048632</v>
      </c>
      <c r="CL767" s="33">
        <f t="shared" si="1761"/>
        <v>1.2669635008445355</v>
      </c>
      <c r="CM767" s="33">
        <f t="shared" si="1761"/>
        <v>0.87941453210233367</v>
      </c>
      <c r="CN767" s="33">
        <f t="shared" si="1761"/>
        <v>1.2168675513657541</v>
      </c>
      <c r="CO767" s="33">
        <f t="shared" si="1761"/>
        <v>0.84464233389635668</v>
      </c>
      <c r="CP767" s="33">
        <f t="shared" si="1761"/>
        <v>0.58627635473488882</v>
      </c>
      <c r="CQ767" s="33">
        <f t="shared" si="1761"/>
        <v>0.81124503424383565</v>
      </c>
      <c r="CR767" s="33">
        <f t="shared" si="1761"/>
        <v>0.56309488926423745</v>
      </c>
      <c r="CS767" s="33">
        <f t="shared" si="1761"/>
        <v>0.39085090315659238</v>
      </c>
    </row>
    <row r="768" spans="2:97" ht="13.9" thickTop="1" thickBot="1" x14ac:dyDescent="0.4">
      <c r="H768" s="32">
        <f t="shared" ref="H768:H769" si="1762">H767</f>
        <v>4.0562275593323978E-15</v>
      </c>
      <c r="I768" s="32">
        <f t="shared" ref="I768:J768" si="1763">I763</f>
        <v>-0.40546510810816483</v>
      </c>
      <c r="J768" s="32">
        <f t="shared" si="1763"/>
        <v>-1.7455115540992263E-3</v>
      </c>
      <c r="K768" s="32">
        <f t="shared" si="1758"/>
        <v>-0.40546510810816483</v>
      </c>
      <c r="L768" s="32">
        <f>$CE$5-$CE$7*SUMPRODUCT($B$5:$CD$5,Q768:CS768)</f>
        <v>2.5579538487363607E-13</v>
      </c>
      <c r="M768" s="32">
        <f>SUMPRODUCT($B$7:$CD$7, LN(Q768:CS768))</f>
        <v>-3180.5978399977989</v>
      </c>
      <c r="O768" s="48">
        <f t="shared" si="1759"/>
        <v>1.0000000000000004</v>
      </c>
      <c r="P768" s="39" t="s">
        <v>366</v>
      </c>
      <c r="Q768" s="32">
        <f t="shared" ref="Q768:AV768" si="1764">Q767/$O767</f>
        <v>2.5874234134418861E-2</v>
      </c>
      <c r="R768" s="32">
        <f t="shared" si="1764"/>
        <v>1.7959615639802296E-2</v>
      </c>
      <c r="S768" s="32">
        <f t="shared" si="1764"/>
        <v>1.246598420087597E-2</v>
      </c>
      <c r="T768" s="32">
        <f t="shared" si="1764"/>
        <v>1.72494894229459E-2</v>
      </c>
      <c r="U768" s="32">
        <f t="shared" si="1764"/>
        <v>1.1973077093201527E-2</v>
      </c>
      <c r="V768" s="32">
        <f t="shared" si="1764"/>
        <v>8.3106561339173109E-3</v>
      </c>
      <c r="W768" s="32">
        <f t="shared" si="1764"/>
        <v>1.149965961529726E-2</v>
      </c>
      <c r="X768" s="32">
        <f t="shared" si="1764"/>
        <v>7.9820513954676799E-3</v>
      </c>
      <c r="Y768" s="32">
        <f t="shared" si="1764"/>
        <v>5.5404374226115383E-3</v>
      </c>
      <c r="Z768" s="32">
        <f t="shared" si="1764"/>
        <v>3.4280577062426279E-2</v>
      </c>
      <c r="AA768" s="32">
        <f t="shared" si="1764"/>
        <v>2.3794558894124615E-2</v>
      </c>
      <c r="AB768" s="32">
        <f t="shared" si="1764"/>
        <v>1.6516088160795157E-2</v>
      </c>
      <c r="AC768" s="32">
        <f t="shared" si="1764"/>
        <v>2.285371804161751E-2</v>
      </c>
      <c r="AD768" s="32">
        <f t="shared" si="1764"/>
        <v>1.5863039262749734E-2</v>
      </c>
      <c r="AE768" s="32">
        <f t="shared" si="1764"/>
        <v>1.1010725440530099E-2</v>
      </c>
      <c r="AF768" s="32">
        <f t="shared" si="1764"/>
        <v>1.5235812027744999E-2</v>
      </c>
      <c r="AG768" s="32">
        <f t="shared" si="1764"/>
        <v>1.0575359508499816E-2</v>
      </c>
      <c r="AH768" s="32">
        <f t="shared" si="1764"/>
        <v>7.3404836270200627E-3</v>
      </c>
      <c r="AI768" s="32">
        <f t="shared" si="1764"/>
        <v>4.9883350707105797E-2</v>
      </c>
      <c r="AJ768" s="32">
        <f t="shared" si="1764"/>
        <v>3.4624630853646796E-2</v>
      </c>
      <c r="AK768" s="32">
        <f t="shared" si="1764"/>
        <v>2.4033370749101127E-2</v>
      </c>
      <c r="AL768" s="32">
        <f t="shared" si="1764"/>
        <v>3.3255567138070513E-2</v>
      </c>
      <c r="AM768" s="32">
        <f t="shared" si="1764"/>
        <v>2.3083087235764521E-2</v>
      </c>
      <c r="AN768" s="32">
        <f t="shared" si="1764"/>
        <v>1.6022247166067413E-2</v>
      </c>
      <c r="AO768" s="32">
        <f t="shared" si="1764"/>
        <v>2.2170378092047006E-2</v>
      </c>
      <c r="AP768" s="32">
        <f t="shared" si="1764"/>
        <v>1.5388724823843007E-2</v>
      </c>
      <c r="AQ768" s="32">
        <f t="shared" si="1764"/>
        <v>1.0681498110711602E-2</v>
      </c>
      <c r="AR768" s="32">
        <f t="shared" si="1764"/>
        <v>1.5739694238391323E-2</v>
      </c>
      <c r="AS768" s="32">
        <f t="shared" si="1764"/>
        <v>1.0925110182623304E-2</v>
      </c>
      <c r="AT768" s="32">
        <f t="shared" si="1764"/>
        <v>7.583249756613974E-3</v>
      </c>
      <c r="AU768" s="32">
        <f t="shared" si="1764"/>
        <v>1.0493129492260878E-2</v>
      </c>
      <c r="AV768" s="32">
        <f t="shared" si="1764"/>
        <v>7.2834067884155326E-3</v>
      </c>
      <c r="AW768" s="32">
        <f t="shared" ref="AW768:CB768" si="1765">AW767/$O767</f>
        <v>5.0554998377426476E-3</v>
      </c>
      <c r="AX768" s="32">
        <f t="shared" si="1765"/>
        <v>6.9954196615072493E-3</v>
      </c>
      <c r="AY768" s="32">
        <f t="shared" si="1765"/>
        <v>4.8556045256103525E-3</v>
      </c>
      <c r="AZ768" s="32">
        <f t="shared" si="1765"/>
        <v>3.3703332251617635E-3</v>
      </c>
      <c r="BA768" s="32">
        <f t="shared" si="1765"/>
        <v>2.0853401823416693E-2</v>
      </c>
      <c r="BB768" s="32">
        <f t="shared" si="1765"/>
        <v>1.4474595830943536E-2</v>
      </c>
      <c r="BC768" s="32">
        <f t="shared" si="1765"/>
        <v>1.0046990234173724E-2</v>
      </c>
      <c r="BD768" s="32">
        <f t="shared" si="1765"/>
        <v>1.3902267882277788E-2</v>
      </c>
      <c r="BE768" s="32">
        <f t="shared" si="1765"/>
        <v>9.6497305539623539E-3</v>
      </c>
      <c r="BF768" s="32">
        <f t="shared" si="1765"/>
        <v>6.6979934894491463E-3</v>
      </c>
      <c r="BG768" s="32">
        <f t="shared" si="1765"/>
        <v>9.2681785881851882E-3</v>
      </c>
      <c r="BH768" s="32">
        <f t="shared" si="1765"/>
        <v>6.4331537026415661E-3</v>
      </c>
      <c r="BI768" s="32">
        <f t="shared" si="1765"/>
        <v>4.4653289929660949E-3</v>
      </c>
      <c r="BJ768" s="32">
        <f t="shared" si="1765"/>
        <v>3.0344808802354201E-2</v>
      </c>
      <c r="BK768" s="32">
        <f t="shared" si="1765"/>
        <v>2.1062695031758137E-2</v>
      </c>
      <c r="BL768" s="32">
        <f t="shared" si="1765"/>
        <v>1.4619868752194308E-2</v>
      </c>
      <c r="BM768" s="32">
        <f t="shared" si="1765"/>
        <v>2.0229872534902795E-2</v>
      </c>
      <c r="BN768" s="32">
        <f t="shared" si="1765"/>
        <v>1.4041796687838753E-2</v>
      </c>
      <c r="BO768" s="32">
        <f t="shared" si="1765"/>
        <v>9.7465791681295346E-3</v>
      </c>
      <c r="BP768" s="32">
        <f t="shared" si="1765"/>
        <v>1.3486581689935192E-2</v>
      </c>
      <c r="BQ768" s="32">
        <f t="shared" si="1765"/>
        <v>9.3611977918924977E-3</v>
      </c>
      <c r="BR768" s="32">
        <f t="shared" si="1765"/>
        <v>6.4977194454196863E-3</v>
      </c>
      <c r="BS768" s="32">
        <f t="shared" si="1765"/>
        <v>9.5746978801779827E-3</v>
      </c>
      <c r="BT768" s="32">
        <f t="shared" si="1765"/>
        <v>6.6459124123980024E-3</v>
      </c>
      <c r="BU768" s="32">
        <f t="shared" si="1765"/>
        <v>4.6130073602327392E-3</v>
      </c>
      <c r="BV768" s="32">
        <f t="shared" si="1765"/>
        <v>6.3831319201186525E-3</v>
      </c>
      <c r="BW768" s="32">
        <f t="shared" si="1765"/>
        <v>4.4306082749319999E-3</v>
      </c>
      <c r="BX768" s="32">
        <f t="shared" si="1765"/>
        <v>3.0753382401551587E-3</v>
      </c>
      <c r="BY768" s="32">
        <f t="shared" si="1765"/>
        <v>4.2554212800791002E-3</v>
      </c>
      <c r="BZ768" s="32">
        <f t="shared" si="1765"/>
        <v>2.9537388499546657E-3</v>
      </c>
      <c r="CA768" s="32">
        <f t="shared" si="1765"/>
        <v>2.0502254934367716E-3</v>
      </c>
      <c r="CB768" s="32">
        <f t="shared" si="1765"/>
        <v>1.2685444787495075E-2</v>
      </c>
      <c r="CC768" s="32">
        <f t="shared" ref="CC768:CS768" si="1766">CC767/$O767</f>
        <v>8.8051190779124509E-3</v>
      </c>
      <c r="CD768" s="32">
        <f t="shared" si="1766"/>
        <v>6.1117385535148644E-3</v>
      </c>
      <c r="CE768" s="32">
        <f t="shared" si="1766"/>
        <v>8.4569631916633792E-3</v>
      </c>
      <c r="CF768" s="32">
        <f t="shared" si="1766"/>
        <v>5.8700793852749658E-3</v>
      </c>
      <c r="CG768" s="32">
        <f t="shared" si="1766"/>
        <v>4.0744923690099076E-3</v>
      </c>
      <c r="CH768" s="32">
        <f t="shared" si="1766"/>
        <v>5.6379754611089166E-3</v>
      </c>
      <c r="CI768" s="32">
        <f t="shared" si="1766"/>
        <v>3.9133862568499749E-3</v>
      </c>
      <c r="CJ768" s="32">
        <f t="shared" si="1766"/>
        <v>2.7163282460066036E-3</v>
      </c>
      <c r="CK768" s="32">
        <f t="shared" si="1766"/>
        <v>1.8459213509093041E-2</v>
      </c>
      <c r="CL768" s="32">
        <f t="shared" si="1766"/>
        <v>1.2812761062378906E-2</v>
      </c>
      <c r="CM768" s="32">
        <f t="shared" si="1766"/>
        <v>8.8934908283467336E-3</v>
      </c>
      <c r="CN768" s="32">
        <f t="shared" si="1766"/>
        <v>1.2306142339395353E-2</v>
      </c>
      <c r="CO768" s="32">
        <f t="shared" si="1766"/>
        <v>8.5418407082526009E-3</v>
      </c>
      <c r="CP768" s="32">
        <f t="shared" si="1766"/>
        <v>5.9289938855644868E-3</v>
      </c>
      <c r="CQ768" s="32">
        <f t="shared" si="1766"/>
        <v>8.2040948929302318E-3</v>
      </c>
      <c r="CR768" s="32">
        <f t="shared" si="1766"/>
        <v>5.6945604721683977E-3</v>
      </c>
      <c r="CS768" s="32">
        <f t="shared" si="1766"/>
        <v>3.9526625903763225E-3</v>
      </c>
    </row>
    <row r="769" spans="2:97" ht="13.15" thickTop="1" x14ac:dyDescent="0.35">
      <c r="H769" s="34">
        <f t="shared" si="1762"/>
        <v>4.0562275593323978E-15</v>
      </c>
      <c r="I769" s="34">
        <f t="shared" ref="I769:J769" si="1767">I764</f>
        <v>-0.36512199073450691</v>
      </c>
      <c r="J769" s="34">
        <f t="shared" si="1767"/>
        <v>-1.6212356340033194E-3</v>
      </c>
      <c r="K769" s="34">
        <f t="shared" si="1758"/>
        <v>-0.36512199073450691</v>
      </c>
      <c r="L769" s="34">
        <f>$CE$6-$CE$7*SUMPRODUCT($B$6:$CD$6,Q768:CS768)</f>
        <v>3.1263880373444408E-13</v>
      </c>
    </row>
    <row r="770" spans="2:97" ht="13.5" thickBot="1" x14ac:dyDescent="0.4">
      <c r="B770" s="39" t="s">
        <v>367</v>
      </c>
      <c r="D770" s="39" t="s">
        <v>368</v>
      </c>
      <c r="E770" s="39" t="s">
        <v>369</v>
      </c>
      <c r="F770" s="39" t="s">
        <v>370</v>
      </c>
      <c r="H770" s="39" t="s">
        <v>347</v>
      </c>
      <c r="I770" s="39" t="s">
        <v>371</v>
      </c>
      <c r="J770" s="39" t="s">
        <v>372</v>
      </c>
      <c r="K770" s="39" t="s">
        <v>349</v>
      </c>
      <c r="L770" s="39" t="s">
        <v>373</v>
      </c>
      <c r="M770" s="39" t="s">
        <v>374</v>
      </c>
      <c r="O770" s="45" t="s">
        <v>336</v>
      </c>
    </row>
    <row r="771" spans="2:97" ht="13.9" thickTop="1" thickBot="1" x14ac:dyDescent="0.4">
      <c r="B771" s="32">
        <f>1+B766</f>
        <v>8</v>
      </c>
      <c r="D771" s="32">
        <f>IF(F766,IF(M771&lt;0,D766,H771),E766)</f>
        <v>0</v>
      </c>
      <c r="E771" s="32">
        <f>IF(F766,IF(M771&lt;0,H771,E766),H771)</f>
        <v>2.0281137796661989E-15</v>
      </c>
      <c r="F771" s="32" t="b">
        <f>OR(F766,M771*M766&lt;=0)</f>
        <v>1</v>
      </c>
      <c r="H771" s="32">
        <f>IF(F766,(D766+E766)/2,2*H766)</f>
        <v>2.0281137796661989E-15</v>
      </c>
      <c r="I771" s="32">
        <f>I766</f>
        <v>-0.49706183544640414</v>
      </c>
      <c r="J771" s="32">
        <f>J766</f>
        <v>1</v>
      </c>
      <c r="K771" s="32">
        <f>I771+J771*H771</f>
        <v>-0.49706183544640209</v>
      </c>
      <c r="L771" s="32">
        <f>$CE$3-$CE$7*SUMPRODUCT($B$3:$CD$3,Q773:CS773)</f>
        <v>-5.9685589803848416E-13</v>
      </c>
      <c r="M771" s="32">
        <f>SUMPRODUCT(L771:L774,J771:J774)</f>
        <v>-5.9685589803848416E-13</v>
      </c>
      <c r="O771" s="46">
        <f>SUM(Q771:CS771)</f>
        <v>-1.2659907370647441</v>
      </c>
      <c r="P771" s="39" t="s">
        <v>363</v>
      </c>
      <c r="Q771" s="32">
        <f t="shared" ref="Q771:AV771" si="1768">SUMPRODUCT(B$3:B$6,$K771:$K774)</f>
        <v>0.93942911356858483</v>
      </c>
      <c r="R771" s="32">
        <f t="shared" si="1768"/>
        <v>0.57430712283407792</v>
      </c>
      <c r="S771" s="32">
        <f t="shared" si="1768"/>
        <v>0.20918513209957101</v>
      </c>
      <c r="T771" s="32">
        <f t="shared" si="1768"/>
        <v>0.53396400546042</v>
      </c>
      <c r="U771" s="32">
        <f t="shared" si="1768"/>
        <v>0.16884201472591309</v>
      </c>
      <c r="V771" s="32">
        <f t="shared" si="1768"/>
        <v>-0.19627997600859381</v>
      </c>
      <c r="W771" s="32">
        <f t="shared" si="1768"/>
        <v>0.12849889735225517</v>
      </c>
      <c r="X771" s="32">
        <f t="shared" si="1768"/>
        <v>-0.23662309338225174</v>
      </c>
      <c r="Y771" s="32">
        <f t="shared" si="1768"/>
        <v>-0.60174508411675864</v>
      </c>
      <c r="Z771" s="32">
        <f t="shared" si="1768"/>
        <v>1.2207603884718612</v>
      </c>
      <c r="AA771" s="32">
        <f t="shared" si="1768"/>
        <v>0.85563839773735428</v>
      </c>
      <c r="AB771" s="32">
        <f t="shared" si="1768"/>
        <v>0.49051640700284738</v>
      </c>
      <c r="AC771" s="32">
        <f t="shared" si="1768"/>
        <v>0.81529528036369636</v>
      </c>
      <c r="AD771" s="32">
        <f t="shared" si="1768"/>
        <v>0.4501732896291894</v>
      </c>
      <c r="AE771" s="32">
        <f t="shared" si="1768"/>
        <v>8.5051298894682492E-2</v>
      </c>
      <c r="AF771" s="32">
        <f t="shared" si="1768"/>
        <v>0.40983017225553148</v>
      </c>
      <c r="AG771" s="32">
        <f t="shared" si="1768"/>
        <v>4.470818152102457E-2</v>
      </c>
      <c r="AH771" s="32">
        <f t="shared" si="1768"/>
        <v>-0.32041380921348234</v>
      </c>
      <c r="AI771" s="32">
        <f t="shared" si="1768"/>
        <v>1.5958687550095629</v>
      </c>
      <c r="AJ771" s="32">
        <f t="shared" si="1768"/>
        <v>1.230746764275056</v>
      </c>
      <c r="AK771" s="32">
        <f t="shared" si="1768"/>
        <v>0.86562477354054912</v>
      </c>
      <c r="AL771" s="32">
        <f t="shared" si="1768"/>
        <v>1.1904036469013981</v>
      </c>
      <c r="AM771" s="32">
        <f t="shared" si="1768"/>
        <v>0.82528165616689109</v>
      </c>
      <c r="AN771" s="32">
        <f t="shared" si="1768"/>
        <v>0.46015966543238418</v>
      </c>
      <c r="AO771" s="32">
        <f t="shared" si="1768"/>
        <v>0.78493853879323316</v>
      </c>
      <c r="AP771" s="32">
        <f t="shared" si="1768"/>
        <v>0.41981654805872626</v>
      </c>
      <c r="AQ771" s="32">
        <f t="shared" si="1768"/>
        <v>5.4694557324219351E-2</v>
      </c>
      <c r="AR771" s="32">
        <f t="shared" si="1768"/>
        <v>0.44236727812218274</v>
      </c>
      <c r="AS771" s="32">
        <f t="shared" si="1768"/>
        <v>7.7245287387675832E-2</v>
      </c>
      <c r="AT771" s="32">
        <f t="shared" si="1768"/>
        <v>-0.28787670334683108</v>
      </c>
      <c r="AU771" s="32">
        <f t="shared" si="1768"/>
        <v>3.690217001401791E-2</v>
      </c>
      <c r="AV771" s="32">
        <f t="shared" si="1768"/>
        <v>-0.328219820720489</v>
      </c>
      <c r="AW771" s="32">
        <f t="shared" ref="AW771:CB771" si="1769">SUMPRODUCT(AH$3:AH$6,$K771:$K774)</f>
        <v>-0.69334181145499585</v>
      </c>
      <c r="AX771" s="32">
        <f t="shared" si="1769"/>
        <v>-0.36856293809414686</v>
      </c>
      <c r="AY771" s="32">
        <f t="shared" si="1769"/>
        <v>-0.73368492882865377</v>
      </c>
      <c r="AZ771" s="32">
        <f t="shared" si="1769"/>
        <v>-1.0988069195631607</v>
      </c>
      <c r="BA771" s="32">
        <f t="shared" si="1769"/>
        <v>0.72369855302545905</v>
      </c>
      <c r="BB771" s="32">
        <f t="shared" si="1769"/>
        <v>0.35857656229095214</v>
      </c>
      <c r="BC771" s="32">
        <f t="shared" si="1769"/>
        <v>-6.5454284435547683E-3</v>
      </c>
      <c r="BD771" s="32">
        <f t="shared" si="1769"/>
        <v>0.31823344491729422</v>
      </c>
      <c r="BE771" s="32">
        <f t="shared" si="1769"/>
        <v>-4.6888545817212711E-2</v>
      </c>
      <c r="BF771" s="32">
        <f t="shared" si="1769"/>
        <v>-0.4120105365517196</v>
      </c>
      <c r="BG771" s="32">
        <f t="shared" si="1769"/>
        <v>-8.7231663190870612E-2</v>
      </c>
      <c r="BH771" s="32">
        <f t="shared" si="1769"/>
        <v>-0.45235365392537752</v>
      </c>
      <c r="BI771" s="32">
        <f t="shared" si="1769"/>
        <v>-0.81747564465988443</v>
      </c>
      <c r="BJ771" s="32">
        <f t="shared" si="1769"/>
        <v>1.0988069195631607</v>
      </c>
      <c r="BK771" s="32">
        <f t="shared" si="1769"/>
        <v>0.73368492882865377</v>
      </c>
      <c r="BL771" s="32">
        <f t="shared" si="1769"/>
        <v>0.36856293809414686</v>
      </c>
      <c r="BM771" s="32">
        <f t="shared" si="1769"/>
        <v>0.69334181145499585</v>
      </c>
      <c r="BN771" s="32">
        <f t="shared" si="1769"/>
        <v>0.328219820720489</v>
      </c>
      <c r="BO771" s="32">
        <f t="shared" si="1769"/>
        <v>-3.690217001401791E-2</v>
      </c>
      <c r="BP771" s="32">
        <f t="shared" si="1769"/>
        <v>0.28787670334683108</v>
      </c>
      <c r="BQ771" s="32">
        <f t="shared" si="1769"/>
        <v>-7.7245287387675832E-2</v>
      </c>
      <c r="BR771" s="32">
        <f t="shared" si="1769"/>
        <v>-0.44236727812218274</v>
      </c>
      <c r="BS771" s="32">
        <f t="shared" si="1769"/>
        <v>-5.4694557324219351E-2</v>
      </c>
      <c r="BT771" s="32">
        <f t="shared" si="1769"/>
        <v>-0.41981654805872626</v>
      </c>
      <c r="BU771" s="32">
        <f t="shared" si="1769"/>
        <v>-0.78493853879323316</v>
      </c>
      <c r="BV771" s="32">
        <f t="shared" si="1769"/>
        <v>-0.46015966543238418</v>
      </c>
      <c r="BW771" s="32">
        <f t="shared" si="1769"/>
        <v>-0.82528165616689109</v>
      </c>
      <c r="BX771" s="32">
        <f t="shared" si="1769"/>
        <v>-1.1904036469013981</v>
      </c>
      <c r="BY771" s="32">
        <f t="shared" si="1769"/>
        <v>-0.86562477354054912</v>
      </c>
      <c r="BZ771" s="32">
        <f t="shared" si="1769"/>
        <v>-1.230746764275056</v>
      </c>
      <c r="CA771" s="32">
        <f t="shared" si="1769"/>
        <v>-1.5958687550095629</v>
      </c>
      <c r="CB771" s="32">
        <f t="shared" si="1769"/>
        <v>0.2266367175790569</v>
      </c>
      <c r="CC771" s="32">
        <f t="shared" ref="CC771:CS771" si="1770">SUMPRODUCT(BN$3:BN$6,$K771:$K774)</f>
        <v>-0.13848527315545001</v>
      </c>
      <c r="CD771" s="32">
        <f t="shared" si="1770"/>
        <v>-0.50360726388995691</v>
      </c>
      <c r="CE771" s="32">
        <f t="shared" si="1770"/>
        <v>-0.17882839052910793</v>
      </c>
      <c r="CF771" s="32">
        <f t="shared" si="1770"/>
        <v>-0.54395038126361483</v>
      </c>
      <c r="CG771" s="32">
        <f t="shared" si="1770"/>
        <v>-0.90907237199812174</v>
      </c>
      <c r="CH771" s="32">
        <f t="shared" si="1770"/>
        <v>-0.58429349863727276</v>
      </c>
      <c r="CI771" s="32">
        <f t="shared" si="1770"/>
        <v>-0.94941548937177966</v>
      </c>
      <c r="CJ771" s="32">
        <f t="shared" si="1770"/>
        <v>-1.3145374801062866</v>
      </c>
      <c r="CK771" s="32">
        <f t="shared" si="1770"/>
        <v>0.60174508411675864</v>
      </c>
      <c r="CL771" s="32">
        <f t="shared" si="1770"/>
        <v>0.23662309338225174</v>
      </c>
      <c r="CM771" s="32">
        <f t="shared" si="1770"/>
        <v>-0.12849889735225517</v>
      </c>
      <c r="CN771" s="32">
        <f t="shared" si="1770"/>
        <v>0.19627997600859381</v>
      </c>
      <c r="CO771" s="32">
        <f t="shared" si="1770"/>
        <v>-0.16884201472591309</v>
      </c>
      <c r="CP771" s="32">
        <f t="shared" si="1770"/>
        <v>-0.53396400546042</v>
      </c>
      <c r="CQ771" s="32">
        <f t="shared" si="1770"/>
        <v>-0.20918513209957101</v>
      </c>
      <c r="CR771" s="32">
        <f t="shared" si="1770"/>
        <v>-0.57430712283407792</v>
      </c>
      <c r="CS771" s="32">
        <f t="shared" si="1770"/>
        <v>-0.93942911356858483</v>
      </c>
    </row>
    <row r="772" spans="2:97" ht="13.9" thickTop="1" thickBot="1" x14ac:dyDescent="0.4">
      <c r="H772" s="33">
        <f>H771</f>
        <v>2.0281137796661989E-15</v>
      </c>
      <c r="I772" s="33">
        <f t="shared" ref="I772:J772" si="1771">I767</f>
        <v>0.328219820720489</v>
      </c>
      <c r="J772" s="33">
        <f t="shared" si="1771"/>
        <v>-5.7347242331006192E-4</v>
      </c>
      <c r="K772" s="33">
        <f t="shared" ref="K772:K774" si="1772">I772+J772*H772</f>
        <v>0.328219820720489</v>
      </c>
      <c r="L772" s="33">
        <f>$CE$4-$CE$7*SUMPRODUCT($B$4:$CD$4,Q773:CS773)</f>
        <v>0</v>
      </c>
      <c r="M772" s="39" t="s">
        <v>375</v>
      </c>
      <c r="O772" s="47">
        <f t="shared" ref="O772:O773" si="1773">SUM(Q772:CS772)</f>
        <v>98.882941364185825</v>
      </c>
      <c r="P772" s="39" t="s">
        <v>365</v>
      </c>
      <c r="Q772" s="33">
        <f>EXP(Q771)</f>
        <v>2.5585203767569578</v>
      </c>
      <c r="R772" s="33">
        <f>EXP(R771)</f>
        <v>1.775899620233887</v>
      </c>
      <c r="S772" s="33">
        <f t="shared" ref="S772:CD772" si="1774">EXP(S771)</f>
        <v>1.2326731847820869</v>
      </c>
      <c r="T772" s="33">
        <f t="shared" si="1774"/>
        <v>1.7056802511713045</v>
      </c>
      <c r="U772" s="33">
        <f t="shared" si="1774"/>
        <v>1.183933080155924</v>
      </c>
      <c r="V772" s="33">
        <f t="shared" si="1774"/>
        <v>0.82178212318805743</v>
      </c>
      <c r="W772" s="33">
        <f t="shared" si="1774"/>
        <v>1.1371201674475357</v>
      </c>
      <c r="X772" s="33">
        <f t="shared" si="1774"/>
        <v>0.78928872010394902</v>
      </c>
      <c r="Y772" s="33">
        <f t="shared" si="1774"/>
        <v>0.5478547487920381</v>
      </c>
      <c r="Z772" s="33">
        <f t="shared" si="1774"/>
        <v>3.3897642915943549</v>
      </c>
      <c r="AA772" s="33">
        <f t="shared" si="1774"/>
        <v>2.3528759719143926</v>
      </c>
      <c r="AB772" s="33">
        <f t="shared" si="1774"/>
        <v>1.6331593771696327</v>
      </c>
      <c r="AC772" s="33">
        <f t="shared" si="1774"/>
        <v>2.2598428610629022</v>
      </c>
      <c r="AD772" s="33">
        <f t="shared" si="1774"/>
        <v>1.568583981276261</v>
      </c>
      <c r="AE772" s="33">
        <f t="shared" si="1774"/>
        <v>1.0887729181130879</v>
      </c>
      <c r="AF772" s="33">
        <f t="shared" si="1774"/>
        <v>1.5065619073752674</v>
      </c>
      <c r="AG772" s="33">
        <f t="shared" si="1774"/>
        <v>1.0457226541841735</v>
      </c>
      <c r="AH772" s="33">
        <f t="shared" si="1774"/>
        <v>0.72584861207539164</v>
      </c>
      <c r="AI772" s="33">
        <f t="shared" si="1774"/>
        <v>4.9326124430198659</v>
      </c>
      <c r="AJ772" s="33">
        <f t="shared" si="1774"/>
        <v>3.4237853424577396</v>
      </c>
      <c r="AK772" s="33">
        <f t="shared" si="1774"/>
        <v>2.3764903905671084</v>
      </c>
      <c r="AL772" s="33">
        <f t="shared" si="1774"/>
        <v>3.2884082953465761</v>
      </c>
      <c r="AM772" s="33">
        <f t="shared" si="1774"/>
        <v>2.2825235616384916</v>
      </c>
      <c r="AN772" s="33">
        <f t="shared" si="1774"/>
        <v>1.584326927044738</v>
      </c>
      <c r="AO772" s="33">
        <f t="shared" si="1774"/>
        <v>2.1922721968977159</v>
      </c>
      <c r="AP772" s="33">
        <f t="shared" si="1774"/>
        <v>1.5216823744256605</v>
      </c>
      <c r="AQ772" s="33">
        <f t="shared" si="1774"/>
        <v>1.0562179513631582</v>
      </c>
      <c r="AR772" s="33">
        <f t="shared" si="1774"/>
        <v>1.5563872624650612</v>
      </c>
      <c r="AS772" s="33">
        <f t="shared" si="1774"/>
        <v>1.0803070295856085</v>
      </c>
      <c r="AT772" s="33">
        <f t="shared" si="1774"/>
        <v>0.74985404103323527</v>
      </c>
      <c r="AU772" s="33">
        <f t="shared" si="1774"/>
        <v>1.0375915083100404</v>
      </c>
      <c r="AV772" s="33">
        <f t="shared" si="1774"/>
        <v>0.72020468639040536</v>
      </c>
      <c r="AW772" s="33">
        <f t="shared" si="1774"/>
        <v>0.4999026940221567</v>
      </c>
      <c r="AX772" s="33">
        <f t="shared" si="1774"/>
        <v>0.69172767220669329</v>
      </c>
      <c r="AY772" s="33">
        <f t="shared" si="1774"/>
        <v>0.48013645759360335</v>
      </c>
      <c r="AZ772" s="33">
        <f t="shared" si="1774"/>
        <v>0.33326846268143762</v>
      </c>
      <c r="BA772" s="33">
        <f t="shared" si="1774"/>
        <v>2.0620457097487166</v>
      </c>
      <c r="BB772" s="33">
        <f t="shared" si="1774"/>
        <v>1.4312906108214769</v>
      </c>
      <c r="BC772" s="33">
        <f t="shared" si="1774"/>
        <v>0.99347594621234692</v>
      </c>
      <c r="BD772" s="33">
        <f t="shared" si="1774"/>
        <v>1.374697139832477</v>
      </c>
      <c r="BE772" s="33">
        <f t="shared" si="1774"/>
        <v>0.95419374054765083</v>
      </c>
      <c r="BF772" s="33">
        <f t="shared" si="1774"/>
        <v>0.66231729747489765</v>
      </c>
      <c r="BG772" s="33">
        <f t="shared" si="1774"/>
        <v>0.91646475988831766</v>
      </c>
      <c r="BH772" s="33">
        <f t="shared" si="1774"/>
        <v>0.63612916036510025</v>
      </c>
      <c r="BI772" s="33">
        <f t="shared" si="1774"/>
        <v>0.4415448649832649</v>
      </c>
      <c r="BJ772" s="33">
        <f t="shared" si="1774"/>
        <v>3.0005839495106175</v>
      </c>
      <c r="BK772" s="33">
        <f t="shared" si="1774"/>
        <v>2.082741237797066</v>
      </c>
      <c r="BL772" s="33">
        <f t="shared" si="1774"/>
        <v>1.4456556245753209</v>
      </c>
      <c r="BM772" s="33">
        <f t="shared" si="1774"/>
        <v>2.0003892996737442</v>
      </c>
      <c r="BN772" s="33">
        <f t="shared" si="1774"/>
        <v>1.3884941585313768</v>
      </c>
      <c r="BO772" s="33">
        <f t="shared" si="1774"/>
        <v>0.96377041638354688</v>
      </c>
      <c r="BP772" s="33">
        <f t="shared" si="1774"/>
        <v>1.3335928664491623</v>
      </c>
      <c r="BQ772" s="33">
        <f t="shared" si="1774"/>
        <v>0.92566277235425076</v>
      </c>
      <c r="BR772" s="33">
        <f t="shared" si="1774"/>
        <v>0.64251361092236425</v>
      </c>
      <c r="BS772" s="33">
        <f t="shared" si="1774"/>
        <v>0.94677428906543093</v>
      </c>
      <c r="BT772" s="33">
        <f t="shared" si="1774"/>
        <v>0.65716736738666448</v>
      </c>
      <c r="BU772" s="33">
        <f t="shared" si="1774"/>
        <v>0.45614773631445027</v>
      </c>
      <c r="BV772" s="33">
        <f t="shared" si="1774"/>
        <v>0.63118285937695362</v>
      </c>
      <c r="BW772" s="33">
        <f t="shared" si="1774"/>
        <v>0.43811157825777614</v>
      </c>
      <c r="BX772" s="33">
        <f t="shared" si="1774"/>
        <v>0.30409849087630003</v>
      </c>
      <c r="BY772" s="33">
        <f t="shared" si="1774"/>
        <v>0.42078857291796889</v>
      </c>
      <c r="BZ772" s="33">
        <f t="shared" si="1774"/>
        <v>0.29207438550518394</v>
      </c>
      <c r="CA772" s="33">
        <f t="shared" si="1774"/>
        <v>0.2027323272508666</v>
      </c>
      <c r="CB772" s="33">
        <f t="shared" si="1774"/>
        <v>1.2543740931004883</v>
      </c>
      <c r="CC772" s="33">
        <f t="shared" si="1774"/>
        <v>0.87067607348588827</v>
      </c>
      <c r="CD772" s="33">
        <f t="shared" si="1774"/>
        <v>0.60434668502044242</v>
      </c>
      <c r="CE772" s="33">
        <f t="shared" ref="CE772:CS772" si="1775">EXP(CE771)</f>
        <v>0.83624939540032517</v>
      </c>
      <c r="CF772" s="33">
        <f t="shared" si="1775"/>
        <v>0.58045071565725859</v>
      </c>
      <c r="CG772" s="33">
        <f t="shared" si="1775"/>
        <v>0.40289779001362808</v>
      </c>
      <c r="CH772" s="33">
        <f t="shared" si="1775"/>
        <v>0.55749959693354989</v>
      </c>
      <c r="CI772" s="33">
        <f t="shared" si="1775"/>
        <v>0.38696714377150554</v>
      </c>
      <c r="CJ772" s="33">
        <f t="shared" si="1775"/>
        <v>0.26859852667575196</v>
      </c>
      <c r="CK772" s="33">
        <f t="shared" si="1775"/>
        <v>1.8253013270486282</v>
      </c>
      <c r="CL772" s="33">
        <f t="shared" si="1775"/>
        <v>1.266963500844533</v>
      </c>
      <c r="CM772" s="33">
        <f t="shared" si="1775"/>
        <v>0.87941453210233189</v>
      </c>
      <c r="CN772" s="33">
        <f t="shared" si="1775"/>
        <v>1.2168675513657516</v>
      </c>
      <c r="CO772" s="33">
        <f t="shared" si="1775"/>
        <v>0.8446423338963549</v>
      </c>
      <c r="CP772" s="33">
        <f t="shared" si="1775"/>
        <v>0.58627635473488771</v>
      </c>
      <c r="CQ772" s="33">
        <f t="shared" si="1775"/>
        <v>0.8112450342438341</v>
      </c>
      <c r="CR772" s="33">
        <f t="shared" si="1775"/>
        <v>0.56309488926423634</v>
      </c>
      <c r="CS772" s="33">
        <f t="shared" si="1775"/>
        <v>0.3908509031565916</v>
      </c>
    </row>
    <row r="773" spans="2:97" ht="13.9" thickTop="1" thickBot="1" x14ac:dyDescent="0.4">
      <c r="H773" s="32">
        <f t="shared" ref="H773:H774" si="1776">H772</f>
        <v>2.0281137796661989E-15</v>
      </c>
      <c r="I773" s="32">
        <f t="shared" ref="I773:J773" si="1777">I768</f>
        <v>-0.40546510810816483</v>
      </c>
      <c r="J773" s="32">
        <f t="shared" si="1777"/>
        <v>-1.7455115540992263E-3</v>
      </c>
      <c r="K773" s="32">
        <f t="shared" si="1772"/>
        <v>-0.40546510810816483</v>
      </c>
      <c r="L773" s="32">
        <f>$CE$5-$CE$7*SUMPRODUCT($B$5:$CD$5,Q773:CS773)</f>
        <v>0</v>
      </c>
      <c r="M773" s="32">
        <f>SUMPRODUCT($B$7:$CD$7, LN(Q773:CS773))</f>
        <v>-3180.5978399977989</v>
      </c>
      <c r="O773" s="48">
        <f t="shared" si="1773"/>
        <v>0.99999999999999978</v>
      </c>
      <c r="P773" s="39" t="s">
        <v>366</v>
      </c>
      <c r="Q773" s="32">
        <f t="shared" ref="Q773:AV773" si="1778">Q772/$O772</f>
        <v>2.5874234134418882E-2</v>
      </c>
      <c r="R773" s="32">
        <f t="shared" si="1778"/>
        <v>1.7959615639802314E-2</v>
      </c>
      <c r="S773" s="32">
        <f t="shared" si="1778"/>
        <v>1.2465984200875985E-2</v>
      </c>
      <c r="T773" s="32">
        <f t="shared" si="1778"/>
        <v>1.7249489422945914E-2</v>
      </c>
      <c r="U773" s="32">
        <f t="shared" si="1778"/>
        <v>1.1973077093201537E-2</v>
      </c>
      <c r="V773" s="32">
        <f t="shared" si="1778"/>
        <v>8.3106561339173178E-3</v>
      </c>
      <c r="W773" s="32">
        <f t="shared" si="1778"/>
        <v>1.149965961529727E-2</v>
      </c>
      <c r="X773" s="32">
        <f t="shared" si="1778"/>
        <v>7.9820513954676885E-3</v>
      </c>
      <c r="Y773" s="32">
        <f t="shared" si="1778"/>
        <v>5.5404374226115435E-3</v>
      </c>
      <c r="Z773" s="32">
        <f t="shared" si="1778"/>
        <v>3.4280577062426314E-2</v>
      </c>
      <c r="AA773" s="32">
        <f t="shared" si="1778"/>
        <v>2.3794558894124636E-2</v>
      </c>
      <c r="AB773" s="32">
        <f t="shared" si="1778"/>
        <v>1.6516088160795171E-2</v>
      </c>
      <c r="AC773" s="32">
        <f t="shared" si="1778"/>
        <v>2.2853718041617534E-2</v>
      </c>
      <c r="AD773" s="32">
        <f t="shared" si="1778"/>
        <v>1.5863039262749748E-2</v>
      </c>
      <c r="AE773" s="32">
        <f t="shared" si="1778"/>
        <v>1.1010725440530108E-2</v>
      </c>
      <c r="AF773" s="32">
        <f t="shared" si="1778"/>
        <v>1.5235812027745014E-2</v>
      </c>
      <c r="AG773" s="32">
        <f t="shared" si="1778"/>
        <v>1.0575359508499829E-2</v>
      </c>
      <c r="AH773" s="32">
        <f t="shared" si="1778"/>
        <v>7.3404836270200696E-3</v>
      </c>
      <c r="AI773" s="32">
        <f t="shared" si="1778"/>
        <v>4.9883350707105853E-2</v>
      </c>
      <c r="AJ773" s="32">
        <f t="shared" si="1778"/>
        <v>3.4624630853646837E-2</v>
      </c>
      <c r="AK773" s="32">
        <f t="shared" si="1778"/>
        <v>2.4033370749101158E-2</v>
      </c>
      <c r="AL773" s="32">
        <f t="shared" si="1778"/>
        <v>3.3255567138070562E-2</v>
      </c>
      <c r="AM773" s="32">
        <f t="shared" si="1778"/>
        <v>2.3083087235764542E-2</v>
      </c>
      <c r="AN773" s="32">
        <f t="shared" si="1778"/>
        <v>1.6022247166067427E-2</v>
      </c>
      <c r="AO773" s="32">
        <f t="shared" si="1778"/>
        <v>2.2170378092047024E-2</v>
      </c>
      <c r="AP773" s="32">
        <f t="shared" si="1778"/>
        <v>1.5388724823843023E-2</v>
      </c>
      <c r="AQ773" s="32">
        <f t="shared" si="1778"/>
        <v>1.0681498110711615E-2</v>
      </c>
      <c r="AR773" s="32">
        <f t="shared" si="1778"/>
        <v>1.5739694238391309E-2</v>
      </c>
      <c r="AS773" s="32">
        <f t="shared" si="1778"/>
        <v>1.0925110182623293E-2</v>
      </c>
      <c r="AT773" s="32">
        <f t="shared" si="1778"/>
        <v>7.5832497566139662E-3</v>
      </c>
      <c r="AU773" s="32">
        <f t="shared" si="1778"/>
        <v>1.0493129492260868E-2</v>
      </c>
      <c r="AV773" s="32">
        <f t="shared" si="1778"/>
        <v>7.2834067884155248E-3</v>
      </c>
      <c r="AW773" s="32">
        <f t="shared" ref="AW773:CB773" si="1779">AW772/$O772</f>
        <v>5.0554998377426424E-3</v>
      </c>
      <c r="AX773" s="32">
        <f t="shared" si="1779"/>
        <v>6.9954196615072423E-3</v>
      </c>
      <c r="AY773" s="32">
        <f t="shared" si="1779"/>
        <v>4.8556045256103481E-3</v>
      </c>
      <c r="AZ773" s="32">
        <f t="shared" si="1779"/>
        <v>3.37033322516176E-3</v>
      </c>
      <c r="BA773" s="32">
        <f t="shared" si="1779"/>
        <v>2.0853401823416672E-2</v>
      </c>
      <c r="BB773" s="32">
        <f t="shared" si="1779"/>
        <v>1.4474595830943522E-2</v>
      </c>
      <c r="BC773" s="32">
        <f t="shared" si="1779"/>
        <v>1.0046990234173714E-2</v>
      </c>
      <c r="BD773" s="32">
        <f t="shared" si="1779"/>
        <v>1.3902267882277775E-2</v>
      </c>
      <c r="BE773" s="32">
        <f t="shared" si="1779"/>
        <v>9.6497305539623435E-3</v>
      </c>
      <c r="BF773" s="32">
        <f t="shared" si="1779"/>
        <v>6.6979934894491394E-3</v>
      </c>
      <c r="BG773" s="32">
        <f t="shared" si="1779"/>
        <v>9.2681785881851796E-3</v>
      </c>
      <c r="BH773" s="32">
        <f t="shared" si="1779"/>
        <v>6.4331537026415591E-3</v>
      </c>
      <c r="BI773" s="32">
        <f t="shared" si="1779"/>
        <v>4.4653289929660906E-3</v>
      </c>
      <c r="BJ773" s="32">
        <f t="shared" si="1779"/>
        <v>3.034480880235417E-2</v>
      </c>
      <c r="BK773" s="32">
        <f t="shared" si="1779"/>
        <v>2.1062695031758116E-2</v>
      </c>
      <c r="BL773" s="32">
        <f t="shared" si="1779"/>
        <v>1.4619868752194294E-2</v>
      </c>
      <c r="BM773" s="32">
        <f t="shared" si="1779"/>
        <v>2.0229872534902774E-2</v>
      </c>
      <c r="BN773" s="32">
        <f t="shared" si="1779"/>
        <v>1.404179668783874E-2</v>
      </c>
      <c r="BO773" s="32">
        <f t="shared" si="1779"/>
        <v>9.7465791681295242E-3</v>
      </c>
      <c r="BP773" s="32">
        <f t="shared" si="1779"/>
        <v>1.3486581689935178E-2</v>
      </c>
      <c r="BQ773" s="32">
        <f t="shared" si="1779"/>
        <v>9.361197791892489E-3</v>
      </c>
      <c r="BR773" s="32">
        <f t="shared" si="1779"/>
        <v>6.4977194454196802E-3</v>
      </c>
      <c r="BS773" s="32">
        <f t="shared" si="1779"/>
        <v>9.5746978801779532E-3</v>
      </c>
      <c r="BT773" s="32">
        <f t="shared" si="1779"/>
        <v>6.6459124123979824E-3</v>
      </c>
      <c r="BU773" s="32">
        <f t="shared" si="1779"/>
        <v>4.6130073602327262E-3</v>
      </c>
      <c r="BV773" s="32">
        <f t="shared" si="1779"/>
        <v>6.3831319201186325E-3</v>
      </c>
      <c r="BW773" s="32">
        <f t="shared" si="1779"/>
        <v>4.4306082749319868E-3</v>
      </c>
      <c r="BX773" s="32">
        <f t="shared" si="1779"/>
        <v>3.0753382401551492E-3</v>
      </c>
      <c r="BY773" s="32">
        <f t="shared" si="1779"/>
        <v>4.2554212800790863E-3</v>
      </c>
      <c r="BZ773" s="32">
        <f t="shared" si="1779"/>
        <v>2.9537388499546562E-3</v>
      </c>
      <c r="CA773" s="32">
        <f t="shared" si="1779"/>
        <v>2.0502254934367651E-3</v>
      </c>
      <c r="CB773" s="32">
        <f t="shared" si="1779"/>
        <v>1.2685444787495035E-2</v>
      </c>
      <c r="CC773" s="32">
        <f t="shared" ref="CC773:CS773" si="1780">CC772/$O772</f>
        <v>8.8051190779124249E-3</v>
      </c>
      <c r="CD773" s="32">
        <f t="shared" si="1780"/>
        <v>6.1117385535148462E-3</v>
      </c>
      <c r="CE773" s="32">
        <f t="shared" si="1780"/>
        <v>8.4569631916633532E-3</v>
      </c>
      <c r="CF773" s="32">
        <f t="shared" si="1780"/>
        <v>5.8700793852749476E-3</v>
      </c>
      <c r="CG773" s="32">
        <f t="shared" si="1780"/>
        <v>4.0744923690098954E-3</v>
      </c>
      <c r="CH773" s="32">
        <f t="shared" si="1780"/>
        <v>5.6379754611089001E-3</v>
      </c>
      <c r="CI773" s="32">
        <f t="shared" si="1780"/>
        <v>3.9133862568499628E-3</v>
      </c>
      <c r="CJ773" s="32">
        <f t="shared" si="1780"/>
        <v>2.7163282460065958E-3</v>
      </c>
      <c r="CK773" s="32">
        <f t="shared" si="1780"/>
        <v>1.8459213509092982E-2</v>
      </c>
      <c r="CL773" s="32">
        <f t="shared" si="1780"/>
        <v>1.281276106237887E-2</v>
      </c>
      <c r="CM773" s="32">
        <f t="shared" si="1780"/>
        <v>8.8934908283467076E-3</v>
      </c>
      <c r="CN773" s="32">
        <f t="shared" si="1780"/>
        <v>1.2306142339395316E-2</v>
      </c>
      <c r="CO773" s="32">
        <f t="shared" si="1780"/>
        <v>8.5418407082525748E-3</v>
      </c>
      <c r="CP773" s="32">
        <f t="shared" si="1780"/>
        <v>5.9289938855644694E-3</v>
      </c>
      <c r="CQ773" s="32">
        <f t="shared" si="1780"/>
        <v>8.2040948929302075E-3</v>
      </c>
      <c r="CR773" s="32">
        <f t="shared" si="1780"/>
        <v>5.6945604721683803E-3</v>
      </c>
      <c r="CS773" s="32">
        <f t="shared" si="1780"/>
        <v>3.9526625903763112E-3</v>
      </c>
    </row>
    <row r="774" spans="2:97" ht="13.15" thickTop="1" x14ac:dyDescent="0.35">
      <c r="H774" s="34">
        <f t="shared" si="1776"/>
        <v>2.0281137796661989E-15</v>
      </c>
      <c r="I774" s="34">
        <f t="shared" ref="I774:J774" si="1781">I769</f>
        <v>-0.36512199073450691</v>
      </c>
      <c r="J774" s="34">
        <f t="shared" si="1781"/>
        <v>-1.6212356340033194E-3</v>
      </c>
      <c r="K774" s="34">
        <f t="shared" si="1772"/>
        <v>-0.36512199073450691</v>
      </c>
      <c r="L774" s="34">
        <f>$CE$6-$CE$7*SUMPRODUCT($B$6:$CD$6,Q773:CS773)</f>
        <v>0</v>
      </c>
    </row>
    <row r="775" spans="2:97" ht="13.5" thickBot="1" x14ac:dyDescent="0.4">
      <c r="B775" s="39" t="s">
        <v>367</v>
      </c>
      <c r="D775" s="39" t="s">
        <v>368</v>
      </c>
      <c r="E775" s="39" t="s">
        <v>369</v>
      </c>
      <c r="F775" s="39" t="s">
        <v>370</v>
      </c>
      <c r="H775" s="39" t="s">
        <v>347</v>
      </c>
      <c r="I775" s="39" t="s">
        <v>371</v>
      </c>
      <c r="J775" s="39" t="s">
        <v>372</v>
      </c>
      <c r="K775" s="39" t="s">
        <v>349</v>
      </c>
      <c r="L775" s="39" t="s">
        <v>373</v>
      </c>
      <c r="M775" s="39" t="s">
        <v>374</v>
      </c>
      <c r="O775" s="45" t="s">
        <v>336</v>
      </c>
    </row>
    <row r="776" spans="2:97" ht="13.9" thickTop="1" thickBot="1" x14ac:dyDescent="0.4">
      <c r="B776" s="32">
        <f>1+B771</f>
        <v>9</v>
      </c>
      <c r="D776" s="32">
        <f>IF(F771,IF(M776&lt;0,D771,H776),E771)</f>
        <v>0</v>
      </c>
      <c r="E776" s="32">
        <f>IF(F771,IF(M776&lt;0,H776,E771),H776)</f>
        <v>1.0140568898330994E-15</v>
      </c>
      <c r="F776" s="32" t="b">
        <f>OR(F771,M776*M771&lt;=0)</f>
        <v>1</v>
      </c>
      <c r="H776" s="32">
        <f>IF(F771,(D771+E771)/2,2*H771)</f>
        <v>1.0140568898330994E-15</v>
      </c>
      <c r="I776" s="32">
        <f>I771</f>
        <v>-0.49706183544640414</v>
      </c>
      <c r="J776" s="32">
        <f>J771</f>
        <v>1</v>
      </c>
      <c r="K776" s="32">
        <f>I776+J776*H776</f>
        <v>-0.49706183544640314</v>
      </c>
      <c r="L776" s="32">
        <f>$CE$3-$CE$7*SUMPRODUCT($B$3:$CD$3,Q778:CS778)</f>
        <v>0</v>
      </c>
      <c r="M776" s="32">
        <f>SUMPRODUCT(L776:L779,J776:J779)</f>
        <v>-4.1470459297073246E-16</v>
      </c>
      <c r="O776" s="46">
        <f>SUM(Q776:CS776)</f>
        <v>-1.2659907370647454</v>
      </c>
      <c r="P776" s="39" t="s">
        <v>363</v>
      </c>
      <c r="Q776" s="32">
        <f t="shared" ref="Q776:AV776" si="1782">SUMPRODUCT(B$3:B$6,$K776:$K779)</f>
        <v>0.93942911356858594</v>
      </c>
      <c r="R776" s="32">
        <f t="shared" si="1782"/>
        <v>0.57430712283407903</v>
      </c>
      <c r="S776" s="32">
        <f t="shared" si="1782"/>
        <v>0.20918513209957212</v>
      </c>
      <c r="T776" s="32">
        <f t="shared" si="1782"/>
        <v>0.53396400546042111</v>
      </c>
      <c r="U776" s="32">
        <f t="shared" si="1782"/>
        <v>0.16884201472591415</v>
      </c>
      <c r="V776" s="32">
        <f t="shared" si="1782"/>
        <v>-0.19627997600859276</v>
      </c>
      <c r="W776" s="32">
        <f t="shared" si="1782"/>
        <v>0.12849889735225623</v>
      </c>
      <c r="X776" s="32">
        <f t="shared" si="1782"/>
        <v>-0.23662309338225068</v>
      </c>
      <c r="Y776" s="32">
        <f t="shared" si="1782"/>
        <v>-0.60174508411675753</v>
      </c>
      <c r="Z776" s="32">
        <f t="shared" si="1782"/>
        <v>1.2207603884718621</v>
      </c>
      <c r="AA776" s="32">
        <f t="shared" si="1782"/>
        <v>0.85563839773735528</v>
      </c>
      <c r="AB776" s="32">
        <f t="shared" si="1782"/>
        <v>0.49051640700284838</v>
      </c>
      <c r="AC776" s="32">
        <f t="shared" si="1782"/>
        <v>0.81529528036369736</v>
      </c>
      <c r="AD776" s="32">
        <f t="shared" si="1782"/>
        <v>0.45017328962919045</v>
      </c>
      <c r="AE776" s="32">
        <f t="shared" si="1782"/>
        <v>8.5051298894683547E-2</v>
      </c>
      <c r="AF776" s="32">
        <f t="shared" si="1782"/>
        <v>0.40983017225553253</v>
      </c>
      <c r="AG776" s="32">
        <f t="shared" si="1782"/>
        <v>4.4708181521025625E-2</v>
      </c>
      <c r="AH776" s="32">
        <f t="shared" si="1782"/>
        <v>-0.32041380921348128</v>
      </c>
      <c r="AI776" s="32">
        <f t="shared" si="1782"/>
        <v>1.5958687550095638</v>
      </c>
      <c r="AJ776" s="32">
        <f t="shared" si="1782"/>
        <v>1.2307467642750569</v>
      </c>
      <c r="AK776" s="32">
        <f t="shared" si="1782"/>
        <v>0.86562477354055001</v>
      </c>
      <c r="AL776" s="32">
        <f t="shared" si="1782"/>
        <v>1.190403646901399</v>
      </c>
      <c r="AM776" s="32">
        <f t="shared" si="1782"/>
        <v>0.82528165616689209</v>
      </c>
      <c r="AN776" s="32">
        <f t="shared" si="1782"/>
        <v>0.46015966543238518</v>
      </c>
      <c r="AO776" s="32">
        <f t="shared" si="1782"/>
        <v>0.78493853879323416</v>
      </c>
      <c r="AP776" s="32">
        <f t="shared" si="1782"/>
        <v>0.41981654805872726</v>
      </c>
      <c r="AQ776" s="32">
        <f t="shared" si="1782"/>
        <v>5.469455732422035E-2</v>
      </c>
      <c r="AR776" s="32">
        <f t="shared" si="1782"/>
        <v>0.44236727812218274</v>
      </c>
      <c r="AS776" s="32">
        <f t="shared" si="1782"/>
        <v>7.7245287387675832E-2</v>
      </c>
      <c r="AT776" s="32">
        <f t="shared" si="1782"/>
        <v>-0.28787670334683108</v>
      </c>
      <c r="AU776" s="32">
        <f t="shared" si="1782"/>
        <v>3.690217001401791E-2</v>
      </c>
      <c r="AV776" s="32">
        <f t="shared" si="1782"/>
        <v>-0.328219820720489</v>
      </c>
      <c r="AW776" s="32">
        <f t="shared" ref="AW776:CB776" si="1783">SUMPRODUCT(AH$3:AH$6,$K776:$K779)</f>
        <v>-0.69334181145499585</v>
      </c>
      <c r="AX776" s="32">
        <f t="shared" si="1783"/>
        <v>-0.36856293809414686</v>
      </c>
      <c r="AY776" s="32">
        <f t="shared" si="1783"/>
        <v>-0.73368492882865377</v>
      </c>
      <c r="AZ776" s="32">
        <f t="shared" si="1783"/>
        <v>-1.0988069195631607</v>
      </c>
      <c r="BA776" s="32">
        <f t="shared" si="1783"/>
        <v>0.72369855302545905</v>
      </c>
      <c r="BB776" s="32">
        <f t="shared" si="1783"/>
        <v>0.35857656229095214</v>
      </c>
      <c r="BC776" s="32">
        <f t="shared" si="1783"/>
        <v>-6.5454284435547683E-3</v>
      </c>
      <c r="BD776" s="32">
        <f t="shared" si="1783"/>
        <v>0.31823344491729422</v>
      </c>
      <c r="BE776" s="32">
        <f t="shared" si="1783"/>
        <v>-4.6888545817212711E-2</v>
      </c>
      <c r="BF776" s="32">
        <f t="shared" si="1783"/>
        <v>-0.4120105365517196</v>
      </c>
      <c r="BG776" s="32">
        <f t="shared" si="1783"/>
        <v>-8.7231663190870612E-2</v>
      </c>
      <c r="BH776" s="32">
        <f t="shared" si="1783"/>
        <v>-0.45235365392537752</v>
      </c>
      <c r="BI776" s="32">
        <f t="shared" si="1783"/>
        <v>-0.81747564465988443</v>
      </c>
      <c r="BJ776" s="32">
        <f t="shared" si="1783"/>
        <v>1.0988069195631607</v>
      </c>
      <c r="BK776" s="32">
        <f t="shared" si="1783"/>
        <v>0.73368492882865377</v>
      </c>
      <c r="BL776" s="32">
        <f t="shared" si="1783"/>
        <v>0.36856293809414686</v>
      </c>
      <c r="BM776" s="32">
        <f t="shared" si="1783"/>
        <v>0.69334181145499585</v>
      </c>
      <c r="BN776" s="32">
        <f t="shared" si="1783"/>
        <v>0.328219820720489</v>
      </c>
      <c r="BO776" s="32">
        <f t="shared" si="1783"/>
        <v>-3.690217001401791E-2</v>
      </c>
      <c r="BP776" s="32">
        <f t="shared" si="1783"/>
        <v>0.28787670334683108</v>
      </c>
      <c r="BQ776" s="32">
        <f t="shared" si="1783"/>
        <v>-7.7245287387675832E-2</v>
      </c>
      <c r="BR776" s="32">
        <f t="shared" si="1783"/>
        <v>-0.44236727812218274</v>
      </c>
      <c r="BS776" s="32">
        <f t="shared" si="1783"/>
        <v>-5.469455732422035E-2</v>
      </c>
      <c r="BT776" s="32">
        <f t="shared" si="1783"/>
        <v>-0.41981654805872726</v>
      </c>
      <c r="BU776" s="32">
        <f t="shared" si="1783"/>
        <v>-0.78493853879323416</v>
      </c>
      <c r="BV776" s="32">
        <f t="shared" si="1783"/>
        <v>-0.46015966543238518</v>
      </c>
      <c r="BW776" s="32">
        <f t="shared" si="1783"/>
        <v>-0.82528165616689209</v>
      </c>
      <c r="BX776" s="32">
        <f t="shared" si="1783"/>
        <v>-1.190403646901399</v>
      </c>
      <c r="BY776" s="32">
        <f t="shared" si="1783"/>
        <v>-0.86562477354055001</v>
      </c>
      <c r="BZ776" s="32">
        <f t="shared" si="1783"/>
        <v>-1.2307467642750569</v>
      </c>
      <c r="CA776" s="32">
        <f t="shared" si="1783"/>
        <v>-1.5958687550095638</v>
      </c>
      <c r="CB776" s="32">
        <f t="shared" si="1783"/>
        <v>0.2266367175790559</v>
      </c>
      <c r="CC776" s="32">
        <f t="shared" ref="CC776:CS776" si="1784">SUMPRODUCT(BN$3:BN$6,$K776:$K779)</f>
        <v>-0.13848527315545101</v>
      </c>
      <c r="CD776" s="32">
        <f t="shared" si="1784"/>
        <v>-0.50360726388995791</v>
      </c>
      <c r="CE776" s="32">
        <f t="shared" si="1784"/>
        <v>-0.17882839052910893</v>
      </c>
      <c r="CF776" s="32">
        <f t="shared" si="1784"/>
        <v>-0.54395038126361583</v>
      </c>
      <c r="CG776" s="32">
        <f t="shared" si="1784"/>
        <v>-0.90907237199812274</v>
      </c>
      <c r="CH776" s="32">
        <f t="shared" si="1784"/>
        <v>-0.58429349863727376</v>
      </c>
      <c r="CI776" s="32">
        <f t="shared" si="1784"/>
        <v>-0.94941548937178066</v>
      </c>
      <c r="CJ776" s="32">
        <f t="shared" si="1784"/>
        <v>-1.3145374801062877</v>
      </c>
      <c r="CK776" s="32">
        <f t="shared" si="1784"/>
        <v>0.60174508411675753</v>
      </c>
      <c r="CL776" s="32">
        <f t="shared" si="1784"/>
        <v>0.23662309338225068</v>
      </c>
      <c r="CM776" s="32">
        <f t="shared" si="1784"/>
        <v>-0.12849889735225623</v>
      </c>
      <c r="CN776" s="32">
        <f t="shared" si="1784"/>
        <v>0.19627997600859276</v>
      </c>
      <c r="CO776" s="32">
        <f t="shared" si="1784"/>
        <v>-0.16884201472591415</v>
      </c>
      <c r="CP776" s="32">
        <f t="shared" si="1784"/>
        <v>-0.53396400546042111</v>
      </c>
      <c r="CQ776" s="32">
        <f t="shared" si="1784"/>
        <v>-0.20918513209957212</v>
      </c>
      <c r="CR776" s="32">
        <f t="shared" si="1784"/>
        <v>-0.57430712283407903</v>
      </c>
      <c r="CS776" s="32">
        <f t="shared" si="1784"/>
        <v>-0.93942911356858594</v>
      </c>
    </row>
    <row r="777" spans="2:97" ht="13.9" thickTop="1" thickBot="1" x14ac:dyDescent="0.4">
      <c r="H777" s="33">
        <f>H776</f>
        <v>1.0140568898330994E-15</v>
      </c>
      <c r="I777" s="33">
        <f t="shared" ref="I777:J777" si="1785">I772</f>
        <v>0.328219820720489</v>
      </c>
      <c r="J777" s="33">
        <f t="shared" si="1785"/>
        <v>-5.7347242331006192E-4</v>
      </c>
      <c r="K777" s="33">
        <f t="shared" ref="K777:K779" si="1786">I777+J777*H777</f>
        <v>0.328219820720489</v>
      </c>
      <c r="L777" s="33">
        <f>$CE$4-$CE$7*SUMPRODUCT($B$4:$CD$4,Q778:CS778)</f>
        <v>0</v>
      </c>
      <c r="M777" s="39" t="s">
        <v>375</v>
      </c>
      <c r="O777" s="47">
        <f t="shared" ref="O777:O778" si="1787">SUM(Q777:CS777)</f>
        <v>98.882941364185811</v>
      </c>
      <c r="P777" s="39" t="s">
        <v>365</v>
      </c>
      <c r="Q777" s="33">
        <f>EXP(Q776)</f>
        <v>2.5585203767569609</v>
      </c>
      <c r="R777" s="33">
        <f>EXP(R776)</f>
        <v>1.7758996202338888</v>
      </c>
      <c r="S777" s="33">
        <f t="shared" ref="S777:CD777" si="1788">EXP(S776)</f>
        <v>1.2326731847820882</v>
      </c>
      <c r="T777" s="33">
        <f t="shared" si="1788"/>
        <v>1.7056802511713063</v>
      </c>
      <c r="U777" s="33">
        <f t="shared" si="1788"/>
        <v>1.1839330801559254</v>
      </c>
      <c r="V777" s="33">
        <f t="shared" si="1788"/>
        <v>0.82178212318805832</v>
      </c>
      <c r="W777" s="33">
        <f t="shared" si="1788"/>
        <v>1.1371201674475371</v>
      </c>
      <c r="X777" s="33">
        <f t="shared" si="1788"/>
        <v>0.7892887201039499</v>
      </c>
      <c r="Y777" s="33">
        <f t="shared" si="1788"/>
        <v>0.54785474879203866</v>
      </c>
      <c r="Z777" s="33">
        <f t="shared" si="1788"/>
        <v>3.3897642915943575</v>
      </c>
      <c r="AA777" s="33">
        <f t="shared" si="1788"/>
        <v>2.3528759719143948</v>
      </c>
      <c r="AB777" s="33">
        <f t="shared" si="1788"/>
        <v>1.6331593771696344</v>
      </c>
      <c r="AC777" s="33">
        <f t="shared" si="1788"/>
        <v>2.2598428610629044</v>
      </c>
      <c r="AD777" s="33">
        <f t="shared" si="1788"/>
        <v>1.5685839812762625</v>
      </c>
      <c r="AE777" s="33">
        <f t="shared" si="1788"/>
        <v>1.0887729181130892</v>
      </c>
      <c r="AF777" s="33">
        <f t="shared" si="1788"/>
        <v>1.506561907375269</v>
      </c>
      <c r="AG777" s="33">
        <f t="shared" si="1788"/>
        <v>1.0457226541841746</v>
      </c>
      <c r="AH777" s="33">
        <f t="shared" si="1788"/>
        <v>0.72584861207539242</v>
      </c>
      <c r="AI777" s="33">
        <f t="shared" si="1788"/>
        <v>4.9326124430198703</v>
      </c>
      <c r="AJ777" s="33">
        <f t="shared" si="1788"/>
        <v>3.4237853424577427</v>
      </c>
      <c r="AK777" s="33">
        <f t="shared" si="1788"/>
        <v>2.3764903905671106</v>
      </c>
      <c r="AL777" s="33">
        <f t="shared" si="1788"/>
        <v>3.2884082953465787</v>
      </c>
      <c r="AM777" s="33">
        <f t="shared" si="1788"/>
        <v>2.2825235616384938</v>
      </c>
      <c r="AN777" s="33">
        <f t="shared" si="1788"/>
        <v>1.5843269270447395</v>
      </c>
      <c r="AO777" s="33">
        <f t="shared" si="1788"/>
        <v>2.1922721968977181</v>
      </c>
      <c r="AP777" s="33">
        <f t="shared" si="1788"/>
        <v>1.521682374425662</v>
      </c>
      <c r="AQ777" s="33">
        <f t="shared" si="1788"/>
        <v>1.0562179513631593</v>
      </c>
      <c r="AR777" s="33">
        <f t="shared" si="1788"/>
        <v>1.5563872624650612</v>
      </c>
      <c r="AS777" s="33">
        <f t="shared" si="1788"/>
        <v>1.0803070295856085</v>
      </c>
      <c r="AT777" s="33">
        <f t="shared" si="1788"/>
        <v>0.74985404103323527</v>
      </c>
      <c r="AU777" s="33">
        <f t="shared" si="1788"/>
        <v>1.0375915083100404</v>
      </c>
      <c r="AV777" s="33">
        <f t="shared" si="1788"/>
        <v>0.72020468639040536</v>
      </c>
      <c r="AW777" s="33">
        <f t="shared" si="1788"/>
        <v>0.4999026940221567</v>
      </c>
      <c r="AX777" s="33">
        <f t="shared" si="1788"/>
        <v>0.69172767220669329</v>
      </c>
      <c r="AY777" s="33">
        <f t="shared" si="1788"/>
        <v>0.48013645759360335</v>
      </c>
      <c r="AZ777" s="33">
        <f t="shared" si="1788"/>
        <v>0.33326846268143762</v>
      </c>
      <c r="BA777" s="33">
        <f t="shared" si="1788"/>
        <v>2.0620457097487166</v>
      </c>
      <c r="BB777" s="33">
        <f t="shared" si="1788"/>
        <v>1.4312906108214769</v>
      </c>
      <c r="BC777" s="33">
        <f t="shared" si="1788"/>
        <v>0.99347594621234692</v>
      </c>
      <c r="BD777" s="33">
        <f t="shared" si="1788"/>
        <v>1.374697139832477</v>
      </c>
      <c r="BE777" s="33">
        <f t="shared" si="1788"/>
        <v>0.95419374054765083</v>
      </c>
      <c r="BF777" s="33">
        <f t="shared" si="1788"/>
        <v>0.66231729747489765</v>
      </c>
      <c r="BG777" s="33">
        <f t="shared" si="1788"/>
        <v>0.91646475988831766</v>
      </c>
      <c r="BH777" s="33">
        <f t="shared" si="1788"/>
        <v>0.63612916036510025</v>
      </c>
      <c r="BI777" s="33">
        <f t="shared" si="1788"/>
        <v>0.4415448649832649</v>
      </c>
      <c r="BJ777" s="33">
        <f t="shared" si="1788"/>
        <v>3.0005839495106175</v>
      </c>
      <c r="BK777" s="33">
        <f t="shared" si="1788"/>
        <v>2.082741237797066</v>
      </c>
      <c r="BL777" s="33">
        <f t="shared" si="1788"/>
        <v>1.4456556245753209</v>
      </c>
      <c r="BM777" s="33">
        <f t="shared" si="1788"/>
        <v>2.0003892996737442</v>
      </c>
      <c r="BN777" s="33">
        <f t="shared" si="1788"/>
        <v>1.3884941585313768</v>
      </c>
      <c r="BO777" s="33">
        <f t="shared" si="1788"/>
        <v>0.96377041638354688</v>
      </c>
      <c r="BP777" s="33">
        <f t="shared" si="1788"/>
        <v>1.3335928664491623</v>
      </c>
      <c r="BQ777" s="33">
        <f t="shared" si="1788"/>
        <v>0.92566277235425076</v>
      </c>
      <c r="BR777" s="33">
        <f t="shared" si="1788"/>
        <v>0.64251361092236425</v>
      </c>
      <c r="BS777" s="33">
        <f t="shared" si="1788"/>
        <v>0.94677428906542993</v>
      </c>
      <c r="BT777" s="33">
        <f t="shared" si="1788"/>
        <v>0.65716736738666381</v>
      </c>
      <c r="BU777" s="33">
        <f t="shared" si="1788"/>
        <v>0.45614773631444983</v>
      </c>
      <c r="BV777" s="33">
        <f t="shared" si="1788"/>
        <v>0.63118285937695306</v>
      </c>
      <c r="BW777" s="33">
        <f t="shared" si="1788"/>
        <v>0.43811157825777569</v>
      </c>
      <c r="BX777" s="33">
        <f t="shared" si="1788"/>
        <v>0.30409849087629975</v>
      </c>
      <c r="BY777" s="33">
        <f t="shared" si="1788"/>
        <v>0.42078857291796851</v>
      </c>
      <c r="BZ777" s="33">
        <f t="shared" si="1788"/>
        <v>0.29207438550518366</v>
      </c>
      <c r="CA777" s="33">
        <f t="shared" si="1788"/>
        <v>0.2027323272508664</v>
      </c>
      <c r="CB777" s="33">
        <f t="shared" si="1788"/>
        <v>1.2543740931004872</v>
      </c>
      <c r="CC777" s="33">
        <f t="shared" si="1788"/>
        <v>0.87067607348588738</v>
      </c>
      <c r="CD777" s="33">
        <f t="shared" si="1788"/>
        <v>0.60434668502044175</v>
      </c>
      <c r="CE777" s="33">
        <f t="shared" ref="CE777:CS777" si="1789">EXP(CE776)</f>
        <v>0.83624939540032439</v>
      </c>
      <c r="CF777" s="33">
        <f t="shared" si="1789"/>
        <v>0.58045071565725803</v>
      </c>
      <c r="CG777" s="33">
        <f t="shared" si="1789"/>
        <v>0.40289779001362769</v>
      </c>
      <c r="CH777" s="33">
        <f t="shared" si="1789"/>
        <v>0.55749959693354934</v>
      </c>
      <c r="CI777" s="33">
        <f t="shared" si="1789"/>
        <v>0.38696714377150515</v>
      </c>
      <c r="CJ777" s="33">
        <f t="shared" si="1789"/>
        <v>0.26859852667575163</v>
      </c>
      <c r="CK777" s="33">
        <f t="shared" si="1789"/>
        <v>1.8253013270486262</v>
      </c>
      <c r="CL777" s="33">
        <f t="shared" si="1789"/>
        <v>1.2669635008445317</v>
      </c>
      <c r="CM777" s="33">
        <f t="shared" si="1789"/>
        <v>0.879414532102331</v>
      </c>
      <c r="CN777" s="33">
        <f t="shared" si="1789"/>
        <v>1.2168675513657503</v>
      </c>
      <c r="CO777" s="33">
        <f t="shared" si="1789"/>
        <v>0.84464233389635401</v>
      </c>
      <c r="CP777" s="33">
        <f t="shared" si="1789"/>
        <v>0.58627635473488704</v>
      </c>
      <c r="CQ777" s="33">
        <f t="shared" si="1789"/>
        <v>0.81124503424383321</v>
      </c>
      <c r="CR777" s="33">
        <f t="shared" si="1789"/>
        <v>0.56309488926423579</v>
      </c>
      <c r="CS777" s="33">
        <f t="shared" si="1789"/>
        <v>0.39085090315659116</v>
      </c>
    </row>
    <row r="778" spans="2:97" ht="13.9" thickTop="1" thickBot="1" x14ac:dyDescent="0.4">
      <c r="H778" s="32">
        <f t="shared" ref="H778:H779" si="1790">H777</f>
        <v>1.0140568898330994E-15</v>
      </c>
      <c r="I778" s="32">
        <f t="shared" ref="I778:J778" si="1791">I773</f>
        <v>-0.40546510810816483</v>
      </c>
      <c r="J778" s="32">
        <f t="shared" si="1791"/>
        <v>-1.7455115540992263E-3</v>
      </c>
      <c r="K778" s="32">
        <f t="shared" si="1786"/>
        <v>-0.40546510810816483</v>
      </c>
      <c r="L778" s="32">
        <f>$CE$5-$CE$7*SUMPRODUCT($B$5:$CD$5,Q778:CS778)</f>
        <v>0</v>
      </c>
      <c r="M778" s="32">
        <f>SUMPRODUCT($B$7:$CD$7, LN(Q778:CS778))</f>
        <v>-3180.597839997798</v>
      </c>
      <c r="O778" s="48">
        <f t="shared" si="1787"/>
        <v>1.0000000000000004</v>
      </c>
      <c r="P778" s="39" t="s">
        <v>366</v>
      </c>
      <c r="Q778" s="32">
        <f t="shared" ref="Q778:AV778" si="1792">Q777/$O777</f>
        <v>2.5874234134418916E-2</v>
      </c>
      <c r="R778" s="32">
        <f t="shared" si="1792"/>
        <v>1.7959615639802334E-2</v>
      </c>
      <c r="S778" s="32">
        <f t="shared" si="1792"/>
        <v>1.2465984200875999E-2</v>
      </c>
      <c r="T778" s="32">
        <f t="shared" si="1792"/>
        <v>1.7249489422945935E-2</v>
      </c>
      <c r="U778" s="32">
        <f t="shared" si="1792"/>
        <v>1.1973077093201553E-2</v>
      </c>
      <c r="V778" s="32">
        <f t="shared" si="1792"/>
        <v>8.3106561339173282E-3</v>
      </c>
      <c r="W778" s="32">
        <f t="shared" si="1792"/>
        <v>1.1499659615297286E-2</v>
      </c>
      <c r="X778" s="32">
        <f t="shared" si="1792"/>
        <v>7.9820513954676972E-3</v>
      </c>
      <c r="Y778" s="32">
        <f t="shared" si="1792"/>
        <v>5.5404374226115504E-3</v>
      </c>
      <c r="Z778" s="32">
        <f t="shared" si="1792"/>
        <v>3.4280577062426348E-2</v>
      </c>
      <c r="AA778" s="32">
        <f t="shared" si="1792"/>
        <v>2.379455889412466E-2</v>
      </c>
      <c r="AB778" s="32">
        <f t="shared" si="1792"/>
        <v>1.6516088160795191E-2</v>
      </c>
      <c r="AC778" s="32">
        <f t="shared" si="1792"/>
        <v>2.2853718041617559E-2</v>
      </c>
      <c r="AD778" s="32">
        <f t="shared" si="1792"/>
        <v>1.5863039262749765E-2</v>
      </c>
      <c r="AE778" s="32">
        <f t="shared" si="1792"/>
        <v>1.1010725440530124E-2</v>
      </c>
      <c r="AF778" s="32">
        <f t="shared" si="1792"/>
        <v>1.5235812027745032E-2</v>
      </c>
      <c r="AG778" s="32">
        <f t="shared" si="1792"/>
        <v>1.0575359508499841E-2</v>
      </c>
      <c r="AH778" s="32">
        <f t="shared" si="1792"/>
        <v>7.3404836270200783E-3</v>
      </c>
      <c r="AI778" s="32">
        <f t="shared" si="1792"/>
        <v>4.9883350707105908E-2</v>
      </c>
      <c r="AJ778" s="32">
        <f t="shared" si="1792"/>
        <v>3.4624630853646872E-2</v>
      </c>
      <c r="AK778" s="32">
        <f t="shared" si="1792"/>
        <v>2.4033370749101182E-2</v>
      </c>
      <c r="AL778" s="32">
        <f t="shared" si="1792"/>
        <v>3.3255567138070589E-2</v>
      </c>
      <c r="AM778" s="32">
        <f t="shared" si="1792"/>
        <v>2.308308723576457E-2</v>
      </c>
      <c r="AN778" s="32">
        <f t="shared" si="1792"/>
        <v>1.6022247166067444E-2</v>
      </c>
      <c r="AO778" s="32">
        <f t="shared" si="1792"/>
        <v>2.2170378092047052E-2</v>
      </c>
      <c r="AP778" s="32">
        <f t="shared" si="1792"/>
        <v>1.538872482384304E-2</v>
      </c>
      <c r="AQ778" s="32">
        <f t="shared" si="1792"/>
        <v>1.0681498110711627E-2</v>
      </c>
      <c r="AR778" s="32">
        <f t="shared" si="1792"/>
        <v>1.5739694238391312E-2</v>
      </c>
      <c r="AS778" s="32">
        <f t="shared" si="1792"/>
        <v>1.0925110182623295E-2</v>
      </c>
      <c r="AT778" s="32">
        <f t="shared" si="1792"/>
        <v>7.5832497566139679E-3</v>
      </c>
      <c r="AU778" s="32">
        <f t="shared" si="1792"/>
        <v>1.049312949226087E-2</v>
      </c>
      <c r="AV778" s="32">
        <f t="shared" si="1792"/>
        <v>7.2834067884155257E-3</v>
      </c>
      <c r="AW778" s="32">
        <f t="shared" ref="AW778:CB778" si="1793">AW777/$O777</f>
        <v>5.0554998377426432E-3</v>
      </c>
      <c r="AX778" s="32">
        <f t="shared" si="1793"/>
        <v>6.9954196615072432E-3</v>
      </c>
      <c r="AY778" s="32">
        <f t="shared" si="1793"/>
        <v>4.8556045256103481E-3</v>
      </c>
      <c r="AZ778" s="32">
        <f t="shared" si="1793"/>
        <v>3.3703332251617604E-3</v>
      </c>
      <c r="BA778" s="32">
        <f t="shared" si="1793"/>
        <v>2.0853401823416676E-2</v>
      </c>
      <c r="BB778" s="32">
        <f t="shared" si="1793"/>
        <v>1.4474595830943524E-2</v>
      </c>
      <c r="BC778" s="32">
        <f t="shared" si="1793"/>
        <v>1.0046990234173716E-2</v>
      </c>
      <c r="BD778" s="32">
        <f t="shared" si="1793"/>
        <v>1.3902267882277776E-2</v>
      </c>
      <c r="BE778" s="32">
        <f t="shared" si="1793"/>
        <v>9.6497305539623452E-3</v>
      </c>
      <c r="BF778" s="32">
        <f t="shared" si="1793"/>
        <v>6.6979934894491402E-3</v>
      </c>
      <c r="BG778" s="32">
        <f t="shared" si="1793"/>
        <v>9.2681785881851813E-3</v>
      </c>
      <c r="BH778" s="32">
        <f t="shared" si="1793"/>
        <v>6.43315370264156E-3</v>
      </c>
      <c r="BI778" s="32">
        <f t="shared" si="1793"/>
        <v>4.4653289929660915E-3</v>
      </c>
      <c r="BJ778" s="32">
        <f t="shared" si="1793"/>
        <v>3.0344808802354177E-2</v>
      </c>
      <c r="BK778" s="32">
        <f t="shared" si="1793"/>
        <v>2.106269503175812E-2</v>
      </c>
      <c r="BL778" s="32">
        <f t="shared" si="1793"/>
        <v>1.4619868752194296E-2</v>
      </c>
      <c r="BM778" s="32">
        <f t="shared" si="1793"/>
        <v>2.0229872534902778E-2</v>
      </c>
      <c r="BN778" s="32">
        <f t="shared" si="1793"/>
        <v>1.4041796687838741E-2</v>
      </c>
      <c r="BO778" s="32">
        <f t="shared" si="1793"/>
        <v>9.7465791681295259E-3</v>
      </c>
      <c r="BP778" s="32">
        <f t="shared" si="1793"/>
        <v>1.3486581689935179E-2</v>
      </c>
      <c r="BQ778" s="32">
        <f t="shared" si="1793"/>
        <v>9.361197791892489E-3</v>
      </c>
      <c r="BR778" s="32">
        <f t="shared" si="1793"/>
        <v>6.4977194454196811E-3</v>
      </c>
      <c r="BS778" s="32">
        <f t="shared" si="1793"/>
        <v>9.5746978801779445E-3</v>
      </c>
      <c r="BT778" s="32">
        <f t="shared" si="1793"/>
        <v>6.6459124123979772E-3</v>
      </c>
      <c r="BU778" s="32">
        <f t="shared" si="1793"/>
        <v>4.6130073602327218E-3</v>
      </c>
      <c r="BV778" s="32">
        <f t="shared" si="1793"/>
        <v>6.3831319201186282E-3</v>
      </c>
      <c r="BW778" s="32">
        <f t="shared" si="1793"/>
        <v>4.4306082749319825E-3</v>
      </c>
      <c r="BX778" s="32">
        <f t="shared" si="1793"/>
        <v>3.0753382401551466E-3</v>
      </c>
      <c r="BY778" s="32">
        <f t="shared" si="1793"/>
        <v>4.2554212800790829E-3</v>
      </c>
      <c r="BZ778" s="32">
        <f t="shared" si="1793"/>
        <v>2.953738849954654E-3</v>
      </c>
      <c r="CA778" s="32">
        <f t="shared" si="1793"/>
        <v>2.0502254934367634E-3</v>
      </c>
      <c r="CB778" s="32">
        <f t="shared" si="1793"/>
        <v>1.2685444787495026E-2</v>
      </c>
      <c r="CC778" s="32">
        <f t="shared" ref="CC778:CS778" si="1794">CC777/$O777</f>
        <v>8.805119077912418E-3</v>
      </c>
      <c r="CD778" s="32">
        <f t="shared" si="1794"/>
        <v>6.1117385535148401E-3</v>
      </c>
      <c r="CE778" s="32">
        <f t="shared" si="1794"/>
        <v>8.4569631916633463E-3</v>
      </c>
      <c r="CF778" s="32">
        <f t="shared" si="1794"/>
        <v>5.8700793852749424E-3</v>
      </c>
      <c r="CG778" s="32">
        <f t="shared" si="1794"/>
        <v>4.074492369009892E-3</v>
      </c>
      <c r="CH778" s="32">
        <f t="shared" si="1794"/>
        <v>5.6379754611088949E-3</v>
      </c>
      <c r="CI778" s="32">
        <f t="shared" si="1794"/>
        <v>3.9133862568499593E-3</v>
      </c>
      <c r="CJ778" s="32">
        <f t="shared" si="1794"/>
        <v>2.7163282460065932E-3</v>
      </c>
      <c r="CK778" s="32">
        <f t="shared" si="1794"/>
        <v>1.8459213509092964E-2</v>
      </c>
      <c r="CL778" s="32">
        <f t="shared" si="1794"/>
        <v>1.2812761062378858E-2</v>
      </c>
      <c r="CM778" s="32">
        <f t="shared" si="1794"/>
        <v>8.8934908283466989E-3</v>
      </c>
      <c r="CN778" s="32">
        <f t="shared" si="1794"/>
        <v>1.2306142339395304E-2</v>
      </c>
      <c r="CO778" s="32">
        <f t="shared" si="1794"/>
        <v>8.5418407082525679E-3</v>
      </c>
      <c r="CP778" s="32">
        <f t="shared" si="1794"/>
        <v>5.9289938855644634E-3</v>
      </c>
      <c r="CQ778" s="32">
        <f t="shared" si="1794"/>
        <v>8.2040948929301988E-3</v>
      </c>
      <c r="CR778" s="32">
        <f t="shared" si="1794"/>
        <v>5.694560472168376E-3</v>
      </c>
      <c r="CS778" s="32">
        <f t="shared" si="1794"/>
        <v>3.9526625903763069E-3</v>
      </c>
    </row>
    <row r="779" spans="2:97" ht="13.15" thickTop="1" x14ac:dyDescent="0.35">
      <c r="H779" s="34">
        <f t="shared" si="1790"/>
        <v>1.0140568898330994E-15</v>
      </c>
      <c r="I779" s="34">
        <f t="shared" ref="I779:J779" si="1795">I774</f>
        <v>-0.36512199073450691</v>
      </c>
      <c r="J779" s="34">
        <f t="shared" si="1795"/>
        <v>-1.6212356340033194E-3</v>
      </c>
      <c r="K779" s="34">
        <f t="shared" si="1786"/>
        <v>-0.36512199073450691</v>
      </c>
      <c r="L779" s="34">
        <f>$CE$6-$CE$7*SUMPRODUCT($B$6:$CD$6,Q778:CS778)</f>
        <v>2.5579538487363607E-13</v>
      </c>
    </row>
    <row r="780" spans="2:97" ht="13.5" thickBot="1" x14ac:dyDescent="0.4">
      <c r="B780" s="39" t="s">
        <v>367</v>
      </c>
      <c r="D780" s="39" t="s">
        <v>368</v>
      </c>
      <c r="E780" s="39" t="s">
        <v>369</v>
      </c>
      <c r="F780" s="39" t="s">
        <v>370</v>
      </c>
      <c r="H780" s="39" t="s">
        <v>347</v>
      </c>
      <c r="I780" s="39" t="s">
        <v>371</v>
      </c>
      <c r="J780" s="39" t="s">
        <v>372</v>
      </c>
      <c r="K780" s="39" t="s">
        <v>349</v>
      </c>
      <c r="L780" s="39" t="s">
        <v>373</v>
      </c>
      <c r="M780" s="39" t="s">
        <v>374</v>
      </c>
      <c r="O780" s="45" t="s">
        <v>336</v>
      </c>
    </row>
    <row r="781" spans="2:97" ht="13.9" thickTop="1" thickBot="1" x14ac:dyDescent="0.4">
      <c r="B781" s="32">
        <f>1+B776</f>
        <v>10</v>
      </c>
      <c r="D781" s="32">
        <f>IF(F776,IF(M781&lt;0,D776,H781),E776)</f>
        <v>5.0702844491654972E-16</v>
      </c>
      <c r="E781" s="32">
        <f>IF(F776,IF(M781&lt;0,H781,E776),H781)</f>
        <v>1.0140568898330994E-15</v>
      </c>
      <c r="F781" s="32" t="b">
        <f>OR(F776,M781*M776&lt;=0)</f>
        <v>1</v>
      </c>
      <c r="H781" s="32">
        <f>IF(F776,(D776+E776)/2,2*H776)</f>
        <v>5.0702844491654972E-16</v>
      </c>
      <c r="I781" s="32">
        <f>I776</f>
        <v>-0.49706183544640414</v>
      </c>
      <c r="J781" s="32">
        <f>J776</f>
        <v>1</v>
      </c>
      <c r="K781" s="32">
        <f>I781+J781*H781</f>
        <v>-0.49706183544640364</v>
      </c>
      <c r="L781" s="32">
        <f>$CE$3-$CE$7*SUMPRODUCT($B$3:$CD$3,Q783:CS783)</f>
        <v>2.5579538487363607E-13</v>
      </c>
      <c r="M781" s="32">
        <f>SUMPRODUCT(L781:L784,J781:J784)</f>
        <v>2.554267585687732E-13</v>
      </c>
      <c r="O781" s="46">
        <f>SUM(Q781:CS781)</f>
        <v>-1.2659907370647425</v>
      </c>
      <c r="P781" s="39" t="s">
        <v>363</v>
      </c>
      <c r="Q781" s="32">
        <f t="shared" ref="Q781:AV781" si="1796">SUMPRODUCT(B$3:B$6,$K781:$K784)</f>
        <v>0.93942911356858638</v>
      </c>
      <c r="R781" s="32">
        <f t="shared" si="1796"/>
        <v>0.57430712283407948</v>
      </c>
      <c r="S781" s="32">
        <f t="shared" si="1796"/>
        <v>0.20918513209957257</v>
      </c>
      <c r="T781" s="32">
        <f t="shared" si="1796"/>
        <v>0.53396400546042155</v>
      </c>
      <c r="U781" s="32">
        <f t="shared" si="1796"/>
        <v>0.16884201472591465</v>
      </c>
      <c r="V781" s="32">
        <f t="shared" si="1796"/>
        <v>-0.19627997600859226</v>
      </c>
      <c r="W781" s="32">
        <f t="shared" si="1796"/>
        <v>0.12849889735225672</v>
      </c>
      <c r="X781" s="32">
        <f t="shared" si="1796"/>
        <v>-0.23662309338225018</v>
      </c>
      <c r="Y781" s="32">
        <f t="shared" si="1796"/>
        <v>-0.60174508411675709</v>
      </c>
      <c r="Z781" s="32">
        <f t="shared" si="1796"/>
        <v>1.2207603884718627</v>
      </c>
      <c r="AA781" s="32">
        <f t="shared" si="1796"/>
        <v>0.85563839773735584</v>
      </c>
      <c r="AB781" s="32">
        <f t="shared" si="1796"/>
        <v>0.49051640700284893</v>
      </c>
      <c r="AC781" s="32">
        <f t="shared" si="1796"/>
        <v>0.81529528036369792</v>
      </c>
      <c r="AD781" s="32">
        <f t="shared" si="1796"/>
        <v>0.45017328962919095</v>
      </c>
      <c r="AE781" s="32">
        <f t="shared" si="1796"/>
        <v>8.5051298894684046E-2</v>
      </c>
      <c r="AF781" s="32">
        <f t="shared" si="1796"/>
        <v>0.40983017225553303</v>
      </c>
      <c r="AG781" s="32">
        <f t="shared" si="1796"/>
        <v>4.4708181521026125E-2</v>
      </c>
      <c r="AH781" s="32">
        <f t="shared" si="1796"/>
        <v>-0.32041380921348078</v>
      </c>
      <c r="AI781" s="32">
        <f t="shared" si="1796"/>
        <v>1.5958687550095643</v>
      </c>
      <c r="AJ781" s="32">
        <f t="shared" si="1796"/>
        <v>1.2307467642750574</v>
      </c>
      <c r="AK781" s="32">
        <f t="shared" si="1796"/>
        <v>0.86562477354055045</v>
      </c>
      <c r="AL781" s="32">
        <f t="shared" si="1796"/>
        <v>1.1904036469013994</v>
      </c>
      <c r="AM781" s="32">
        <f t="shared" si="1796"/>
        <v>0.82528165616689264</v>
      </c>
      <c r="AN781" s="32">
        <f t="shared" si="1796"/>
        <v>0.46015966543238573</v>
      </c>
      <c r="AO781" s="32">
        <f t="shared" si="1796"/>
        <v>0.78493853879323472</v>
      </c>
      <c r="AP781" s="32">
        <f t="shared" si="1796"/>
        <v>0.41981654805872781</v>
      </c>
      <c r="AQ781" s="32">
        <f t="shared" si="1796"/>
        <v>5.4694557324220905E-2</v>
      </c>
      <c r="AR781" s="32">
        <f t="shared" si="1796"/>
        <v>0.44236727812218274</v>
      </c>
      <c r="AS781" s="32">
        <f t="shared" si="1796"/>
        <v>7.7245287387675832E-2</v>
      </c>
      <c r="AT781" s="32">
        <f t="shared" si="1796"/>
        <v>-0.28787670334683108</v>
      </c>
      <c r="AU781" s="32">
        <f t="shared" si="1796"/>
        <v>3.690217001401791E-2</v>
      </c>
      <c r="AV781" s="32">
        <f t="shared" si="1796"/>
        <v>-0.328219820720489</v>
      </c>
      <c r="AW781" s="32">
        <f t="shared" ref="AW781:CB781" si="1797">SUMPRODUCT(AH$3:AH$6,$K781:$K784)</f>
        <v>-0.69334181145499585</v>
      </c>
      <c r="AX781" s="32">
        <f t="shared" si="1797"/>
        <v>-0.36856293809414686</v>
      </c>
      <c r="AY781" s="32">
        <f t="shared" si="1797"/>
        <v>-0.73368492882865377</v>
      </c>
      <c r="AZ781" s="32">
        <f t="shared" si="1797"/>
        <v>-1.0988069195631607</v>
      </c>
      <c r="BA781" s="32">
        <f t="shared" si="1797"/>
        <v>0.72369855302545905</v>
      </c>
      <c r="BB781" s="32">
        <f t="shared" si="1797"/>
        <v>0.35857656229095214</v>
      </c>
      <c r="BC781" s="32">
        <f t="shared" si="1797"/>
        <v>-6.5454284435547683E-3</v>
      </c>
      <c r="BD781" s="32">
        <f t="shared" si="1797"/>
        <v>0.31823344491729422</v>
      </c>
      <c r="BE781" s="32">
        <f t="shared" si="1797"/>
        <v>-4.6888545817212711E-2</v>
      </c>
      <c r="BF781" s="32">
        <f t="shared" si="1797"/>
        <v>-0.4120105365517196</v>
      </c>
      <c r="BG781" s="32">
        <f t="shared" si="1797"/>
        <v>-8.7231663190870612E-2</v>
      </c>
      <c r="BH781" s="32">
        <f t="shared" si="1797"/>
        <v>-0.45235365392537752</v>
      </c>
      <c r="BI781" s="32">
        <f t="shared" si="1797"/>
        <v>-0.81747564465988443</v>
      </c>
      <c r="BJ781" s="32">
        <f t="shared" si="1797"/>
        <v>1.0988069195631607</v>
      </c>
      <c r="BK781" s="32">
        <f t="shared" si="1797"/>
        <v>0.73368492882865377</v>
      </c>
      <c r="BL781" s="32">
        <f t="shared" si="1797"/>
        <v>0.36856293809414686</v>
      </c>
      <c r="BM781" s="32">
        <f t="shared" si="1797"/>
        <v>0.69334181145499585</v>
      </c>
      <c r="BN781" s="32">
        <f t="shared" si="1797"/>
        <v>0.328219820720489</v>
      </c>
      <c r="BO781" s="32">
        <f t="shared" si="1797"/>
        <v>-3.690217001401791E-2</v>
      </c>
      <c r="BP781" s="32">
        <f t="shared" si="1797"/>
        <v>0.28787670334683108</v>
      </c>
      <c r="BQ781" s="32">
        <f t="shared" si="1797"/>
        <v>-7.7245287387675832E-2</v>
      </c>
      <c r="BR781" s="32">
        <f t="shared" si="1797"/>
        <v>-0.44236727812218274</v>
      </c>
      <c r="BS781" s="32">
        <f t="shared" si="1797"/>
        <v>-5.4694557324220905E-2</v>
      </c>
      <c r="BT781" s="32">
        <f t="shared" si="1797"/>
        <v>-0.41981654805872781</v>
      </c>
      <c r="BU781" s="32">
        <f t="shared" si="1797"/>
        <v>-0.78493853879323472</v>
      </c>
      <c r="BV781" s="32">
        <f t="shared" si="1797"/>
        <v>-0.46015966543238573</v>
      </c>
      <c r="BW781" s="32">
        <f t="shared" si="1797"/>
        <v>-0.82528165616689264</v>
      </c>
      <c r="BX781" s="32">
        <f t="shared" si="1797"/>
        <v>-1.1904036469013994</v>
      </c>
      <c r="BY781" s="32">
        <f t="shared" si="1797"/>
        <v>-0.86562477354055045</v>
      </c>
      <c r="BZ781" s="32">
        <f t="shared" si="1797"/>
        <v>-1.2307467642750574</v>
      </c>
      <c r="CA781" s="32">
        <f t="shared" si="1797"/>
        <v>-1.5958687550095643</v>
      </c>
      <c r="CB781" s="32">
        <f t="shared" si="1797"/>
        <v>0.22663671757905535</v>
      </c>
      <c r="CC781" s="32">
        <f t="shared" ref="CC781:CS781" si="1798">SUMPRODUCT(BN$3:BN$6,$K781:$K784)</f>
        <v>-0.13848527315545156</v>
      </c>
      <c r="CD781" s="32">
        <f t="shared" si="1798"/>
        <v>-0.50360726388995847</v>
      </c>
      <c r="CE781" s="32">
        <f t="shared" si="1798"/>
        <v>-0.17882839052910948</v>
      </c>
      <c r="CF781" s="32">
        <f t="shared" si="1798"/>
        <v>-0.54395038126361639</v>
      </c>
      <c r="CG781" s="32">
        <f t="shared" si="1798"/>
        <v>-0.9090723719981233</v>
      </c>
      <c r="CH781" s="32">
        <f t="shared" si="1798"/>
        <v>-0.58429349863727431</v>
      </c>
      <c r="CI781" s="32">
        <f t="shared" si="1798"/>
        <v>-0.94941548937178122</v>
      </c>
      <c r="CJ781" s="32">
        <f t="shared" si="1798"/>
        <v>-1.3145374801062881</v>
      </c>
      <c r="CK781" s="32">
        <f t="shared" si="1798"/>
        <v>0.60174508411675709</v>
      </c>
      <c r="CL781" s="32">
        <f t="shared" si="1798"/>
        <v>0.23662309338225018</v>
      </c>
      <c r="CM781" s="32">
        <f t="shared" si="1798"/>
        <v>-0.12849889735225672</v>
      </c>
      <c r="CN781" s="32">
        <f t="shared" si="1798"/>
        <v>0.19627997600859226</v>
      </c>
      <c r="CO781" s="32">
        <f t="shared" si="1798"/>
        <v>-0.16884201472591465</v>
      </c>
      <c r="CP781" s="32">
        <f t="shared" si="1798"/>
        <v>-0.53396400546042155</v>
      </c>
      <c r="CQ781" s="32">
        <f t="shared" si="1798"/>
        <v>-0.20918513209957257</v>
      </c>
      <c r="CR781" s="32">
        <f t="shared" si="1798"/>
        <v>-0.57430712283407948</v>
      </c>
      <c r="CS781" s="32">
        <f t="shared" si="1798"/>
        <v>-0.93942911356858638</v>
      </c>
    </row>
    <row r="782" spans="2:97" ht="13.9" thickTop="1" thickBot="1" x14ac:dyDescent="0.4">
      <c r="H782" s="33">
        <f>H781</f>
        <v>5.0702844491654972E-16</v>
      </c>
      <c r="I782" s="33">
        <f t="shared" ref="I782:J782" si="1799">I777</f>
        <v>0.328219820720489</v>
      </c>
      <c r="J782" s="33">
        <f t="shared" si="1799"/>
        <v>-5.7347242331006192E-4</v>
      </c>
      <c r="K782" s="33">
        <f t="shared" ref="K782:K784" si="1800">I782+J782*H782</f>
        <v>0.328219820720489</v>
      </c>
      <c r="L782" s="33">
        <f>$CE$4-$CE$7*SUMPRODUCT($B$4:$CD$4,Q783:CS783)</f>
        <v>0</v>
      </c>
      <c r="M782" s="39" t="s">
        <v>375</v>
      </c>
      <c r="O782" s="47">
        <f t="shared" ref="O782:O783" si="1801">SUM(Q782:CS782)</f>
        <v>98.882941364185839</v>
      </c>
      <c r="P782" s="39" t="s">
        <v>365</v>
      </c>
      <c r="Q782" s="33">
        <f>EXP(Q781)</f>
        <v>2.5585203767569618</v>
      </c>
      <c r="R782" s="33">
        <f>EXP(R781)</f>
        <v>1.7758996202338897</v>
      </c>
      <c r="S782" s="33">
        <f t="shared" ref="S782:CD782" si="1802">EXP(S781)</f>
        <v>1.2326731847820886</v>
      </c>
      <c r="T782" s="33">
        <f t="shared" si="1802"/>
        <v>1.7056802511713072</v>
      </c>
      <c r="U782" s="33">
        <f t="shared" si="1802"/>
        <v>1.183933080155926</v>
      </c>
      <c r="V782" s="33">
        <f t="shared" si="1802"/>
        <v>0.82178212318805877</v>
      </c>
      <c r="W782" s="33">
        <f t="shared" si="1802"/>
        <v>1.1371201674475375</v>
      </c>
      <c r="X782" s="33">
        <f t="shared" si="1802"/>
        <v>0.78928872010395024</v>
      </c>
      <c r="Y782" s="33">
        <f t="shared" si="1802"/>
        <v>0.54785474879203888</v>
      </c>
      <c r="Z782" s="33">
        <f t="shared" si="1802"/>
        <v>3.3897642915943598</v>
      </c>
      <c r="AA782" s="33">
        <f t="shared" si="1802"/>
        <v>2.3528759719143961</v>
      </c>
      <c r="AB782" s="33">
        <f t="shared" si="1802"/>
        <v>1.6331593771696353</v>
      </c>
      <c r="AC782" s="33">
        <f t="shared" si="1802"/>
        <v>2.2598428610629058</v>
      </c>
      <c r="AD782" s="33">
        <f t="shared" si="1802"/>
        <v>1.5685839812762634</v>
      </c>
      <c r="AE782" s="33">
        <f t="shared" si="1802"/>
        <v>1.0887729181130896</v>
      </c>
      <c r="AF782" s="33">
        <f t="shared" si="1802"/>
        <v>1.5065619073752696</v>
      </c>
      <c r="AG782" s="33">
        <f t="shared" si="1802"/>
        <v>1.0457226541841751</v>
      </c>
      <c r="AH782" s="33">
        <f t="shared" si="1802"/>
        <v>0.72584861207539275</v>
      </c>
      <c r="AI782" s="33">
        <f t="shared" si="1802"/>
        <v>4.932612443019873</v>
      </c>
      <c r="AJ782" s="33">
        <f t="shared" si="1802"/>
        <v>3.423785342457744</v>
      </c>
      <c r="AK782" s="33">
        <f t="shared" si="1802"/>
        <v>2.3764903905671115</v>
      </c>
      <c r="AL782" s="33">
        <f t="shared" si="1802"/>
        <v>3.2884082953465805</v>
      </c>
      <c r="AM782" s="33">
        <f t="shared" si="1802"/>
        <v>2.2825235616384951</v>
      </c>
      <c r="AN782" s="33">
        <f t="shared" si="1802"/>
        <v>1.5843269270447404</v>
      </c>
      <c r="AO782" s="33">
        <f t="shared" si="1802"/>
        <v>2.1922721968977195</v>
      </c>
      <c r="AP782" s="33">
        <f t="shared" si="1802"/>
        <v>1.5216823744256629</v>
      </c>
      <c r="AQ782" s="33">
        <f t="shared" si="1802"/>
        <v>1.0562179513631598</v>
      </c>
      <c r="AR782" s="33">
        <f t="shared" si="1802"/>
        <v>1.5563872624650612</v>
      </c>
      <c r="AS782" s="33">
        <f t="shared" si="1802"/>
        <v>1.0803070295856085</v>
      </c>
      <c r="AT782" s="33">
        <f t="shared" si="1802"/>
        <v>0.74985404103323527</v>
      </c>
      <c r="AU782" s="33">
        <f t="shared" si="1802"/>
        <v>1.0375915083100404</v>
      </c>
      <c r="AV782" s="33">
        <f t="shared" si="1802"/>
        <v>0.72020468639040536</v>
      </c>
      <c r="AW782" s="33">
        <f t="shared" si="1802"/>
        <v>0.4999026940221567</v>
      </c>
      <c r="AX782" s="33">
        <f t="shared" si="1802"/>
        <v>0.69172767220669329</v>
      </c>
      <c r="AY782" s="33">
        <f t="shared" si="1802"/>
        <v>0.48013645759360335</v>
      </c>
      <c r="AZ782" s="33">
        <f t="shared" si="1802"/>
        <v>0.33326846268143762</v>
      </c>
      <c r="BA782" s="33">
        <f t="shared" si="1802"/>
        <v>2.0620457097487166</v>
      </c>
      <c r="BB782" s="33">
        <f t="shared" si="1802"/>
        <v>1.4312906108214769</v>
      </c>
      <c r="BC782" s="33">
        <f t="shared" si="1802"/>
        <v>0.99347594621234692</v>
      </c>
      <c r="BD782" s="33">
        <f t="shared" si="1802"/>
        <v>1.374697139832477</v>
      </c>
      <c r="BE782" s="33">
        <f t="shared" si="1802"/>
        <v>0.95419374054765083</v>
      </c>
      <c r="BF782" s="33">
        <f t="shared" si="1802"/>
        <v>0.66231729747489765</v>
      </c>
      <c r="BG782" s="33">
        <f t="shared" si="1802"/>
        <v>0.91646475988831766</v>
      </c>
      <c r="BH782" s="33">
        <f t="shared" si="1802"/>
        <v>0.63612916036510025</v>
      </c>
      <c r="BI782" s="33">
        <f t="shared" si="1802"/>
        <v>0.4415448649832649</v>
      </c>
      <c r="BJ782" s="33">
        <f t="shared" si="1802"/>
        <v>3.0005839495106175</v>
      </c>
      <c r="BK782" s="33">
        <f t="shared" si="1802"/>
        <v>2.082741237797066</v>
      </c>
      <c r="BL782" s="33">
        <f t="shared" si="1802"/>
        <v>1.4456556245753209</v>
      </c>
      <c r="BM782" s="33">
        <f t="shared" si="1802"/>
        <v>2.0003892996737442</v>
      </c>
      <c r="BN782" s="33">
        <f t="shared" si="1802"/>
        <v>1.3884941585313768</v>
      </c>
      <c r="BO782" s="33">
        <f t="shared" si="1802"/>
        <v>0.96377041638354688</v>
      </c>
      <c r="BP782" s="33">
        <f t="shared" si="1802"/>
        <v>1.3335928664491623</v>
      </c>
      <c r="BQ782" s="33">
        <f t="shared" si="1802"/>
        <v>0.92566277235425076</v>
      </c>
      <c r="BR782" s="33">
        <f t="shared" si="1802"/>
        <v>0.64251361092236425</v>
      </c>
      <c r="BS782" s="33">
        <f t="shared" si="1802"/>
        <v>0.94677428906542949</v>
      </c>
      <c r="BT782" s="33">
        <f t="shared" si="1802"/>
        <v>0.65716736738666348</v>
      </c>
      <c r="BU782" s="33">
        <f t="shared" si="1802"/>
        <v>0.45614773631444955</v>
      </c>
      <c r="BV782" s="33">
        <f t="shared" si="1802"/>
        <v>0.63118285937695273</v>
      </c>
      <c r="BW782" s="33">
        <f t="shared" si="1802"/>
        <v>0.43811157825777547</v>
      </c>
      <c r="BX782" s="33">
        <f t="shared" si="1802"/>
        <v>0.30409849087629959</v>
      </c>
      <c r="BY782" s="33">
        <f t="shared" si="1802"/>
        <v>0.42078857291796834</v>
      </c>
      <c r="BZ782" s="33">
        <f t="shared" si="1802"/>
        <v>0.29207438550518355</v>
      </c>
      <c r="CA782" s="33">
        <f t="shared" si="1802"/>
        <v>0.20273232725086632</v>
      </c>
      <c r="CB782" s="33">
        <f t="shared" si="1802"/>
        <v>1.2543740931004865</v>
      </c>
      <c r="CC782" s="33">
        <f t="shared" si="1802"/>
        <v>0.87067607348588694</v>
      </c>
      <c r="CD782" s="33">
        <f t="shared" si="1802"/>
        <v>0.60434668502044142</v>
      </c>
      <c r="CE782" s="33">
        <f t="shared" ref="CE782:CS782" si="1803">EXP(CE781)</f>
        <v>0.83624939540032395</v>
      </c>
      <c r="CF782" s="33">
        <f t="shared" si="1803"/>
        <v>0.5804507156572577</v>
      </c>
      <c r="CG782" s="33">
        <f t="shared" si="1803"/>
        <v>0.40289779001362747</v>
      </c>
      <c r="CH782" s="33">
        <f t="shared" si="1803"/>
        <v>0.557499596933549</v>
      </c>
      <c r="CI782" s="33">
        <f t="shared" si="1803"/>
        <v>0.38696714377150498</v>
      </c>
      <c r="CJ782" s="33">
        <f t="shared" si="1803"/>
        <v>0.26859852667575151</v>
      </c>
      <c r="CK782" s="33">
        <f t="shared" si="1803"/>
        <v>1.8253013270486254</v>
      </c>
      <c r="CL782" s="33">
        <f t="shared" si="1803"/>
        <v>1.266963500844531</v>
      </c>
      <c r="CM782" s="33">
        <f t="shared" si="1803"/>
        <v>0.87941453210233056</v>
      </c>
      <c r="CN782" s="33">
        <f t="shared" si="1803"/>
        <v>1.2168675513657499</v>
      </c>
      <c r="CO782" s="33">
        <f t="shared" si="1803"/>
        <v>0.84464233389635368</v>
      </c>
      <c r="CP782" s="33">
        <f t="shared" si="1803"/>
        <v>0.58627635473488671</v>
      </c>
      <c r="CQ782" s="33">
        <f t="shared" si="1803"/>
        <v>0.81124503424383276</v>
      </c>
      <c r="CR782" s="33">
        <f t="shared" si="1803"/>
        <v>0.56309488926423545</v>
      </c>
      <c r="CS782" s="33">
        <f t="shared" si="1803"/>
        <v>0.39085090315659099</v>
      </c>
    </row>
    <row r="783" spans="2:97" ht="13.9" thickTop="1" thickBot="1" x14ac:dyDescent="0.4">
      <c r="H783" s="32">
        <f t="shared" ref="H783:H784" si="1804">H782</f>
        <v>5.0702844491654972E-16</v>
      </c>
      <c r="I783" s="32">
        <f t="shared" ref="I783:J783" si="1805">I778</f>
        <v>-0.40546510810816483</v>
      </c>
      <c r="J783" s="32">
        <f t="shared" si="1805"/>
        <v>-1.7455115540992263E-3</v>
      </c>
      <c r="K783" s="32">
        <f t="shared" si="1800"/>
        <v>-0.40546510810816483</v>
      </c>
      <c r="L783" s="32">
        <f>$CE$5-$CE$7*SUMPRODUCT($B$5:$CD$5,Q783:CS783)</f>
        <v>0</v>
      </c>
      <c r="M783" s="32">
        <f>SUMPRODUCT($B$7:$CD$7, LN(Q783:CS783))</f>
        <v>-3180.5978399977985</v>
      </c>
      <c r="O783" s="48">
        <f t="shared" si="1801"/>
        <v>1.0000000000000002</v>
      </c>
      <c r="P783" s="39" t="s">
        <v>366</v>
      </c>
      <c r="Q783" s="32">
        <f t="shared" ref="Q783:AV783" si="1806">Q782/$O782</f>
        <v>2.587423413441892E-2</v>
      </c>
      <c r="R783" s="32">
        <f t="shared" si="1806"/>
        <v>1.7959615639802341E-2</v>
      </c>
      <c r="S783" s="32">
        <f t="shared" si="1806"/>
        <v>1.2465984200876001E-2</v>
      </c>
      <c r="T783" s="32">
        <f t="shared" si="1806"/>
        <v>1.7249489422945938E-2</v>
      </c>
      <c r="U783" s="32">
        <f t="shared" si="1806"/>
        <v>1.1973077093201554E-2</v>
      </c>
      <c r="V783" s="32">
        <f t="shared" si="1806"/>
        <v>8.3106561339173299E-3</v>
      </c>
      <c r="W783" s="32">
        <f t="shared" si="1806"/>
        <v>1.1499659615297288E-2</v>
      </c>
      <c r="X783" s="32">
        <f t="shared" si="1806"/>
        <v>7.9820513954676989E-3</v>
      </c>
      <c r="Y783" s="32">
        <f t="shared" si="1806"/>
        <v>5.5404374226115504E-3</v>
      </c>
      <c r="Z783" s="32">
        <f t="shared" si="1806"/>
        <v>3.4280577062426362E-2</v>
      </c>
      <c r="AA783" s="32">
        <f t="shared" si="1806"/>
        <v>2.3794558894124667E-2</v>
      </c>
      <c r="AB783" s="32">
        <f t="shared" si="1806"/>
        <v>1.6516088160795195E-2</v>
      </c>
      <c r="AC783" s="32">
        <f t="shared" si="1806"/>
        <v>2.2853718041617566E-2</v>
      </c>
      <c r="AD783" s="32">
        <f t="shared" si="1806"/>
        <v>1.5863039262749772E-2</v>
      </c>
      <c r="AE783" s="32">
        <f t="shared" si="1806"/>
        <v>1.1010725440530125E-2</v>
      </c>
      <c r="AF783" s="32">
        <f t="shared" si="1806"/>
        <v>1.5235812027745035E-2</v>
      </c>
      <c r="AG783" s="32">
        <f t="shared" si="1806"/>
        <v>1.0575359508499842E-2</v>
      </c>
      <c r="AH783" s="32">
        <f t="shared" si="1806"/>
        <v>7.34048362702008E-3</v>
      </c>
      <c r="AI783" s="32">
        <f t="shared" si="1806"/>
        <v>4.9883350707105922E-2</v>
      </c>
      <c r="AJ783" s="32">
        <f t="shared" si="1806"/>
        <v>3.4624630853646879E-2</v>
      </c>
      <c r="AK783" s="32">
        <f t="shared" si="1806"/>
        <v>2.4033370749101186E-2</v>
      </c>
      <c r="AL783" s="32">
        <f t="shared" si="1806"/>
        <v>3.3255567138070596E-2</v>
      </c>
      <c r="AM783" s="32">
        <f t="shared" si="1806"/>
        <v>2.3083087235764577E-2</v>
      </c>
      <c r="AN783" s="32">
        <f t="shared" si="1806"/>
        <v>1.6022247166067451E-2</v>
      </c>
      <c r="AO783" s="32">
        <f t="shared" si="1806"/>
        <v>2.2170378092047058E-2</v>
      </c>
      <c r="AP783" s="32">
        <f t="shared" si="1806"/>
        <v>1.5388724823843045E-2</v>
      </c>
      <c r="AQ783" s="32">
        <f t="shared" si="1806"/>
        <v>1.0681498110711628E-2</v>
      </c>
      <c r="AR783" s="32">
        <f t="shared" si="1806"/>
        <v>1.5739694238391305E-2</v>
      </c>
      <c r="AS783" s="32">
        <f t="shared" si="1806"/>
        <v>1.0925110182623292E-2</v>
      </c>
      <c r="AT783" s="32">
        <f t="shared" si="1806"/>
        <v>7.5832497566139653E-3</v>
      </c>
      <c r="AU783" s="32">
        <f t="shared" si="1806"/>
        <v>1.0493129492260866E-2</v>
      </c>
      <c r="AV783" s="32">
        <f t="shared" si="1806"/>
        <v>7.2834067884155239E-3</v>
      </c>
      <c r="AW783" s="32">
        <f t="shared" ref="AW783:CB783" si="1807">AW782/$O782</f>
        <v>5.0554998377426424E-3</v>
      </c>
      <c r="AX783" s="32">
        <f t="shared" si="1807"/>
        <v>6.9954196615072415E-3</v>
      </c>
      <c r="AY783" s="32">
        <f t="shared" si="1807"/>
        <v>4.8556045256103473E-3</v>
      </c>
      <c r="AZ783" s="32">
        <f t="shared" si="1807"/>
        <v>3.3703332251617596E-3</v>
      </c>
      <c r="BA783" s="32">
        <f t="shared" si="1807"/>
        <v>2.0853401823416669E-2</v>
      </c>
      <c r="BB783" s="32">
        <f t="shared" si="1807"/>
        <v>1.447459583094352E-2</v>
      </c>
      <c r="BC783" s="32">
        <f t="shared" si="1807"/>
        <v>1.0046990234173712E-2</v>
      </c>
      <c r="BD783" s="32">
        <f t="shared" si="1807"/>
        <v>1.3902267882277773E-2</v>
      </c>
      <c r="BE783" s="32">
        <f t="shared" si="1807"/>
        <v>9.6497305539623417E-3</v>
      </c>
      <c r="BF783" s="32">
        <f t="shared" si="1807"/>
        <v>6.6979934894491385E-3</v>
      </c>
      <c r="BG783" s="32">
        <f t="shared" si="1807"/>
        <v>9.2681785881851778E-3</v>
      </c>
      <c r="BH783" s="32">
        <f t="shared" si="1807"/>
        <v>6.4331537026415583E-3</v>
      </c>
      <c r="BI783" s="32">
        <f t="shared" si="1807"/>
        <v>4.4653289929660897E-3</v>
      </c>
      <c r="BJ783" s="32">
        <f t="shared" si="1807"/>
        <v>3.0344808802354167E-2</v>
      </c>
      <c r="BK783" s="32">
        <f t="shared" si="1807"/>
        <v>2.1062695031758113E-2</v>
      </c>
      <c r="BL783" s="32">
        <f t="shared" si="1807"/>
        <v>1.4619868752194292E-2</v>
      </c>
      <c r="BM783" s="32">
        <f t="shared" si="1807"/>
        <v>2.0229872534902771E-2</v>
      </c>
      <c r="BN783" s="32">
        <f t="shared" si="1807"/>
        <v>1.4041796687838738E-2</v>
      </c>
      <c r="BO783" s="32">
        <f t="shared" si="1807"/>
        <v>9.7465791681295242E-3</v>
      </c>
      <c r="BP783" s="32">
        <f t="shared" si="1807"/>
        <v>1.3486581689935176E-2</v>
      </c>
      <c r="BQ783" s="32">
        <f t="shared" si="1807"/>
        <v>9.3611977918924873E-3</v>
      </c>
      <c r="BR783" s="32">
        <f t="shared" si="1807"/>
        <v>6.4977194454196793E-3</v>
      </c>
      <c r="BS783" s="32">
        <f t="shared" si="1807"/>
        <v>9.5746978801779375E-3</v>
      </c>
      <c r="BT783" s="32">
        <f t="shared" si="1807"/>
        <v>6.6459124123979712E-3</v>
      </c>
      <c r="BU783" s="32">
        <f t="shared" si="1807"/>
        <v>4.6130073602327175E-3</v>
      </c>
      <c r="BV783" s="32">
        <f t="shared" si="1807"/>
        <v>6.383131920118623E-3</v>
      </c>
      <c r="BW783" s="32">
        <f t="shared" si="1807"/>
        <v>4.430608274931979E-3</v>
      </c>
      <c r="BX783" s="32">
        <f t="shared" si="1807"/>
        <v>3.075338240155144E-3</v>
      </c>
      <c r="BY783" s="32">
        <f t="shared" si="1807"/>
        <v>4.2554212800790803E-3</v>
      </c>
      <c r="BZ783" s="32">
        <f t="shared" si="1807"/>
        <v>2.9537388499546518E-3</v>
      </c>
      <c r="CA783" s="32">
        <f t="shared" si="1807"/>
        <v>2.0502254934367621E-3</v>
      </c>
      <c r="CB783" s="32">
        <f t="shared" si="1807"/>
        <v>1.2685444787495016E-2</v>
      </c>
      <c r="CC783" s="32">
        <f t="shared" ref="CC783:CS783" si="1808">CC782/$O782</f>
        <v>8.8051190779124093E-3</v>
      </c>
      <c r="CD783" s="32">
        <f t="shared" si="1808"/>
        <v>6.1117385535148349E-3</v>
      </c>
      <c r="CE783" s="32">
        <f t="shared" si="1808"/>
        <v>8.4569631916633393E-3</v>
      </c>
      <c r="CF783" s="32">
        <f t="shared" si="1808"/>
        <v>5.8700793852749372E-3</v>
      </c>
      <c r="CG783" s="32">
        <f t="shared" si="1808"/>
        <v>4.0744923690098885E-3</v>
      </c>
      <c r="CH783" s="32">
        <f t="shared" si="1808"/>
        <v>5.6379754611088897E-3</v>
      </c>
      <c r="CI783" s="32">
        <f t="shared" si="1808"/>
        <v>3.9133862568499567E-3</v>
      </c>
      <c r="CJ783" s="32">
        <f t="shared" si="1808"/>
        <v>2.716328246006591E-3</v>
      </c>
      <c r="CK783" s="32">
        <f t="shared" si="1808"/>
        <v>1.845921350909295E-2</v>
      </c>
      <c r="CL783" s="32">
        <f t="shared" si="1808"/>
        <v>1.2812761062378848E-2</v>
      </c>
      <c r="CM783" s="32">
        <f t="shared" si="1808"/>
        <v>8.893490828346692E-3</v>
      </c>
      <c r="CN783" s="32">
        <f t="shared" si="1808"/>
        <v>1.2306142339395297E-2</v>
      </c>
      <c r="CO783" s="32">
        <f t="shared" si="1808"/>
        <v>8.541840708252561E-3</v>
      </c>
      <c r="CP783" s="32">
        <f t="shared" si="1808"/>
        <v>5.9289938855644582E-3</v>
      </c>
      <c r="CQ783" s="32">
        <f t="shared" si="1808"/>
        <v>8.2040948929301936E-3</v>
      </c>
      <c r="CR783" s="32">
        <f t="shared" si="1808"/>
        <v>5.6945604721683708E-3</v>
      </c>
      <c r="CS783" s="32">
        <f t="shared" si="1808"/>
        <v>3.9526625903763043E-3</v>
      </c>
    </row>
    <row r="784" spans="2:97" ht="13.15" thickTop="1" x14ac:dyDescent="0.35">
      <c r="H784" s="34">
        <f t="shared" si="1804"/>
        <v>5.0702844491654972E-16</v>
      </c>
      <c r="I784" s="34">
        <f t="shared" ref="I784:J784" si="1809">I779</f>
        <v>-0.36512199073450691</v>
      </c>
      <c r="J784" s="34">
        <f t="shared" si="1809"/>
        <v>-1.6212356340033194E-3</v>
      </c>
      <c r="K784" s="34">
        <f t="shared" si="1800"/>
        <v>-0.36512199073450691</v>
      </c>
      <c r="L784" s="34">
        <f>$CE$6-$CE$7*SUMPRODUCT($B$6:$CD$6,Q783:CS783)</f>
        <v>2.2737367544323206E-13</v>
      </c>
    </row>
    <row r="786" spans="1:111" ht="27.75" customHeight="1" x14ac:dyDescent="0.35">
      <c r="A786" s="40" t="s">
        <v>354</v>
      </c>
      <c r="B786" s="40"/>
      <c r="C786" s="40">
        <f>1+C728</f>
        <v>14</v>
      </c>
      <c r="D786" s="40"/>
    </row>
    <row r="787" spans="1:111" ht="13.15" x14ac:dyDescent="0.35">
      <c r="B787" s="37" t="s">
        <v>349</v>
      </c>
      <c r="D787" s="37" t="s">
        <v>350</v>
      </c>
      <c r="F787" s="37" t="s">
        <v>348</v>
      </c>
      <c r="H787" s="37" t="s">
        <v>355</v>
      </c>
      <c r="I787" s="37"/>
      <c r="J787" s="37"/>
      <c r="K787" s="37"/>
      <c r="M787" s="37" t="s">
        <v>356</v>
      </c>
      <c r="N787" s="37" t="s">
        <v>357</v>
      </c>
      <c r="P787" s="37" t="s">
        <v>358</v>
      </c>
      <c r="R787" s="37" t="s">
        <v>359</v>
      </c>
      <c r="T787" s="37" t="s">
        <v>360</v>
      </c>
      <c r="V787" s="37" t="s">
        <v>361</v>
      </c>
      <c r="X787" s="37" t="s">
        <v>362</v>
      </c>
      <c r="Y787" s="37"/>
      <c r="Z787" s="37"/>
      <c r="AA787" s="37"/>
      <c r="AC787" s="37" t="s">
        <v>336</v>
      </c>
    </row>
    <row r="788" spans="1:111" ht="13.15" x14ac:dyDescent="0.35">
      <c r="B788" s="36">
        <f>K781</f>
        <v>-0.49706183544640364</v>
      </c>
      <c r="D788" s="36">
        <f>$CE$3-$CE$7*SUMPRODUCT($B$3:$CD$3,AE790:DG790)</f>
        <v>2.5579538487363607E-13</v>
      </c>
      <c r="F788" s="36">
        <f>SUMPRODUCT(D788:D791,D788:D791)</f>
        <v>1.1713006720721583E-25</v>
      </c>
      <c r="H788" s="36">
        <f t="shared" ref="H788:K791" si="1810">X730</f>
        <v>-2.0739985055562737E-2</v>
      </c>
      <c r="I788" s="36">
        <f t="shared" si="1810"/>
        <v>1.8319603535090847E-5</v>
      </c>
      <c r="J788" s="36">
        <f t="shared" si="1810"/>
        <v>4.2346555785213111E-5</v>
      </c>
      <c r="K788" s="36">
        <f t="shared" si="1810"/>
        <v>-5.5475597126403067E-3</v>
      </c>
      <c r="M788" s="36">
        <f t="array" ref="M788:M791">MMULT(H788:K791,D788:D791)</f>
        <v>-6.5665615011649579E-15</v>
      </c>
      <c r="N788" s="36">
        <f>IFERROR(M788/(MAX(ABS(M788),ABS(M789),ABS(M790),ABS(M791))),0)</f>
        <v>-1</v>
      </c>
      <c r="P788" s="36">
        <f>L839</f>
        <v>0</v>
      </c>
      <c r="R788" s="36">
        <f>H839*J839</f>
        <v>4.8128090669813121E-16</v>
      </c>
      <c r="T788" s="36">
        <f>P788-D788</f>
        <v>-2.5579538487363607E-13</v>
      </c>
      <c r="V788" s="36">
        <f t="array" ref="V788:V791">MMULT(H788:K791,T788:T791)</f>
        <v>6.5665615011649579E-15</v>
      </c>
      <c r="X788" s="36">
        <f t="array" ref="X788:AA791">H788:K791+MMULT(R788:R791,TRANSPOSE(R788:R791))*((SUMPRODUCT(R788:R791,T788:T791)+SUMPRODUCT(V788:V791,T788:T791))/SUMPRODUCT(R788:R791,T788:T791)^2)-(MMULT(V788:V791,TRANSPOSE(R788:R791))+MMULT(R788:R791,TRANSPOSE(V788:V791)))/SUMPRODUCT(R788:R791,T788:T791)</f>
        <v>-1.8026690273532098E-3</v>
      </c>
      <c r="Y788" s="36">
        <v>1.1392610419857607E-6</v>
      </c>
      <c r="Z788" s="36">
        <v>3.2474450386928057E-6</v>
      </c>
      <c r="AA788" s="36">
        <v>-8.8693156792321245E-5</v>
      </c>
      <c r="AC788" s="43">
        <f>SUM(AE788:DG788)</f>
        <v>-1.2659907370647425</v>
      </c>
      <c r="AD788" s="37" t="s">
        <v>363</v>
      </c>
      <c r="AE788" s="36">
        <f t="shared" ref="AE788:BJ788" si="1811">SUMPRODUCT(B$3:B$6,$B788:$B791)</f>
        <v>0.93942911356858638</v>
      </c>
      <c r="AF788" s="36">
        <f t="shared" si="1811"/>
        <v>0.57430712283407948</v>
      </c>
      <c r="AG788" s="36">
        <f t="shared" si="1811"/>
        <v>0.20918513209957257</v>
      </c>
      <c r="AH788" s="36">
        <f t="shared" si="1811"/>
        <v>0.53396400546042155</v>
      </c>
      <c r="AI788" s="36">
        <f t="shared" si="1811"/>
        <v>0.16884201472591465</v>
      </c>
      <c r="AJ788" s="36">
        <f t="shared" si="1811"/>
        <v>-0.19627997600859226</v>
      </c>
      <c r="AK788" s="36">
        <f t="shared" si="1811"/>
        <v>0.12849889735225672</v>
      </c>
      <c r="AL788" s="36">
        <f t="shared" si="1811"/>
        <v>-0.23662309338225018</v>
      </c>
      <c r="AM788" s="36">
        <f t="shared" si="1811"/>
        <v>-0.60174508411675709</v>
      </c>
      <c r="AN788" s="36">
        <f t="shared" si="1811"/>
        <v>1.2207603884718627</v>
      </c>
      <c r="AO788" s="36">
        <f t="shared" si="1811"/>
        <v>0.85563839773735584</v>
      </c>
      <c r="AP788" s="36">
        <f t="shared" si="1811"/>
        <v>0.49051640700284893</v>
      </c>
      <c r="AQ788" s="36">
        <f t="shared" si="1811"/>
        <v>0.81529528036369792</v>
      </c>
      <c r="AR788" s="36">
        <f t="shared" si="1811"/>
        <v>0.45017328962919095</v>
      </c>
      <c r="AS788" s="36">
        <f t="shared" si="1811"/>
        <v>8.5051298894684046E-2</v>
      </c>
      <c r="AT788" s="36">
        <f t="shared" si="1811"/>
        <v>0.40983017225553303</v>
      </c>
      <c r="AU788" s="36">
        <f t="shared" si="1811"/>
        <v>4.4708181521026125E-2</v>
      </c>
      <c r="AV788" s="36">
        <f t="shared" si="1811"/>
        <v>-0.32041380921348078</v>
      </c>
      <c r="AW788" s="36">
        <f t="shared" si="1811"/>
        <v>1.5958687550095643</v>
      </c>
      <c r="AX788" s="36">
        <f t="shared" si="1811"/>
        <v>1.2307467642750574</v>
      </c>
      <c r="AY788" s="36">
        <f t="shared" si="1811"/>
        <v>0.86562477354055045</v>
      </c>
      <c r="AZ788" s="36">
        <f t="shared" si="1811"/>
        <v>1.1904036469013994</v>
      </c>
      <c r="BA788" s="36">
        <f t="shared" si="1811"/>
        <v>0.82528165616689264</v>
      </c>
      <c r="BB788" s="36">
        <f t="shared" si="1811"/>
        <v>0.46015966543238573</v>
      </c>
      <c r="BC788" s="36">
        <f t="shared" si="1811"/>
        <v>0.78493853879323472</v>
      </c>
      <c r="BD788" s="36">
        <f t="shared" si="1811"/>
        <v>0.41981654805872781</v>
      </c>
      <c r="BE788" s="36">
        <f t="shared" si="1811"/>
        <v>5.4694557324220905E-2</v>
      </c>
      <c r="BF788" s="36">
        <f t="shared" si="1811"/>
        <v>0.44236727812218274</v>
      </c>
      <c r="BG788" s="36">
        <f t="shared" si="1811"/>
        <v>7.7245287387675832E-2</v>
      </c>
      <c r="BH788" s="36">
        <f t="shared" si="1811"/>
        <v>-0.28787670334683108</v>
      </c>
      <c r="BI788" s="36">
        <f t="shared" si="1811"/>
        <v>3.690217001401791E-2</v>
      </c>
      <c r="BJ788" s="36">
        <f t="shared" si="1811"/>
        <v>-0.328219820720489</v>
      </c>
      <c r="BK788" s="36">
        <f t="shared" ref="BK788:CP788" si="1812">SUMPRODUCT(AH$3:AH$6,$B788:$B791)</f>
        <v>-0.69334181145499585</v>
      </c>
      <c r="BL788" s="36">
        <f t="shared" si="1812"/>
        <v>-0.36856293809414686</v>
      </c>
      <c r="BM788" s="36">
        <f t="shared" si="1812"/>
        <v>-0.73368492882865377</v>
      </c>
      <c r="BN788" s="36">
        <f t="shared" si="1812"/>
        <v>-1.0988069195631607</v>
      </c>
      <c r="BO788" s="36">
        <f t="shared" si="1812"/>
        <v>0.72369855302545905</v>
      </c>
      <c r="BP788" s="36">
        <f t="shared" si="1812"/>
        <v>0.35857656229095214</v>
      </c>
      <c r="BQ788" s="36">
        <f t="shared" si="1812"/>
        <v>-6.5454284435547683E-3</v>
      </c>
      <c r="BR788" s="36">
        <f t="shared" si="1812"/>
        <v>0.31823344491729422</v>
      </c>
      <c r="BS788" s="36">
        <f t="shared" si="1812"/>
        <v>-4.6888545817212711E-2</v>
      </c>
      <c r="BT788" s="36">
        <f t="shared" si="1812"/>
        <v>-0.4120105365517196</v>
      </c>
      <c r="BU788" s="36">
        <f t="shared" si="1812"/>
        <v>-8.7231663190870612E-2</v>
      </c>
      <c r="BV788" s="36">
        <f t="shared" si="1812"/>
        <v>-0.45235365392537752</v>
      </c>
      <c r="BW788" s="36">
        <f t="shared" si="1812"/>
        <v>-0.81747564465988443</v>
      </c>
      <c r="BX788" s="36">
        <f t="shared" si="1812"/>
        <v>1.0988069195631607</v>
      </c>
      <c r="BY788" s="36">
        <f t="shared" si="1812"/>
        <v>0.73368492882865377</v>
      </c>
      <c r="BZ788" s="36">
        <f t="shared" si="1812"/>
        <v>0.36856293809414686</v>
      </c>
      <c r="CA788" s="36">
        <f t="shared" si="1812"/>
        <v>0.69334181145499585</v>
      </c>
      <c r="CB788" s="36">
        <f t="shared" si="1812"/>
        <v>0.328219820720489</v>
      </c>
      <c r="CC788" s="36">
        <f t="shared" si="1812"/>
        <v>-3.690217001401791E-2</v>
      </c>
      <c r="CD788" s="36">
        <f t="shared" si="1812"/>
        <v>0.28787670334683108</v>
      </c>
      <c r="CE788" s="36">
        <f t="shared" si="1812"/>
        <v>-7.7245287387675832E-2</v>
      </c>
      <c r="CF788" s="36">
        <f t="shared" si="1812"/>
        <v>-0.44236727812218274</v>
      </c>
      <c r="CG788" s="36">
        <f t="shared" si="1812"/>
        <v>-5.4694557324220905E-2</v>
      </c>
      <c r="CH788" s="36">
        <f t="shared" si="1812"/>
        <v>-0.41981654805872781</v>
      </c>
      <c r="CI788" s="36">
        <f t="shared" si="1812"/>
        <v>-0.78493853879323472</v>
      </c>
      <c r="CJ788" s="36">
        <f t="shared" si="1812"/>
        <v>-0.46015966543238573</v>
      </c>
      <c r="CK788" s="36">
        <f t="shared" si="1812"/>
        <v>-0.82528165616689264</v>
      </c>
      <c r="CL788" s="36">
        <f t="shared" si="1812"/>
        <v>-1.1904036469013994</v>
      </c>
      <c r="CM788" s="36">
        <f t="shared" si="1812"/>
        <v>-0.86562477354055045</v>
      </c>
      <c r="CN788" s="36">
        <f t="shared" si="1812"/>
        <v>-1.2307467642750574</v>
      </c>
      <c r="CO788" s="36">
        <f t="shared" si="1812"/>
        <v>-1.5958687550095643</v>
      </c>
      <c r="CP788" s="36">
        <f t="shared" si="1812"/>
        <v>0.22663671757905535</v>
      </c>
      <c r="CQ788" s="36">
        <f t="shared" ref="CQ788:DG788" si="1813">SUMPRODUCT(BN$3:BN$6,$B788:$B791)</f>
        <v>-0.13848527315545156</v>
      </c>
      <c r="CR788" s="36">
        <f t="shared" si="1813"/>
        <v>-0.50360726388995847</v>
      </c>
      <c r="CS788" s="36">
        <f t="shared" si="1813"/>
        <v>-0.17882839052910948</v>
      </c>
      <c r="CT788" s="36">
        <f t="shared" si="1813"/>
        <v>-0.54395038126361639</v>
      </c>
      <c r="CU788" s="36">
        <f t="shared" si="1813"/>
        <v>-0.9090723719981233</v>
      </c>
      <c r="CV788" s="36">
        <f t="shared" si="1813"/>
        <v>-0.58429349863727431</v>
      </c>
      <c r="CW788" s="36">
        <f t="shared" si="1813"/>
        <v>-0.94941548937178122</v>
      </c>
      <c r="CX788" s="36">
        <f t="shared" si="1813"/>
        <v>-1.3145374801062881</v>
      </c>
      <c r="CY788" s="36">
        <f t="shared" si="1813"/>
        <v>0.60174508411675709</v>
      </c>
      <c r="CZ788" s="36">
        <f t="shared" si="1813"/>
        <v>0.23662309338225018</v>
      </c>
      <c r="DA788" s="36">
        <f t="shared" si="1813"/>
        <v>-0.12849889735225672</v>
      </c>
      <c r="DB788" s="36">
        <f t="shared" si="1813"/>
        <v>0.19627997600859226</v>
      </c>
      <c r="DC788" s="36">
        <f t="shared" si="1813"/>
        <v>-0.16884201472591465</v>
      </c>
      <c r="DD788" s="36">
        <f t="shared" si="1813"/>
        <v>-0.53396400546042155</v>
      </c>
      <c r="DE788" s="36">
        <f t="shared" si="1813"/>
        <v>-0.20918513209957257</v>
      </c>
      <c r="DF788" s="36">
        <f t="shared" si="1813"/>
        <v>-0.57430712283407948</v>
      </c>
      <c r="DG788" s="36">
        <f t="shared" si="1813"/>
        <v>-0.93942911356858638</v>
      </c>
    </row>
    <row r="789" spans="1:111" ht="13.15" x14ac:dyDescent="0.35">
      <c r="B789" s="35">
        <f t="shared" ref="B789:B791" si="1814">K782</f>
        <v>0.328219820720489</v>
      </c>
      <c r="D789" s="35">
        <f>$CE$4-$CE$7*SUMPRODUCT($B$4:$CD$4,AE790:DG790)</f>
        <v>0</v>
      </c>
      <c r="F789" s="37" t="s">
        <v>364</v>
      </c>
      <c r="H789" s="35">
        <f t="shared" si="1810"/>
        <v>1.8319603535090847E-5</v>
      </c>
      <c r="I789" s="35">
        <f t="shared" si="1810"/>
        <v>-1.9781571604954406E-3</v>
      </c>
      <c r="J789" s="35">
        <f t="shared" si="1810"/>
        <v>1.249418333269001E-7</v>
      </c>
      <c r="K789" s="35">
        <f t="shared" si="1810"/>
        <v>5.5910452790636629E-6</v>
      </c>
      <c r="M789" s="35">
        <v>5.9573265516612227E-18</v>
      </c>
      <c r="N789" s="35">
        <f>IFERROR(M789/(MAX(ABS(M788),ABS(M789),ABS(M790),ABS(M791))),0)</f>
        <v>9.0722161828597021E-4</v>
      </c>
      <c r="P789" s="35">
        <f>L840</f>
        <v>0</v>
      </c>
      <c r="R789" s="35">
        <f>H840*J840</f>
        <v>-4.3662844302481762E-19</v>
      </c>
      <c r="T789" s="35">
        <f>P789-D789</f>
        <v>0</v>
      </c>
      <c r="V789" s="35">
        <v>-5.9573265516612227E-18</v>
      </c>
      <c r="X789" s="35">
        <v>1.1392610419857607E-6</v>
      </c>
      <c r="Y789" s="35">
        <v>-1.9781415741173211E-3</v>
      </c>
      <c r="Z789" s="35">
        <v>1.6041339185190059E-7</v>
      </c>
      <c r="AA789" s="35">
        <v>6.386435282600921E-7</v>
      </c>
      <c r="AC789" s="43">
        <f t="shared" ref="AC789:AC790" si="1815">SUM(AE789:DG789)</f>
        <v>98.882941364185839</v>
      </c>
      <c r="AD789" s="37" t="s">
        <v>365</v>
      </c>
      <c r="AE789" s="35">
        <f>EXP(AE788)</f>
        <v>2.5585203767569618</v>
      </c>
      <c r="AF789" s="35">
        <f t="shared" ref="AF789:CQ789" si="1816">EXP(AF788)</f>
        <v>1.7758996202338897</v>
      </c>
      <c r="AG789" s="35">
        <f t="shared" si="1816"/>
        <v>1.2326731847820886</v>
      </c>
      <c r="AH789" s="35">
        <f t="shared" si="1816"/>
        <v>1.7056802511713072</v>
      </c>
      <c r="AI789" s="35">
        <f t="shared" si="1816"/>
        <v>1.183933080155926</v>
      </c>
      <c r="AJ789" s="35">
        <f t="shared" si="1816"/>
        <v>0.82178212318805877</v>
      </c>
      <c r="AK789" s="35">
        <f t="shared" si="1816"/>
        <v>1.1371201674475375</v>
      </c>
      <c r="AL789" s="35">
        <f t="shared" si="1816"/>
        <v>0.78928872010395024</v>
      </c>
      <c r="AM789" s="35">
        <f t="shared" si="1816"/>
        <v>0.54785474879203888</v>
      </c>
      <c r="AN789" s="35">
        <f t="shared" si="1816"/>
        <v>3.3897642915943598</v>
      </c>
      <c r="AO789" s="35">
        <f t="shared" si="1816"/>
        <v>2.3528759719143961</v>
      </c>
      <c r="AP789" s="35">
        <f t="shared" si="1816"/>
        <v>1.6331593771696353</v>
      </c>
      <c r="AQ789" s="35">
        <f t="shared" si="1816"/>
        <v>2.2598428610629058</v>
      </c>
      <c r="AR789" s="35">
        <f t="shared" si="1816"/>
        <v>1.5685839812762634</v>
      </c>
      <c r="AS789" s="35">
        <f t="shared" si="1816"/>
        <v>1.0887729181130896</v>
      </c>
      <c r="AT789" s="35">
        <f t="shared" si="1816"/>
        <v>1.5065619073752696</v>
      </c>
      <c r="AU789" s="35">
        <f t="shared" si="1816"/>
        <v>1.0457226541841751</v>
      </c>
      <c r="AV789" s="35">
        <f t="shared" si="1816"/>
        <v>0.72584861207539275</v>
      </c>
      <c r="AW789" s="35">
        <f t="shared" si="1816"/>
        <v>4.932612443019873</v>
      </c>
      <c r="AX789" s="35">
        <f t="shared" si="1816"/>
        <v>3.423785342457744</v>
      </c>
      <c r="AY789" s="35">
        <f t="shared" si="1816"/>
        <v>2.3764903905671115</v>
      </c>
      <c r="AZ789" s="35">
        <f t="shared" si="1816"/>
        <v>3.2884082953465805</v>
      </c>
      <c r="BA789" s="35">
        <f t="shared" si="1816"/>
        <v>2.2825235616384951</v>
      </c>
      <c r="BB789" s="35">
        <f t="shared" si="1816"/>
        <v>1.5843269270447404</v>
      </c>
      <c r="BC789" s="35">
        <f t="shared" si="1816"/>
        <v>2.1922721968977195</v>
      </c>
      <c r="BD789" s="35">
        <f t="shared" si="1816"/>
        <v>1.5216823744256629</v>
      </c>
      <c r="BE789" s="35">
        <f t="shared" si="1816"/>
        <v>1.0562179513631598</v>
      </c>
      <c r="BF789" s="35">
        <f t="shared" si="1816"/>
        <v>1.5563872624650612</v>
      </c>
      <c r="BG789" s="35">
        <f t="shared" si="1816"/>
        <v>1.0803070295856085</v>
      </c>
      <c r="BH789" s="35">
        <f t="shared" si="1816"/>
        <v>0.74985404103323527</v>
      </c>
      <c r="BI789" s="35">
        <f t="shared" si="1816"/>
        <v>1.0375915083100404</v>
      </c>
      <c r="BJ789" s="35">
        <f t="shared" si="1816"/>
        <v>0.72020468639040536</v>
      </c>
      <c r="BK789" s="35">
        <f t="shared" si="1816"/>
        <v>0.4999026940221567</v>
      </c>
      <c r="BL789" s="35">
        <f t="shared" si="1816"/>
        <v>0.69172767220669329</v>
      </c>
      <c r="BM789" s="35">
        <f t="shared" si="1816"/>
        <v>0.48013645759360335</v>
      </c>
      <c r="BN789" s="35">
        <f t="shared" si="1816"/>
        <v>0.33326846268143762</v>
      </c>
      <c r="BO789" s="35">
        <f t="shared" si="1816"/>
        <v>2.0620457097487166</v>
      </c>
      <c r="BP789" s="35">
        <f t="shared" si="1816"/>
        <v>1.4312906108214769</v>
      </c>
      <c r="BQ789" s="35">
        <f t="shared" si="1816"/>
        <v>0.99347594621234692</v>
      </c>
      <c r="BR789" s="35">
        <f t="shared" si="1816"/>
        <v>1.374697139832477</v>
      </c>
      <c r="BS789" s="35">
        <f t="shared" si="1816"/>
        <v>0.95419374054765083</v>
      </c>
      <c r="BT789" s="35">
        <f t="shared" si="1816"/>
        <v>0.66231729747489765</v>
      </c>
      <c r="BU789" s="35">
        <f t="shared" si="1816"/>
        <v>0.91646475988831766</v>
      </c>
      <c r="BV789" s="35">
        <f t="shared" si="1816"/>
        <v>0.63612916036510025</v>
      </c>
      <c r="BW789" s="35">
        <f t="shared" si="1816"/>
        <v>0.4415448649832649</v>
      </c>
      <c r="BX789" s="35">
        <f t="shared" si="1816"/>
        <v>3.0005839495106175</v>
      </c>
      <c r="BY789" s="35">
        <f t="shared" si="1816"/>
        <v>2.082741237797066</v>
      </c>
      <c r="BZ789" s="35">
        <f t="shared" si="1816"/>
        <v>1.4456556245753209</v>
      </c>
      <c r="CA789" s="35">
        <f t="shared" si="1816"/>
        <v>2.0003892996737442</v>
      </c>
      <c r="CB789" s="35">
        <f t="shared" si="1816"/>
        <v>1.3884941585313768</v>
      </c>
      <c r="CC789" s="35">
        <f t="shared" si="1816"/>
        <v>0.96377041638354688</v>
      </c>
      <c r="CD789" s="35">
        <f t="shared" si="1816"/>
        <v>1.3335928664491623</v>
      </c>
      <c r="CE789" s="35">
        <f t="shared" si="1816"/>
        <v>0.92566277235425076</v>
      </c>
      <c r="CF789" s="35">
        <f t="shared" si="1816"/>
        <v>0.64251361092236425</v>
      </c>
      <c r="CG789" s="35">
        <f t="shared" si="1816"/>
        <v>0.94677428906542949</v>
      </c>
      <c r="CH789" s="35">
        <f t="shared" si="1816"/>
        <v>0.65716736738666348</v>
      </c>
      <c r="CI789" s="35">
        <f t="shared" si="1816"/>
        <v>0.45614773631444955</v>
      </c>
      <c r="CJ789" s="35">
        <f t="shared" si="1816"/>
        <v>0.63118285937695273</v>
      </c>
      <c r="CK789" s="35">
        <f t="shared" si="1816"/>
        <v>0.43811157825777547</v>
      </c>
      <c r="CL789" s="35">
        <f t="shared" si="1816"/>
        <v>0.30409849087629959</v>
      </c>
      <c r="CM789" s="35">
        <f t="shared" si="1816"/>
        <v>0.42078857291796834</v>
      </c>
      <c r="CN789" s="35">
        <f t="shared" si="1816"/>
        <v>0.29207438550518355</v>
      </c>
      <c r="CO789" s="35">
        <f t="shared" si="1816"/>
        <v>0.20273232725086632</v>
      </c>
      <c r="CP789" s="35">
        <f t="shared" si="1816"/>
        <v>1.2543740931004865</v>
      </c>
      <c r="CQ789" s="35">
        <f t="shared" si="1816"/>
        <v>0.87067607348588694</v>
      </c>
      <c r="CR789" s="35">
        <f t="shared" ref="CR789:DG789" si="1817">EXP(CR788)</f>
        <v>0.60434668502044142</v>
      </c>
      <c r="CS789" s="35">
        <f t="shared" si="1817"/>
        <v>0.83624939540032395</v>
      </c>
      <c r="CT789" s="35">
        <f t="shared" si="1817"/>
        <v>0.5804507156572577</v>
      </c>
      <c r="CU789" s="35">
        <f t="shared" si="1817"/>
        <v>0.40289779001362747</v>
      </c>
      <c r="CV789" s="35">
        <f t="shared" si="1817"/>
        <v>0.557499596933549</v>
      </c>
      <c r="CW789" s="35">
        <f t="shared" si="1817"/>
        <v>0.38696714377150498</v>
      </c>
      <c r="CX789" s="35">
        <f t="shared" si="1817"/>
        <v>0.26859852667575151</v>
      </c>
      <c r="CY789" s="35">
        <f t="shared" si="1817"/>
        <v>1.8253013270486254</v>
      </c>
      <c r="CZ789" s="35">
        <f t="shared" si="1817"/>
        <v>1.266963500844531</v>
      </c>
      <c r="DA789" s="35">
        <f t="shared" si="1817"/>
        <v>0.87941453210233056</v>
      </c>
      <c r="DB789" s="35">
        <f t="shared" si="1817"/>
        <v>1.2168675513657499</v>
      </c>
      <c r="DC789" s="35">
        <f t="shared" si="1817"/>
        <v>0.84464233389635368</v>
      </c>
      <c r="DD789" s="35">
        <f t="shared" si="1817"/>
        <v>0.58627635473488671</v>
      </c>
      <c r="DE789" s="35">
        <f t="shared" si="1817"/>
        <v>0.81124503424383276</v>
      </c>
      <c r="DF789" s="35">
        <f t="shared" si="1817"/>
        <v>0.56309488926423545</v>
      </c>
      <c r="DG789" s="35">
        <f t="shared" si="1817"/>
        <v>0.39085090315659099</v>
      </c>
    </row>
    <row r="790" spans="1:111" ht="13.15" x14ac:dyDescent="0.35">
      <c r="B790" s="36">
        <f t="shared" si="1814"/>
        <v>-0.40546510810816483</v>
      </c>
      <c r="D790" s="36">
        <f>$CE$5-$CE$7*SUMPRODUCT($B$5:$CD$5,AE790:DG790)</f>
        <v>0</v>
      </c>
      <c r="F790" s="36">
        <f>SUMPRODUCT($B$7:$CD$7, LN(AE790:DG790))</f>
        <v>-3180.5978399977985</v>
      </c>
      <c r="H790" s="36">
        <f t="shared" si="1810"/>
        <v>4.2346555785213111E-5</v>
      </c>
      <c r="I790" s="36">
        <f t="shared" si="1810"/>
        <v>1.249418333269001E-7</v>
      </c>
      <c r="J790" s="36">
        <f t="shared" si="1810"/>
        <v>-2.1332995153063566E-3</v>
      </c>
      <c r="K790" s="36">
        <f t="shared" si="1810"/>
        <v>1.1987581665050192E-5</v>
      </c>
      <c r="M790" s="36">
        <v>1.3557714038009849E-17</v>
      </c>
      <c r="N790" s="36">
        <f>IFERROR(M790/(MAX(ABS(M788),ABS(M789),ABS(M790),ABS(M791))),0)</f>
        <v>2.0646595688785688E-3</v>
      </c>
      <c r="P790" s="36">
        <f>L841</f>
        <v>0</v>
      </c>
      <c r="R790" s="36">
        <f>H841*J841</f>
        <v>-9.9368122933285026E-19</v>
      </c>
      <c r="T790" s="36">
        <f>P790-D790</f>
        <v>0</v>
      </c>
      <c r="V790" s="36">
        <v>-1.3557714038009849E-17</v>
      </c>
      <c r="X790" s="36">
        <v>3.2474450386928057E-6</v>
      </c>
      <c r="Y790" s="36">
        <v>1.6041339185190059E-7</v>
      </c>
      <c r="Z790" s="36">
        <v>-2.1332187889532193E-3</v>
      </c>
      <c r="AA790" s="36">
        <v>7.1688059528745237E-7</v>
      </c>
      <c r="AC790" s="44">
        <f t="shared" si="1815"/>
        <v>1.0000000000000002</v>
      </c>
      <c r="AD790" s="37" t="s">
        <v>366</v>
      </c>
      <c r="AE790" s="36">
        <f t="shared" ref="AE790:BJ790" si="1818">AE789/$AC789</f>
        <v>2.587423413441892E-2</v>
      </c>
      <c r="AF790" s="36">
        <f t="shared" si="1818"/>
        <v>1.7959615639802341E-2</v>
      </c>
      <c r="AG790" s="36">
        <f t="shared" si="1818"/>
        <v>1.2465984200876001E-2</v>
      </c>
      <c r="AH790" s="36">
        <f t="shared" si="1818"/>
        <v>1.7249489422945938E-2</v>
      </c>
      <c r="AI790" s="36">
        <f t="shared" si="1818"/>
        <v>1.1973077093201554E-2</v>
      </c>
      <c r="AJ790" s="36">
        <f t="shared" si="1818"/>
        <v>8.3106561339173299E-3</v>
      </c>
      <c r="AK790" s="36">
        <f t="shared" si="1818"/>
        <v>1.1499659615297288E-2</v>
      </c>
      <c r="AL790" s="36">
        <f t="shared" si="1818"/>
        <v>7.9820513954676989E-3</v>
      </c>
      <c r="AM790" s="36">
        <f t="shared" si="1818"/>
        <v>5.5404374226115504E-3</v>
      </c>
      <c r="AN790" s="36">
        <f t="shared" si="1818"/>
        <v>3.4280577062426362E-2</v>
      </c>
      <c r="AO790" s="36">
        <f t="shared" si="1818"/>
        <v>2.3794558894124667E-2</v>
      </c>
      <c r="AP790" s="36">
        <f t="shared" si="1818"/>
        <v>1.6516088160795195E-2</v>
      </c>
      <c r="AQ790" s="36">
        <f t="shared" si="1818"/>
        <v>2.2853718041617566E-2</v>
      </c>
      <c r="AR790" s="36">
        <f t="shared" si="1818"/>
        <v>1.5863039262749772E-2</v>
      </c>
      <c r="AS790" s="36">
        <f t="shared" si="1818"/>
        <v>1.1010725440530125E-2</v>
      </c>
      <c r="AT790" s="36">
        <f t="shared" si="1818"/>
        <v>1.5235812027745035E-2</v>
      </c>
      <c r="AU790" s="36">
        <f t="shared" si="1818"/>
        <v>1.0575359508499842E-2</v>
      </c>
      <c r="AV790" s="36">
        <f t="shared" si="1818"/>
        <v>7.34048362702008E-3</v>
      </c>
      <c r="AW790" s="36">
        <f t="shared" si="1818"/>
        <v>4.9883350707105922E-2</v>
      </c>
      <c r="AX790" s="36">
        <f t="shared" si="1818"/>
        <v>3.4624630853646879E-2</v>
      </c>
      <c r="AY790" s="36">
        <f t="shared" si="1818"/>
        <v>2.4033370749101186E-2</v>
      </c>
      <c r="AZ790" s="36">
        <f t="shared" si="1818"/>
        <v>3.3255567138070596E-2</v>
      </c>
      <c r="BA790" s="36">
        <f t="shared" si="1818"/>
        <v>2.3083087235764577E-2</v>
      </c>
      <c r="BB790" s="36">
        <f t="shared" si="1818"/>
        <v>1.6022247166067451E-2</v>
      </c>
      <c r="BC790" s="36">
        <f t="shared" si="1818"/>
        <v>2.2170378092047058E-2</v>
      </c>
      <c r="BD790" s="36">
        <f t="shared" si="1818"/>
        <v>1.5388724823843045E-2</v>
      </c>
      <c r="BE790" s="36">
        <f t="shared" si="1818"/>
        <v>1.0681498110711628E-2</v>
      </c>
      <c r="BF790" s="36">
        <f t="shared" si="1818"/>
        <v>1.5739694238391305E-2</v>
      </c>
      <c r="BG790" s="36">
        <f t="shared" si="1818"/>
        <v>1.0925110182623292E-2</v>
      </c>
      <c r="BH790" s="36">
        <f t="shared" si="1818"/>
        <v>7.5832497566139653E-3</v>
      </c>
      <c r="BI790" s="36">
        <f t="shared" si="1818"/>
        <v>1.0493129492260866E-2</v>
      </c>
      <c r="BJ790" s="36">
        <f t="shared" si="1818"/>
        <v>7.2834067884155239E-3</v>
      </c>
      <c r="BK790" s="36">
        <f t="shared" ref="BK790:CP790" si="1819">BK789/$AC789</f>
        <v>5.0554998377426424E-3</v>
      </c>
      <c r="BL790" s="36">
        <f t="shared" si="1819"/>
        <v>6.9954196615072415E-3</v>
      </c>
      <c r="BM790" s="36">
        <f t="shared" si="1819"/>
        <v>4.8556045256103473E-3</v>
      </c>
      <c r="BN790" s="36">
        <f t="shared" si="1819"/>
        <v>3.3703332251617596E-3</v>
      </c>
      <c r="BO790" s="36">
        <f t="shared" si="1819"/>
        <v>2.0853401823416669E-2</v>
      </c>
      <c r="BP790" s="36">
        <f t="shared" si="1819"/>
        <v>1.447459583094352E-2</v>
      </c>
      <c r="BQ790" s="36">
        <f t="shared" si="1819"/>
        <v>1.0046990234173712E-2</v>
      </c>
      <c r="BR790" s="36">
        <f t="shared" si="1819"/>
        <v>1.3902267882277773E-2</v>
      </c>
      <c r="BS790" s="36">
        <f t="shared" si="1819"/>
        <v>9.6497305539623417E-3</v>
      </c>
      <c r="BT790" s="36">
        <f t="shared" si="1819"/>
        <v>6.6979934894491385E-3</v>
      </c>
      <c r="BU790" s="36">
        <f t="shared" si="1819"/>
        <v>9.2681785881851778E-3</v>
      </c>
      <c r="BV790" s="36">
        <f t="shared" si="1819"/>
        <v>6.4331537026415583E-3</v>
      </c>
      <c r="BW790" s="36">
        <f t="shared" si="1819"/>
        <v>4.4653289929660897E-3</v>
      </c>
      <c r="BX790" s="36">
        <f t="shared" si="1819"/>
        <v>3.0344808802354167E-2</v>
      </c>
      <c r="BY790" s="36">
        <f t="shared" si="1819"/>
        <v>2.1062695031758113E-2</v>
      </c>
      <c r="BZ790" s="36">
        <f t="shared" si="1819"/>
        <v>1.4619868752194292E-2</v>
      </c>
      <c r="CA790" s="36">
        <f t="shared" si="1819"/>
        <v>2.0229872534902771E-2</v>
      </c>
      <c r="CB790" s="36">
        <f t="shared" si="1819"/>
        <v>1.4041796687838738E-2</v>
      </c>
      <c r="CC790" s="36">
        <f t="shared" si="1819"/>
        <v>9.7465791681295242E-3</v>
      </c>
      <c r="CD790" s="36">
        <f t="shared" si="1819"/>
        <v>1.3486581689935176E-2</v>
      </c>
      <c r="CE790" s="36">
        <f t="shared" si="1819"/>
        <v>9.3611977918924873E-3</v>
      </c>
      <c r="CF790" s="36">
        <f t="shared" si="1819"/>
        <v>6.4977194454196793E-3</v>
      </c>
      <c r="CG790" s="36">
        <f t="shared" si="1819"/>
        <v>9.5746978801779375E-3</v>
      </c>
      <c r="CH790" s="36">
        <f t="shared" si="1819"/>
        <v>6.6459124123979712E-3</v>
      </c>
      <c r="CI790" s="36">
        <f t="shared" si="1819"/>
        <v>4.6130073602327175E-3</v>
      </c>
      <c r="CJ790" s="36">
        <f t="shared" si="1819"/>
        <v>6.383131920118623E-3</v>
      </c>
      <c r="CK790" s="36">
        <f t="shared" si="1819"/>
        <v>4.430608274931979E-3</v>
      </c>
      <c r="CL790" s="36">
        <f t="shared" si="1819"/>
        <v>3.075338240155144E-3</v>
      </c>
      <c r="CM790" s="36">
        <f t="shared" si="1819"/>
        <v>4.2554212800790803E-3</v>
      </c>
      <c r="CN790" s="36">
        <f t="shared" si="1819"/>
        <v>2.9537388499546518E-3</v>
      </c>
      <c r="CO790" s="36">
        <f t="shared" si="1819"/>
        <v>2.0502254934367621E-3</v>
      </c>
      <c r="CP790" s="36">
        <f t="shared" si="1819"/>
        <v>1.2685444787495016E-2</v>
      </c>
      <c r="CQ790" s="36">
        <f t="shared" ref="CQ790:DG790" si="1820">CQ789/$AC789</f>
        <v>8.8051190779124093E-3</v>
      </c>
      <c r="CR790" s="36">
        <f t="shared" si="1820"/>
        <v>6.1117385535148349E-3</v>
      </c>
      <c r="CS790" s="36">
        <f t="shared" si="1820"/>
        <v>8.4569631916633393E-3</v>
      </c>
      <c r="CT790" s="36">
        <f t="shared" si="1820"/>
        <v>5.8700793852749372E-3</v>
      </c>
      <c r="CU790" s="36">
        <f t="shared" si="1820"/>
        <v>4.0744923690098885E-3</v>
      </c>
      <c r="CV790" s="36">
        <f t="shared" si="1820"/>
        <v>5.6379754611088897E-3</v>
      </c>
      <c r="CW790" s="36">
        <f t="shared" si="1820"/>
        <v>3.9133862568499567E-3</v>
      </c>
      <c r="CX790" s="36">
        <f t="shared" si="1820"/>
        <v>2.716328246006591E-3</v>
      </c>
      <c r="CY790" s="36">
        <f t="shared" si="1820"/>
        <v>1.845921350909295E-2</v>
      </c>
      <c r="CZ790" s="36">
        <f t="shared" si="1820"/>
        <v>1.2812761062378848E-2</v>
      </c>
      <c r="DA790" s="36">
        <f t="shared" si="1820"/>
        <v>8.893490828346692E-3</v>
      </c>
      <c r="DB790" s="36">
        <f t="shared" si="1820"/>
        <v>1.2306142339395297E-2</v>
      </c>
      <c r="DC790" s="36">
        <f t="shared" si="1820"/>
        <v>8.541840708252561E-3</v>
      </c>
      <c r="DD790" s="36">
        <f t="shared" si="1820"/>
        <v>5.9289938855644582E-3</v>
      </c>
      <c r="DE790" s="36">
        <f t="shared" si="1820"/>
        <v>8.2040948929301936E-3</v>
      </c>
      <c r="DF790" s="36">
        <f t="shared" si="1820"/>
        <v>5.6945604721683708E-3</v>
      </c>
      <c r="DG790" s="36">
        <f t="shared" si="1820"/>
        <v>3.9526625903763043E-3</v>
      </c>
    </row>
    <row r="791" spans="1:111" x14ac:dyDescent="0.35">
      <c r="B791" s="35">
        <f t="shared" si="1814"/>
        <v>-0.36512199073450691</v>
      </c>
      <c r="D791" s="35">
        <f>$CE$6-$CE$7*SUMPRODUCT($B$6:$CD$6,AE790:DG790)</f>
        <v>2.2737367544323206E-13</v>
      </c>
      <c r="H791" s="35">
        <f t="shared" si="1810"/>
        <v>-5.5475597126403067E-3</v>
      </c>
      <c r="I791" s="35">
        <f t="shared" si="1810"/>
        <v>5.5910452790636629E-6</v>
      </c>
      <c r="J791" s="35">
        <f t="shared" si="1810"/>
        <v>1.1987581665050192E-5</v>
      </c>
      <c r="K791" s="35">
        <f t="shared" si="1810"/>
        <v>-2.0839501418100119E-3</v>
      </c>
      <c r="M791" s="35">
        <v>-1.8928755749880923E-15</v>
      </c>
      <c r="N791" s="35">
        <f>IFERROR(M791/(MAX(ABS(M788),ABS(M789),ABS(M790),ABS(M791))),0)</f>
        <v>-0.28825978019885778</v>
      </c>
      <c r="P791" s="35">
        <f>L842</f>
        <v>0</v>
      </c>
      <c r="R791" s="35">
        <f>H842*J842</f>
        <v>1.3873392837871028E-16</v>
      </c>
      <c r="T791" s="35">
        <f>P791-D791</f>
        <v>-2.2737367544323206E-13</v>
      </c>
      <c r="V791" s="35">
        <v>1.8928755749880923E-15</v>
      </c>
      <c r="X791" s="35">
        <v>-8.8693156792321245E-5</v>
      </c>
      <c r="Y791" s="35">
        <v>6.386435282600921E-7</v>
      </c>
      <c r="Z791" s="35">
        <v>7.1688059528745237E-7</v>
      </c>
      <c r="AA791" s="35">
        <v>-5.1037846828637639E-4</v>
      </c>
    </row>
    <row r="792" spans="1:111" x14ac:dyDescent="0.35">
      <c r="B792" s="3"/>
    </row>
    <row r="793" spans="1:111" ht="13.5" thickBot="1" x14ac:dyDescent="0.4">
      <c r="B793" s="39" t="s">
        <v>367</v>
      </c>
      <c r="D793" s="39" t="s">
        <v>368</v>
      </c>
      <c r="E793" s="39" t="s">
        <v>369</v>
      </c>
      <c r="F793" s="39" t="s">
        <v>370</v>
      </c>
      <c r="H793" s="39" t="s">
        <v>347</v>
      </c>
      <c r="I793" s="39" t="s">
        <v>371</v>
      </c>
      <c r="J793" s="39" t="s">
        <v>372</v>
      </c>
      <c r="K793" s="39" t="s">
        <v>349</v>
      </c>
      <c r="L793" s="39" t="s">
        <v>373</v>
      </c>
      <c r="M793" s="39" t="s">
        <v>374</v>
      </c>
    </row>
    <row r="794" spans="1:111" ht="13.15" thickTop="1" x14ac:dyDescent="0.35">
      <c r="B794" s="32">
        <v>1</v>
      </c>
      <c r="D794" s="32">
        <v>0</v>
      </c>
      <c r="E794" s="32"/>
      <c r="F794" s="32" t="b">
        <v>0</v>
      </c>
      <c r="H794" s="32">
        <v>0</v>
      </c>
      <c r="I794" s="32">
        <f>B788</f>
        <v>-0.49706183544640364</v>
      </c>
      <c r="J794" s="32">
        <f>IF(SUMPRODUCT(L794:L797,N788:N791)&gt;0,N788,-N788)</f>
        <v>1</v>
      </c>
      <c r="K794" s="32">
        <f>I794+J794*H794</f>
        <v>-0.49706183544640364</v>
      </c>
      <c r="L794" s="32">
        <f>D788</f>
        <v>2.5579538487363607E-13</v>
      </c>
      <c r="M794" s="32">
        <f>SUMPRODUCT(L794:L797,J794:J797)</f>
        <v>3.2133807057990857E-13</v>
      </c>
    </row>
    <row r="795" spans="1:111" ht="13.5" thickBot="1" x14ac:dyDescent="0.4">
      <c r="H795" s="33">
        <f>H794</f>
        <v>0</v>
      </c>
      <c r="I795" s="33">
        <f>B789</f>
        <v>0.328219820720489</v>
      </c>
      <c r="J795" s="32">
        <f>IF(SUMPRODUCT(L794:L797,N788:N791)&gt;0,N789,-N789)</f>
        <v>-9.0722161828597021E-4</v>
      </c>
      <c r="K795" s="33">
        <f t="shared" ref="K795:K797" si="1821">I795+J795*H795</f>
        <v>0.328219820720489</v>
      </c>
      <c r="L795" s="32">
        <f>D789</f>
        <v>0</v>
      </c>
      <c r="M795" s="39" t="s">
        <v>375</v>
      </c>
    </row>
    <row r="796" spans="1:111" ht="13.15" thickTop="1" x14ac:dyDescent="0.35">
      <c r="H796" s="33">
        <f t="shared" ref="H796:H797" si="1822">H795</f>
        <v>0</v>
      </c>
      <c r="I796" s="32">
        <f>B790</f>
        <v>-0.40546510810816483</v>
      </c>
      <c r="J796" s="32">
        <f>IF(SUMPRODUCT(L794:L797,N788:N791)&gt;0,N790,-N790)</f>
        <v>-2.0646595688785688E-3</v>
      </c>
      <c r="K796" s="32">
        <f t="shared" si="1821"/>
        <v>-0.40546510810816483</v>
      </c>
      <c r="L796" s="32">
        <f>D790</f>
        <v>0</v>
      </c>
      <c r="M796" s="32">
        <f>F790</f>
        <v>-3180.5978399977985</v>
      </c>
    </row>
    <row r="797" spans="1:111" x14ac:dyDescent="0.35">
      <c r="H797" s="33">
        <f t="shared" si="1822"/>
        <v>0</v>
      </c>
      <c r="I797" s="34">
        <f>B791</f>
        <v>-0.36512199073450691</v>
      </c>
      <c r="J797" s="32">
        <f>IF(SUMPRODUCT(L794:L797,N788:N791)&gt;0,N791,-N791)</f>
        <v>0.28825978019885778</v>
      </c>
      <c r="K797" s="34">
        <f t="shared" si="1821"/>
        <v>-0.36512199073450691</v>
      </c>
      <c r="L797" s="32">
        <f>D791</f>
        <v>2.2737367544323206E-13</v>
      </c>
    </row>
    <row r="798" spans="1:111" ht="13.5" thickBot="1" x14ac:dyDescent="0.4">
      <c r="B798" s="39" t="s">
        <v>367</v>
      </c>
      <c r="D798" s="39" t="s">
        <v>368</v>
      </c>
      <c r="E798" s="39" t="s">
        <v>369</v>
      </c>
      <c r="F798" s="39" t="s">
        <v>370</v>
      </c>
      <c r="H798" s="39" t="s">
        <v>347</v>
      </c>
      <c r="I798" s="39" t="s">
        <v>371</v>
      </c>
      <c r="J798" s="39" t="s">
        <v>372</v>
      </c>
      <c r="K798" s="39" t="s">
        <v>349</v>
      </c>
      <c r="L798" s="39" t="s">
        <v>373</v>
      </c>
      <c r="M798" s="39" t="s">
        <v>374</v>
      </c>
      <c r="O798" s="45" t="s">
        <v>336</v>
      </c>
    </row>
    <row r="799" spans="1:111" ht="13.9" thickTop="1" thickBot="1" x14ac:dyDescent="0.4">
      <c r="B799" s="32">
        <f>1+B794</f>
        <v>2</v>
      </c>
      <c r="D799" s="32">
        <v>0</v>
      </c>
      <c r="E799" s="32">
        <f>H799</f>
        <v>5.0702844491654972E-16</v>
      </c>
      <c r="F799" s="32" t="b">
        <f>OR(F794,M799*M794&lt;=0)</f>
        <v>1</v>
      </c>
      <c r="H799" s="32">
        <f>ABS(H781)</f>
        <v>5.0702844491654972E-16</v>
      </c>
      <c r="I799" s="32">
        <f>I794</f>
        <v>-0.49706183544640364</v>
      </c>
      <c r="J799" s="32">
        <f>J794</f>
        <v>1</v>
      </c>
      <c r="K799" s="32">
        <f>I799+J799*H799</f>
        <v>-0.49706183544640314</v>
      </c>
      <c r="L799" s="32">
        <f>$CE$3-$CE$7*SUMPRODUCT($B$3:$CD$3,Q801:CS801)</f>
        <v>0</v>
      </c>
      <c r="M799" s="32">
        <f>SUMPRODUCT(L799:L802,J799:J802)</f>
        <v>-5.2813038905432902E-16</v>
      </c>
      <c r="O799" s="46">
        <f>SUM(Q799:CS799)</f>
        <v>-1.2659907370647394</v>
      </c>
      <c r="P799" s="39" t="s">
        <v>363</v>
      </c>
      <c r="Q799" s="32">
        <f t="shared" ref="Q799:AV799" si="1823">SUMPRODUCT(B$3:B$6,$K799:$K802)</f>
        <v>0.93942911356858572</v>
      </c>
      <c r="R799" s="32">
        <f t="shared" si="1823"/>
        <v>0.57430712283407903</v>
      </c>
      <c r="S799" s="32">
        <f t="shared" si="1823"/>
        <v>0.20918513209957229</v>
      </c>
      <c r="T799" s="32">
        <f t="shared" si="1823"/>
        <v>0.53396400546042089</v>
      </c>
      <c r="U799" s="32">
        <f t="shared" si="1823"/>
        <v>0.16884201472591415</v>
      </c>
      <c r="V799" s="32">
        <f t="shared" si="1823"/>
        <v>-0.19627997600859259</v>
      </c>
      <c r="W799" s="32">
        <f t="shared" si="1823"/>
        <v>0.12849889735225606</v>
      </c>
      <c r="X799" s="32">
        <f t="shared" si="1823"/>
        <v>-0.23662309338225068</v>
      </c>
      <c r="Y799" s="32">
        <f t="shared" si="1823"/>
        <v>-0.60174508411675742</v>
      </c>
      <c r="Z799" s="32">
        <f t="shared" si="1823"/>
        <v>1.2207603884718621</v>
      </c>
      <c r="AA799" s="32">
        <f t="shared" si="1823"/>
        <v>0.85563839773735528</v>
      </c>
      <c r="AB799" s="32">
        <f t="shared" si="1823"/>
        <v>0.49051640700284854</v>
      </c>
      <c r="AC799" s="32">
        <f t="shared" si="1823"/>
        <v>0.81529528036369725</v>
      </c>
      <c r="AD799" s="32">
        <f t="shared" si="1823"/>
        <v>0.45017328962919045</v>
      </c>
      <c r="AE799" s="32">
        <f t="shared" si="1823"/>
        <v>8.5051298894683713E-2</v>
      </c>
      <c r="AF799" s="32">
        <f t="shared" si="1823"/>
        <v>0.40983017225553237</v>
      </c>
      <c r="AG799" s="32">
        <f t="shared" si="1823"/>
        <v>4.4708181521025625E-2</v>
      </c>
      <c r="AH799" s="32">
        <f t="shared" si="1823"/>
        <v>-0.32041380921348112</v>
      </c>
      <c r="AI799" s="32">
        <f t="shared" si="1823"/>
        <v>1.5958687550095636</v>
      </c>
      <c r="AJ799" s="32">
        <f t="shared" si="1823"/>
        <v>1.2307467642750569</v>
      </c>
      <c r="AK799" s="32">
        <f t="shared" si="1823"/>
        <v>0.86562477354055023</v>
      </c>
      <c r="AL799" s="32">
        <f t="shared" si="1823"/>
        <v>1.1904036469013988</v>
      </c>
      <c r="AM799" s="32">
        <f t="shared" si="1823"/>
        <v>0.82528165616689209</v>
      </c>
      <c r="AN799" s="32">
        <f t="shared" si="1823"/>
        <v>0.46015966543238535</v>
      </c>
      <c r="AO799" s="32">
        <f t="shared" si="1823"/>
        <v>0.78493853879323394</v>
      </c>
      <c r="AP799" s="32">
        <f t="shared" si="1823"/>
        <v>0.41981654805872726</v>
      </c>
      <c r="AQ799" s="32">
        <f t="shared" si="1823"/>
        <v>5.4694557324220516E-2</v>
      </c>
      <c r="AR799" s="32">
        <f t="shared" si="1823"/>
        <v>0.44236727812218257</v>
      </c>
      <c r="AS799" s="32">
        <f t="shared" si="1823"/>
        <v>7.7245287387675832E-2</v>
      </c>
      <c r="AT799" s="32">
        <f t="shared" si="1823"/>
        <v>-0.28787670334683091</v>
      </c>
      <c r="AU799" s="32">
        <f t="shared" si="1823"/>
        <v>3.6902170014017743E-2</v>
      </c>
      <c r="AV799" s="32">
        <f t="shared" si="1823"/>
        <v>-0.328219820720489</v>
      </c>
      <c r="AW799" s="32">
        <f t="shared" ref="AW799:CB799" si="1824">SUMPRODUCT(AH$3:AH$6,$K799:$K802)</f>
        <v>-0.69334181145499574</v>
      </c>
      <c r="AX799" s="32">
        <f t="shared" si="1824"/>
        <v>-0.36856293809414703</v>
      </c>
      <c r="AY799" s="32">
        <f t="shared" si="1824"/>
        <v>-0.73368492882865377</v>
      </c>
      <c r="AZ799" s="32">
        <f t="shared" si="1824"/>
        <v>-1.0988069195631605</v>
      </c>
      <c r="BA799" s="32">
        <f t="shared" si="1824"/>
        <v>0.72369855302545893</v>
      </c>
      <c r="BB799" s="32">
        <f t="shared" si="1824"/>
        <v>0.35857656229095214</v>
      </c>
      <c r="BC799" s="32">
        <f t="shared" si="1824"/>
        <v>-6.5454284435546017E-3</v>
      </c>
      <c r="BD799" s="32">
        <f t="shared" si="1824"/>
        <v>0.31823344491729405</v>
      </c>
      <c r="BE799" s="32">
        <f t="shared" si="1824"/>
        <v>-4.6888545817212711E-2</v>
      </c>
      <c r="BF799" s="32">
        <f t="shared" si="1824"/>
        <v>-0.41201053655171943</v>
      </c>
      <c r="BG799" s="32">
        <f t="shared" si="1824"/>
        <v>-8.7231663190870778E-2</v>
      </c>
      <c r="BH799" s="32">
        <f t="shared" si="1824"/>
        <v>-0.45235365392537752</v>
      </c>
      <c r="BI799" s="32">
        <f t="shared" si="1824"/>
        <v>-0.81747564465988432</v>
      </c>
      <c r="BJ799" s="32">
        <f t="shared" si="1824"/>
        <v>1.0988069195631605</v>
      </c>
      <c r="BK799" s="32">
        <f t="shared" si="1824"/>
        <v>0.73368492882865377</v>
      </c>
      <c r="BL799" s="32">
        <f t="shared" si="1824"/>
        <v>0.36856293809414703</v>
      </c>
      <c r="BM799" s="32">
        <f t="shared" si="1824"/>
        <v>0.69334181145499574</v>
      </c>
      <c r="BN799" s="32">
        <f t="shared" si="1824"/>
        <v>0.328219820720489</v>
      </c>
      <c r="BO799" s="32">
        <f t="shared" si="1824"/>
        <v>-3.6902170014017743E-2</v>
      </c>
      <c r="BP799" s="32">
        <f t="shared" si="1824"/>
        <v>0.28787670334683091</v>
      </c>
      <c r="BQ799" s="32">
        <f t="shared" si="1824"/>
        <v>-7.7245287387675832E-2</v>
      </c>
      <c r="BR799" s="32">
        <f t="shared" si="1824"/>
        <v>-0.44236727812218257</v>
      </c>
      <c r="BS799" s="32">
        <f t="shared" si="1824"/>
        <v>-5.4694557324220516E-2</v>
      </c>
      <c r="BT799" s="32">
        <f t="shared" si="1824"/>
        <v>-0.41981654805872726</v>
      </c>
      <c r="BU799" s="32">
        <f t="shared" si="1824"/>
        <v>-0.78493853879323394</v>
      </c>
      <c r="BV799" s="32">
        <f t="shared" si="1824"/>
        <v>-0.46015966543238535</v>
      </c>
      <c r="BW799" s="32">
        <f t="shared" si="1824"/>
        <v>-0.82528165616689209</v>
      </c>
      <c r="BX799" s="32">
        <f t="shared" si="1824"/>
        <v>-1.1904036469013988</v>
      </c>
      <c r="BY799" s="32">
        <f t="shared" si="1824"/>
        <v>-0.86562477354055023</v>
      </c>
      <c r="BZ799" s="32">
        <f t="shared" si="1824"/>
        <v>-1.2307467642750569</v>
      </c>
      <c r="CA799" s="32">
        <f t="shared" si="1824"/>
        <v>-1.5958687550095636</v>
      </c>
      <c r="CB799" s="32">
        <f t="shared" si="1824"/>
        <v>0.22663671757905574</v>
      </c>
      <c r="CC799" s="32">
        <f t="shared" ref="CC799:CS799" si="1825">SUMPRODUCT(BN$3:BN$6,$K799:$K802)</f>
        <v>-0.13848527315545101</v>
      </c>
      <c r="CD799" s="32">
        <f t="shared" si="1825"/>
        <v>-0.5036072638899578</v>
      </c>
      <c r="CE799" s="32">
        <f t="shared" si="1825"/>
        <v>-0.17882839052910909</v>
      </c>
      <c r="CF799" s="32">
        <f t="shared" si="1825"/>
        <v>-0.54395038126361583</v>
      </c>
      <c r="CG799" s="32">
        <f t="shared" si="1825"/>
        <v>-0.90907237199812263</v>
      </c>
      <c r="CH799" s="32">
        <f t="shared" si="1825"/>
        <v>-0.58429349863727387</v>
      </c>
      <c r="CI799" s="32">
        <f t="shared" si="1825"/>
        <v>-0.94941548937178066</v>
      </c>
      <c r="CJ799" s="32">
        <f t="shared" si="1825"/>
        <v>-1.3145374801062875</v>
      </c>
      <c r="CK799" s="32">
        <f t="shared" si="1825"/>
        <v>0.60174508411675742</v>
      </c>
      <c r="CL799" s="32">
        <f t="shared" si="1825"/>
        <v>0.23662309338225068</v>
      </c>
      <c r="CM799" s="32">
        <f t="shared" si="1825"/>
        <v>-0.12849889735225606</v>
      </c>
      <c r="CN799" s="32">
        <f t="shared" si="1825"/>
        <v>0.19627997600859259</v>
      </c>
      <c r="CO799" s="32">
        <f t="shared" si="1825"/>
        <v>-0.16884201472591415</v>
      </c>
      <c r="CP799" s="32">
        <f t="shared" si="1825"/>
        <v>-0.53396400546042089</v>
      </c>
      <c r="CQ799" s="32">
        <f t="shared" si="1825"/>
        <v>-0.20918513209957229</v>
      </c>
      <c r="CR799" s="32">
        <f t="shared" si="1825"/>
        <v>-0.57430712283407903</v>
      </c>
      <c r="CS799" s="32">
        <f t="shared" si="1825"/>
        <v>-0.93942911356858572</v>
      </c>
    </row>
    <row r="800" spans="1:111" ht="13.9" thickTop="1" thickBot="1" x14ac:dyDescent="0.4">
      <c r="H800" s="33">
        <f>H799</f>
        <v>5.0702844491654972E-16</v>
      </c>
      <c r="I800" s="33">
        <f t="shared" ref="I800:J800" si="1826">I795</f>
        <v>0.328219820720489</v>
      </c>
      <c r="J800" s="33">
        <f t="shared" si="1826"/>
        <v>-9.0722161828597021E-4</v>
      </c>
      <c r="K800" s="33">
        <f t="shared" ref="K800:K802" si="1827">I800+J800*H800</f>
        <v>0.328219820720489</v>
      </c>
      <c r="L800" s="33">
        <f>$CE$4-$CE$7*SUMPRODUCT($B$4:$CD$4,Q801:CS801)</f>
        <v>0</v>
      </c>
      <c r="M800" s="39" t="s">
        <v>375</v>
      </c>
      <c r="O800" s="47">
        <f t="shared" ref="O800:O801" si="1828">SUM(Q800:CS800)</f>
        <v>98.882941364185811</v>
      </c>
      <c r="P800" s="39" t="s">
        <v>365</v>
      </c>
      <c r="Q800" s="33">
        <f>EXP(Q799)</f>
        <v>2.55852037675696</v>
      </c>
      <c r="R800" s="33">
        <f>EXP(R799)</f>
        <v>1.7758996202338888</v>
      </c>
      <c r="S800" s="33">
        <f t="shared" ref="S800:CD800" si="1829">EXP(S799)</f>
        <v>1.2326731847820884</v>
      </c>
      <c r="T800" s="33">
        <f t="shared" si="1829"/>
        <v>1.7056802511713061</v>
      </c>
      <c r="U800" s="33">
        <f t="shared" si="1829"/>
        <v>1.1839330801559254</v>
      </c>
      <c r="V800" s="33">
        <f t="shared" si="1829"/>
        <v>0.82178212318805854</v>
      </c>
      <c r="W800" s="33">
        <f t="shared" si="1829"/>
        <v>1.1371201674475369</v>
      </c>
      <c r="X800" s="33">
        <f t="shared" si="1829"/>
        <v>0.7892887201039499</v>
      </c>
      <c r="Y800" s="33">
        <f t="shared" si="1829"/>
        <v>0.54785474879203877</v>
      </c>
      <c r="Z800" s="33">
        <f t="shared" si="1829"/>
        <v>3.3897642915943575</v>
      </c>
      <c r="AA800" s="33">
        <f t="shared" si="1829"/>
        <v>2.3528759719143948</v>
      </c>
      <c r="AB800" s="33">
        <f t="shared" si="1829"/>
        <v>1.6331593771696347</v>
      </c>
      <c r="AC800" s="33">
        <f t="shared" si="1829"/>
        <v>2.259842861062904</v>
      </c>
      <c r="AD800" s="33">
        <f t="shared" si="1829"/>
        <v>1.5685839812762625</v>
      </c>
      <c r="AE800" s="33">
        <f t="shared" si="1829"/>
        <v>1.0887729181130892</v>
      </c>
      <c r="AF800" s="33">
        <f t="shared" si="1829"/>
        <v>1.5065619073752687</v>
      </c>
      <c r="AG800" s="33">
        <f t="shared" si="1829"/>
        <v>1.0457226541841746</v>
      </c>
      <c r="AH800" s="33">
        <f t="shared" si="1829"/>
        <v>0.72584861207539253</v>
      </c>
      <c r="AI800" s="33">
        <f t="shared" si="1829"/>
        <v>4.9326124430198695</v>
      </c>
      <c r="AJ800" s="33">
        <f t="shared" si="1829"/>
        <v>3.4237853424577427</v>
      </c>
      <c r="AK800" s="33">
        <f t="shared" si="1829"/>
        <v>2.3764903905671111</v>
      </c>
      <c r="AL800" s="33">
        <f t="shared" si="1829"/>
        <v>3.2884082953465783</v>
      </c>
      <c r="AM800" s="33">
        <f t="shared" si="1829"/>
        <v>2.2825235616384938</v>
      </c>
      <c r="AN800" s="33">
        <f t="shared" si="1829"/>
        <v>1.5843269270447398</v>
      </c>
      <c r="AO800" s="33">
        <f t="shared" si="1829"/>
        <v>2.1922721968977177</v>
      </c>
      <c r="AP800" s="33">
        <f t="shared" si="1829"/>
        <v>1.521682374425662</v>
      </c>
      <c r="AQ800" s="33">
        <f t="shared" si="1829"/>
        <v>1.0562179513631593</v>
      </c>
      <c r="AR800" s="33">
        <f t="shared" si="1829"/>
        <v>1.556387262465061</v>
      </c>
      <c r="AS800" s="33">
        <f t="shared" si="1829"/>
        <v>1.0803070295856085</v>
      </c>
      <c r="AT800" s="33">
        <f t="shared" si="1829"/>
        <v>0.7498540410332355</v>
      </c>
      <c r="AU800" s="33">
        <f t="shared" si="1829"/>
        <v>1.0375915083100402</v>
      </c>
      <c r="AV800" s="33">
        <f t="shared" si="1829"/>
        <v>0.72020468639040536</v>
      </c>
      <c r="AW800" s="33">
        <f t="shared" si="1829"/>
        <v>0.49990269402215676</v>
      </c>
      <c r="AX800" s="33">
        <f t="shared" si="1829"/>
        <v>0.69172767220669318</v>
      </c>
      <c r="AY800" s="33">
        <f t="shared" si="1829"/>
        <v>0.48013645759360335</v>
      </c>
      <c r="AZ800" s="33">
        <f t="shared" si="1829"/>
        <v>0.33326846268143773</v>
      </c>
      <c r="BA800" s="33">
        <f t="shared" si="1829"/>
        <v>2.0620457097487161</v>
      </c>
      <c r="BB800" s="33">
        <f t="shared" si="1829"/>
        <v>1.4312906108214769</v>
      </c>
      <c r="BC800" s="33">
        <f t="shared" si="1829"/>
        <v>0.99347594621234703</v>
      </c>
      <c r="BD800" s="33">
        <f t="shared" si="1829"/>
        <v>1.3746971398324768</v>
      </c>
      <c r="BE800" s="33">
        <f t="shared" si="1829"/>
        <v>0.95419374054765083</v>
      </c>
      <c r="BF800" s="33">
        <f t="shared" si="1829"/>
        <v>0.66231729747489776</v>
      </c>
      <c r="BG800" s="33">
        <f t="shared" si="1829"/>
        <v>0.91646475988831744</v>
      </c>
      <c r="BH800" s="33">
        <f t="shared" si="1829"/>
        <v>0.63612916036510025</v>
      </c>
      <c r="BI800" s="33">
        <f t="shared" si="1829"/>
        <v>0.44154486498326495</v>
      </c>
      <c r="BJ800" s="33">
        <f t="shared" si="1829"/>
        <v>3.000583949510617</v>
      </c>
      <c r="BK800" s="33">
        <f t="shared" si="1829"/>
        <v>2.082741237797066</v>
      </c>
      <c r="BL800" s="33">
        <f t="shared" si="1829"/>
        <v>1.4456556245753212</v>
      </c>
      <c r="BM800" s="33">
        <f t="shared" si="1829"/>
        <v>2.0003892996737438</v>
      </c>
      <c r="BN800" s="33">
        <f t="shared" si="1829"/>
        <v>1.3884941585313768</v>
      </c>
      <c r="BO800" s="33">
        <f t="shared" si="1829"/>
        <v>0.96377041638354699</v>
      </c>
      <c r="BP800" s="33">
        <f t="shared" si="1829"/>
        <v>1.3335928664491621</v>
      </c>
      <c r="BQ800" s="33">
        <f t="shared" si="1829"/>
        <v>0.92566277235425076</v>
      </c>
      <c r="BR800" s="33">
        <f t="shared" si="1829"/>
        <v>0.64251361092236436</v>
      </c>
      <c r="BS800" s="33">
        <f t="shared" si="1829"/>
        <v>0.94677428906542982</v>
      </c>
      <c r="BT800" s="33">
        <f t="shared" si="1829"/>
        <v>0.65716736738666381</v>
      </c>
      <c r="BU800" s="33">
        <f t="shared" si="1829"/>
        <v>0.45614773631444994</v>
      </c>
      <c r="BV800" s="33">
        <f t="shared" si="1829"/>
        <v>0.63118285937695295</v>
      </c>
      <c r="BW800" s="33">
        <f t="shared" si="1829"/>
        <v>0.43811157825777569</v>
      </c>
      <c r="BX800" s="33">
        <f t="shared" si="1829"/>
        <v>0.30409849087629981</v>
      </c>
      <c r="BY800" s="33">
        <f t="shared" si="1829"/>
        <v>0.4207885729179684</v>
      </c>
      <c r="BZ800" s="33">
        <f t="shared" si="1829"/>
        <v>0.29207438550518366</v>
      </c>
      <c r="CA800" s="33">
        <f t="shared" si="1829"/>
        <v>0.20273232725086646</v>
      </c>
      <c r="CB800" s="33">
        <f t="shared" si="1829"/>
        <v>1.254374093100487</v>
      </c>
      <c r="CC800" s="33">
        <f t="shared" si="1829"/>
        <v>0.87067607348588738</v>
      </c>
      <c r="CD800" s="33">
        <f t="shared" si="1829"/>
        <v>0.60434668502044186</v>
      </c>
      <c r="CE800" s="33">
        <f t="shared" ref="CE800:CS800" si="1830">EXP(CE799)</f>
        <v>0.83624939540032428</v>
      </c>
      <c r="CF800" s="33">
        <f t="shared" si="1830"/>
        <v>0.58045071565725803</v>
      </c>
      <c r="CG800" s="33">
        <f t="shared" si="1830"/>
        <v>0.40289779001362774</v>
      </c>
      <c r="CH800" s="33">
        <f t="shared" si="1830"/>
        <v>0.55749959693354922</v>
      </c>
      <c r="CI800" s="33">
        <f t="shared" si="1830"/>
        <v>0.38696714377150515</v>
      </c>
      <c r="CJ800" s="33">
        <f t="shared" si="1830"/>
        <v>0.26859852667575168</v>
      </c>
      <c r="CK800" s="33">
        <f t="shared" si="1830"/>
        <v>1.825301327048626</v>
      </c>
      <c r="CL800" s="33">
        <f t="shared" si="1830"/>
        <v>1.2669635008445317</v>
      </c>
      <c r="CM800" s="33">
        <f t="shared" si="1830"/>
        <v>0.87941453210233111</v>
      </c>
      <c r="CN800" s="33">
        <f t="shared" si="1830"/>
        <v>1.2168675513657501</v>
      </c>
      <c r="CO800" s="33">
        <f t="shared" si="1830"/>
        <v>0.84464233389635401</v>
      </c>
      <c r="CP800" s="33">
        <f t="shared" si="1830"/>
        <v>0.58627635473488715</v>
      </c>
      <c r="CQ800" s="33">
        <f t="shared" si="1830"/>
        <v>0.81124503424383299</v>
      </c>
      <c r="CR800" s="33">
        <f t="shared" si="1830"/>
        <v>0.56309488926423579</v>
      </c>
      <c r="CS800" s="33">
        <f t="shared" si="1830"/>
        <v>0.39085090315659127</v>
      </c>
    </row>
    <row r="801" spans="2:97" ht="13.9" thickTop="1" thickBot="1" x14ac:dyDescent="0.4">
      <c r="H801" s="32">
        <f t="shared" ref="H801:H802" si="1831">H800</f>
        <v>5.0702844491654972E-16</v>
      </c>
      <c r="I801" s="32">
        <f t="shared" ref="I801:J801" si="1832">I796</f>
        <v>-0.40546510810816483</v>
      </c>
      <c r="J801" s="32">
        <f t="shared" si="1832"/>
        <v>-2.0646595688785688E-3</v>
      </c>
      <c r="K801" s="32">
        <f t="shared" si="1827"/>
        <v>-0.40546510810816483</v>
      </c>
      <c r="L801" s="32">
        <f>$CE$5-$CE$7*SUMPRODUCT($B$5:$CD$5,Q801:CS801)</f>
        <v>2.5579538487363607E-13</v>
      </c>
      <c r="M801" s="32">
        <f>SUMPRODUCT($B$7:$CD$7, LN(Q801:CS801))</f>
        <v>-3180.5978399977985</v>
      </c>
      <c r="O801" s="48">
        <f t="shared" si="1828"/>
        <v>1.0000000000000004</v>
      </c>
      <c r="P801" s="39" t="s">
        <v>366</v>
      </c>
      <c r="Q801" s="32">
        <f t="shared" ref="Q801:AV801" si="1833">Q800/$O800</f>
        <v>2.5874234134418909E-2</v>
      </c>
      <c r="R801" s="32">
        <f t="shared" si="1833"/>
        <v>1.7959615639802334E-2</v>
      </c>
      <c r="S801" s="32">
        <f t="shared" si="1833"/>
        <v>1.2465984200876003E-2</v>
      </c>
      <c r="T801" s="32">
        <f t="shared" si="1833"/>
        <v>1.7249489422945932E-2</v>
      </c>
      <c r="U801" s="32">
        <f t="shared" si="1833"/>
        <v>1.1973077093201553E-2</v>
      </c>
      <c r="V801" s="32">
        <f t="shared" si="1833"/>
        <v>8.3106561339173299E-3</v>
      </c>
      <c r="W801" s="32">
        <f t="shared" si="1833"/>
        <v>1.1499659615297284E-2</v>
      </c>
      <c r="X801" s="32">
        <f t="shared" si="1833"/>
        <v>7.9820513954676972E-3</v>
      </c>
      <c r="Y801" s="32">
        <f t="shared" si="1833"/>
        <v>5.5404374226115513E-3</v>
      </c>
      <c r="Z801" s="32">
        <f t="shared" si="1833"/>
        <v>3.4280577062426348E-2</v>
      </c>
      <c r="AA801" s="32">
        <f t="shared" si="1833"/>
        <v>2.379455889412466E-2</v>
      </c>
      <c r="AB801" s="32">
        <f t="shared" si="1833"/>
        <v>1.6516088160795195E-2</v>
      </c>
      <c r="AC801" s="32">
        <f t="shared" si="1833"/>
        <v>2.2853718041617555E-2</v>
      </c>
      <c r="AD801" s="32">
        <f t="shared" si="1833"/>
        <v>1.5863039262749765E-2</v>
      </c>
      <c r="AE801" s="32">
        <f t="shared" si="1833"/>
        <v>1.1010725440530124E-2</v>
      </c>
      <c r="AF801" s="32">
        <f t="shared" si="1833"/>
        <v>1.523581202774503E-2</v>
      </c>
      <c r="AG801" s="32">
        <f t="shared" si="1833"/>
        <v>1.0575359508499841E-2</v>
      </c>
      <c r="AH801" s="32">
        <f t="shared" si="1833"/>
        <v>7.34048362702008E-3</v>
      </c>
      <c r="AI801" s="32">
        <f t="shared" si="1833"/>
        <v>4.9883350707105902E-2</v>
      </c>
      <c r="AJ801" s="32">
        <f t="shared" si="1833"/>
        <v>3.4624630853646872E-2</v>
      </c>
      <c r="AK801" s="32">
        <f t="shared" si="1833"/>
        <v>2.4033370749101186E-2</v>
      </c>
      <c r="AL801" s="32">
        <f t="shared" si="1833"/>
        <v>3.3255567138070589E-2</v>
      </c>
      <c r="AM801" s="32">
        <f t="shared" si="1833"/>
        <v>2.308308723576457E-2</v>
      </c>
      <c r="AN801" s="32">
        <f t="shared" si="1833"/>
        <v>1.6022247166067448E-2</v>
      </c>
      <c r="AO801" s="32">
        <f t="shared" si="1833"/>
        <v>2.2170378092047045E-2</v>
      </c>
      <c r="AP801" s="32">
        <f t="shared" si="1833"/>
        <v>1.538872482384304E-2</v>
      </c>
      <c r="AQ801" s="32">
        <f t="shared" si="1833"/>
        <v>1.0681498110711627E-2</v>
      </c>
      <c r="AR801" s="32">
        <f t="shared" si="1833"/>
        <v>1.5739694238391309E-2</v>
      </c>
      <c r="AS801" s="32">
        <f t="shared" si="1833"/>
        <v>1.0925110182623295E-2</v>
      </c>
      <c r="AT801" s="32">
        <f t="shared" si="1833"/>
        <v>7.5832497566139696E-3</v>
      </c>
      <c r="AU801" s="32">
        <f t="shared" si="1833"/>
        <v>1.0493129492260868E-2</v>
      </c>
      <c r="AV801" s="32">
        <f t="shared" si="1833"/>
        <v>7.2834067884155257E-3</v>
      </c>
      <c r="AW801" s="32">
        <f t="shared" ref="AW801:CB801" si="1834">AW800/$O800</f>
        <v>5.0554998377426441E-3</v>
      </c>
      <c r="AX801" s="32">
        <f t="shared" si="1834"/>
        <v>6.9954196615072423E-3</v>
      </c>
      <c r="AY801" s="32">
        <f t="shared" si="1834"/>
        <v>4.8556045256103481E-3</v>
      </c>
      <c r="AZ801" s="32">
        <f t="shared" si="1834"/>
        <v>3.3703332251617617E-3</v>
      </c>
      <c r="BA801" s="32">
        <f t="shared" si="1834"/>
        <v>2.0853401823416672E-2</v>
      </c>
      <c r="BB801" s="32">
        <f t="shared" si="1834"/>
        <v>1.4474595830943524E-2</v>
      </c>
      <c r="BC801" s="32">
        <f t="shared" si="1834"/>
        <v>1.0046990234173716E-2</v>
      </c>
      <c r="BD801" s="32">
        <f t="shared" si="1834"/>
        <v>1.3902267882277775E-2</v>
      </c>
      <c r="BE801" s="32">
        <f t="shared" si="1834"/>
        <v>9.6497305539623452E-3</v>
      </c>
      <c r="BF801" s="32">
        <f t="shared" si="1834"/>
        <v>6.6979934894491411E-3</v>
      </c>
      <c r="BG801" s="32">
        <f t="shared" si="1834"/>
        <v>9.2681785881851778E-3</v>
      </c>
      <c r="BH801" s="32">
        <f t="shared" si="1834"/>
        <v>6.43315370264156E-3</v>
      </c>
      <c r="BI801" s="32">
        <f t="shared" si="1834"/>
        <v>4.4653289929660923E-3</v>
      </c>
      <c r="BJ801" s="32">
        <f t="shared" si="1834"/>
        <v>3.034480880235417E-2</v>
      </c>
      <c r="BK801" s="32">
        <f t="shared" si="1834"/>
        <v>2.106269503175812E-2</v>
      </c>
      <c r="BL801" s="32">
        <f t="shared" si="1834"/>
        <v>1.4619868752194298E-2</v>
      </c>
      <c r="BM801" s="32">
        <f t="shared" si="1834"/>
        <v>2.0229872534902771E-2</v>
      </c>
      <c r="BN801" s="32">
        <f t="shared" si="1834"/>
        <v>1.4041796687838741E-2</v>
      </c>
      <c r="BO801" s="32">
        <f t="shared" si="1834"/>
        <v>9.7465791681295277E-3</v>
      </c>
      <c r="BP801" s="32">
        <f t="shared" si="1834"/>
        <v>1.3486581689935178E-2</v>
      </c>
      <c r="BQ801" s="32">
        <f t="shared" si="1834"/>
        <v>9.361197791892489E-3</v>
      </c>
      <c r="BR801" s="32">
        <f t="shared" si="1834"/>
        <v>6.4977194454196819E-3</v>
      </c>
      <c r="BS801" s="32">
        <f t="shared" si="1834"/>
        <v>9.5746978801779445E-3</v>
      </c>
      <c r="BT801" s="32">
        <f t="shared" si="1834"/>
        <v>6.6459124123979772E-3</v>
      </c>
      <c r="BU801" s="32">
        <f t="shared" si="1834"/>
        <v>4.6130073602327236E-3</v>
      </c>
      <c r="BV801" s="32">
        <f t="shared" si="1834"/>
        <v>6.3831319201186265E-3</v>
      </c>
      <c r="BW801" s="32">
        <f t="shared" si="1834"/>
        <v>4.4306082749319825E-3</v>
      </c>
      <c r="BX801" s="32">
        <f t="shared" si="1834"/>
        <v>3.0753382401551474E-3</v>
      </c>
      <c r="BY801" s="32">
        <f t="shared" si="1834"/>
        <v>4.255421280079082E-3</v>
      </c>
      <c r="BZ801" s="32">
        <f t="shared" si="1834"/>
        <v>2.953738849954654E-3</v>
      </c>
      <c r="CA801" s="32">
        <f t="shared" si="1834"/>
        <v>2.0502254934367638E-3</v>
      </c>
      <c r="CB801" s="32">
        <f t="shared" si="1834"/>
        <v>1.2685444787495025E-2</v>
      </c>
      <c r="CC801" s="32">
        <f t="shared" ref="CC801:CS801" si="1835">CC800/$O800</f>
        <v>8.805119077912418E-3</v>
      </c>
      <c r="CD801" s="32">
        <f t="shared" si="1835"/>
        <v>6.111738553514841E-3</v>
      </c>
      <c r="CE801" s="32">
        <f t="shared" si="1835"/>
        <v>8.4569631916633463E-3</v>
      </c>
      <c r="CF801" s="32">
        <f t="shared" si="1835"/>
        <v>5.8700793852749424E-3</v>
      </c>
      <c r="CG801" s="32">
        <f t="shared" si="1835"/>
        <v>4.0744923690098928E-3</v>
      </c>
      <c r="CH801" s="32">
        <f t="shared" si="1835"/>
        <v>5.6379754611088941E-3</v>
      </c>
      <c r="CI801" s="32">
        <f t="shared" si="1835"/>
        <v>3.9133862568499593E-3</v>
      </c>
      <c r="CJ801" s="32">
        <f t="shared" si="1835"/>
        <v>2.7163282460065936E-3</v>
      </c>
      <c r="CK801" s="32">
        <f t="shared" si="1835"/>
        <v>1.8459213509092961E-2</v>
      </c>
      <c r="CL801" s="32">
        <f t="shared" si="1835"/>
        <v>1.2812761062378858E-2</v>
      </c>
      <c r="CM801" s="32">
        <f t="shared" si="1835"/>
        <v>8.8934908283467007E-3</v>
      </c>
      <c r="CN801" s="32">
        <f t="shared" si="1835"/>
        <v>1.2306142339395303E-2</v>
      </c>
      <c r="CO801" s="32">
        <f t="shared" si="1835"/>
        <v>8.5418407082525679E-3</v>
      </c>
      <c r="CP801" s="32">
        <f t="shared" si="1835"/>
        <v>5.9289938855644642E-3</v>
      </c>
      <c r="CQ801" s="32">
        <f t="shared" si="1835"/>
        <v>8.2040948929301971E-3</v>
      </c>
      <c r="CR801" s="32">
        <f t="shared" si="1835"/>
        <v>5.694560472168376E-3</v>
      </c>
      <c r="CS801" s="32">
        <f t="shared" si="1835"/>
        <v>3.9526625903763078E-3</v>
      </c>
    </row>
    <row r="802" spans="2:97" ht="13.15" thickTop="1" x14ac:dyDescent="0.35">
      <c r="H802" s="34">
        <f t="shared" si="1831"/>
        <v>5.0702844491654972E-16</v>
      </c>
      <c r="I802" s="34">
        <f t="shared" ref="I802:J802" si="1836">I797</f>
        <v>-0.36512199073450691</v>
      </c>
      <c r="J802" s="34">
        <f t="shared" si="1836"/>
        <v>0.28825978019885778</v>
      </c>
      <c r="K802" s="34">
        <f t="shared" si="1827"/>
        <v>-0.36512199073450674</v>
      </c>
      <c r="L802" s="34">
        <f>$CE$6-$CE$7*SUMPRODUCT($B$6:$CD$6,Q801:CS801)</f>
        <v>0</v>
      </c>
    </row>
    <row r="803" spans="2:97" ht="13.5" thickBot="1" x14ac:dyDescent="0.4">
      <c r="B803" s="39" t="s">
        <v>367</v>
      </c>
      <c r="D803" s="39" t="s">
        <v>368</v>
      </c>
      <c r="E803" s="39" t="s">
        <v>369</v>
      </c>
      <c r="F803" s="39" t="s">
        <v>370</v>
      </c>
      <c r="H803" s="39" t="s">
        <v>347</v>
      </c>
      <c r="I803" s="39" t="s">
        <v>371</v>
      </c>
      <c r="J803" s="39" t="s">
        <v>372</v>
      </c>
      <c r="K803" s="39" t="s">
        <v>349</v>
      </c>
      <c r="L803" s="39" t="s">
        <v>373</v>
      </c>
      <c r="M803" s="39" t="s">
        <v>374</v>
      </c>
      <c r="O803" s="45" t="s">
        <v>336</v>
      </c>
    </row>
    <row r="804" spans="2:97" ht="13.9" thickTop="1" thickBot="1" x14ac:dyDescent="0.4">
      <c r="B804" s="32">
        <f>1+B799</f>
        <v>3</v>
      </c>
      <c r="D804" s="32">
        <f>IF(F799,IF(M804&lt;0,D799,H804),E799)</f>
        <v>2.5351422245827486E-16</v>
      </c>
      <c r="E804" s="32">
        <f>IF(F799,IF(M804&lt;0,H804,E799),H804)</f>
        <v>5.0702844491654972E-16</v>
      </c>
      <c r="F804" s="32" t="b">
        <f>OR(F799,M804*M799&lt;=0)</f>
        <v>1</v>
      </c>
      <c r="H804" s="32">
        <f>IF(F799,(D799+E799)/2,2*H799)</f>
        <v>2.5351422245827486E-16</v>
      </c>
      <c r="I804" s="32">
        <f>I799</f>
        <v>-0.49706183544640364</v>
      </c>
      <c r="J804" s="32">
        <f>J799</f>
        <v>1</v>
      </c>
      <c r="K804" s="32">
        <f>I804+J804*H804</f>
        <v>-0.49706183544640337</v>
      </c>
      <c r="L804" s="32">
        <f>$CE$3-$CE$7*SUMPRODUCT($B$3:$CD$3,Q806:CS806)</f>
        <v>0</v>
      </c>
      <c r="M804" s="32">
        <f>SUMPRODUCT(L804:L807,J804:J807)</f>
        <v>6.5542685706272501E-14</v>
      </c>
      <c r="O804" s="46">
        <f>SUM(Q804:CS804)</f>
        <v>-1.2659907370647461</v>
      </c>
      <c r="P804" s="39" t="s">
        <v>363</v>
      </c>
      <c r="Q804" s="32">
        <f t="shared" ref="Q804:AV804" si="1837">SUMPRODUCT(B$3:B$6,$K804:$K807)</f>
        <v>0.93942911356858616</v>
      </c>
      <c r="R804" s="32">
        <f t="shared" si="1837"/>
        <v>0.57430712283407925</v>
      </c>
      <c r="S804" s="32">
        <f t="shared" si="1837"/>
        <v>0.2091851320995724</v>
      </c>
      <c r="T804" s="32">
        <f t="shared" si="1837"/>
        <v>0.53396400546042122</v>
      </c>
      <c r="U804" s="32">
        <f t="shared" si="1837"/>
        <v>0.16884201472591437</v>
      </c>
      <c r="V804" s="32">
        <f t="shared" si="1837"/>
        <v>-0.19627997600859248</v>
      </c>
      <c r="W804" s="32">
        <f t="shared" si="1837"/>
        <v>0.12849889735225639</v>
      </c>
      <c r="X804" s="32">
        <f t="shared" si="1837"/>
        <v>-0.23662309338225046</v>
      </c>
      <c r="Y804" s="32">
        <f t="shared" si="1837"/>
        <v>-0.60174508411675731</v>
      </c>
      <c r="Z804" s="32">
        <f t="shared" si="1837"/>
        <v>1.2207603884718623</v>
      </c>
      <c r="AA804" s="32">
        <f t="shared" si="1837"/>
        <v>0.8556383977373555</v>
      </c>
      <c r="AB804" s="32">
        <f t="shared" si="1837"/>
        <v>0.49051640700284865</v>
      </c>
      <c r="AC804" s="32">
        <f t="shared" si="1837"/>
        <v>0.81529528036369747</v>
      </c>
      <c r="AD804" s="32">
        <f t="shared" si="1837"/>
        <v>0.45017328962919068</v>
      </c>
      <c r="AE804" s="32">
        <f t="shared" si="1837"/>
        <v>8.5051298894683824E-2</v>
      </c>
      <c r="AF804" s="32">
        <f t="shared" si="1837"/>
        <v>0.4098301722555327</v>
      </c>
      <c r="AG804" s="32">
        <f t="shared" si="1837"/>
        <v>4.4708181521025847E-2</v>
      </c>
      <c r="AH804" s="32">
        <f t="shared" si="1837"/>
        <v>-0.320413809213481</v>
      </c>
      <c r="AI804" s="32">
        <f t="shared" si="1837"/>
        <v>1.595868755009564</v>
      </c>
      <c r="AJ804" s="32">
        <f t="shared" si="1837"/>
        <v>1.2307467642750571</v>
      </c>
      <c r="AK804" s="32">
        <f t="shared" si="1837"/>
        <v>0.86562477354055023</v>
      </c>
      <c r="AL804" s="32">
        <f t="shared" si="1837"/>
        <v>1.1904036469013992</v>
      </c>
      <c r="AM804" s="32">
        <f t="shared" si="1837"/>
        <v>0.82528165616689231</v>
      </c>
      <c r="AN804" s="32">
        <f t="shared" si="1837"/>
        <v>0.46015966543238546</v>
      </c>
      <c r="AO804" s="32">
        <f t="shared" si="1837"/>
        <v>0.78493853879323439</v>
      </c>
      <c r="AP804" s="32">
        <f t="shared" si="1837"/>
        <v>0.41981654805872748</v>
      </c>
      <c r="AQ804" s="32">
        <f t="shared" si="1837"/>
        <v>5.4694557324220627E-2</v>
      </c>
      <c r="AR804" s="32">
        <f t="shared" si="1837"/>
        <v>0.44236727812218268</v>
      </c>
      <c r="AS804" s="32">
        <f t="shared" si="1837"/>
        <v>7.7245287387675832E-2</v>
      </c>
      <c r="AT804" s="32">
        <f t="shared" si="1837"/>
        <v>-0.28787670334683102</v>
      </c>
      <c r="AU804" s="32">
        <f t="shared" si="1837"/>
        <v>3.6902170014017854E-2</v>
      </c>
      <c r="AV804" s="32">
        <f t="shared" si="1837"/>
        <v>-0.328219820720489</v>
      </c>
      <c r="AW804" s="32">
        <f t="shared" ref="AW804:CB804" si="1838">SUMPRODUCT(AH$3:AH$6,$K804:$K807)</f>
        <v>-0.69334181145499585</v>
      </c>
      <c r="AX804" s="32">
        <f t="shared" si="1838"/>
        <v>-0.36856293809414692</v>
      </c>
      <c r="AY804" s="32">
        <f t="shared" si="1838"/>
        <v>-0.73368492882865377</v>
      </c>
      <c r="AZ804" s="32">
        <f t="shared" si="1838"/>
        <v>-1.0988069195631607</v>
      </c>
      <c r="BA804" s="32">
        <f t="shared" si="1838"/>
        <v>0.72369855302545893</v>
      </c>
      <c r="BB804" s="32">
        <f t="shared" si="1838"/>
        <v>0.35857656229095214</v>
      </c>
      <c r="BC804" s="32">
        <f t="shared" si="1838"/>
        <v>-6.5454284435547128E-3</v>
      </c>
      <c r="BD804" s="32">
        <f t="shared" si="1838"/>
        <v>0.31823344491729416</v>
      </c>
      <c r="BE804" s="32">
        <f t="shared" si="1838"/>
        <v>-4.6888545817212711E-2</v>
      </c>
      <c r="BF804" s="32">
        <f t="shared" si="1838"/>
        <v>-0.41201053655171954</v>
      </c>
      <c r="BG804" s="32">
        <f t="shared" si="1838"/>
        <v>-8.7231663190870667E-2</v>
      </c>
      <c r="BH804" s="32">
        <f t="shared" si="1838"/>
        <v>-0.45235365392537752</v>
      </c>
      <c r="BI804" s="32">
        <f t="shared" si="1838"/>
        <v>-0.81747564465988432</v>
      </c>
      <c r="BJ804" s="32">
        <f t="shared" si="1838"/>
        <v>1.0988069195631607</v>
      </c>
      <c r="BK804" s="32">
        <f t="shared" si="1838"/>
        <v>0.73368492882865377</v>
      </c>
      <c r="BL804" s="32">
        <f t="shared" si="1838"/>
        <v>0.36856293809414692</v>
      </c>
      <c r="BM804" s="32">
        <f t="shared" si="1838"/>
        <v>0.69334181145499585</v>
      </c>
      <c r="BN804" s="32">
        <f t="shared" si="1838"/>
        <v>0.328219820720489</v>
      </c>
      <c r="BO804" s="32">
        <f t="shared" si="1838"/>
        <v>-3.6902170014017854E-2</v>
      </c>
      <c r="BP804" s="32">
        <f t="shared" si="1838"/>
        <v>0.28787670334683102</v>
      </c>
      <c r="BQ804" s="32">
        <f t="shared" si="1838"/>
        <v>-7.7245287387675832E-2</v>
      </c>
      <c r="BR804" s="32">
        <f t="shared" si="1838"/>
        <v>-0.44236727812218268</v>
      </c>
      <c r="BS804" s="32">
        <f t="shared" si="1838"/>
        <v>-5.4694557324220627E-2</v>
      </c>
      <c r="BT804" s="32">
        <f t="shared" si="1838"/>
        <v>-0.41981654805872748</v>
      </c>
      <c r="BU804" s="32">
        <f t="shared" si="1838"/>
        <v>-0.78493853879323439</v>
      </c>
      <c r="BV804" s="32">
        <f t="shared" si="1838"/>
        <v>-0.46015966543238546</v>
      </c>
      <c r="BW804" s="32">
        <f t="shared" si="1838"/>
        <v>-0.82528165616689231</v>
      </c>
      <c r="BX804" s="32">
        <f t="shared" si="1838"/>
        <v>-1.1904036469013992</v>
      </c>
      <c r="BY804" s="32">
        <f t="shared" si="1838"/>
        <v>-0.86562477354055023</v>
      </c>
      <c r="BZ804" s="32">
        <f t="shared" si="1838"/>
        <v>-1.2307467642750571</v>
      </c>
      <c r="CA804" s="32">
        <f t="shared" si="1838"/>
        <v>-1.595868755009564</v>
      </c>
      <c r="CB804" s="32">
        <f t="shared" si="1838"/>
        <v>0.22663671757905562</v>
      </c>
      <c r="CC804" s="32">
        <f t="shared" ref="CC804:CS804" si="1839">SUMPRODUCT(BN$3:BN$6,$K804:$K807)</f>
        <v>-0.13848527315545123</v>
      </c>
      <c r="CD804" s="32">
        <f t="shared" si="1839"/>
        <v>-0.50360726388995802</v>
      </c>
      <c r="CE804" s="32">
        <f t="shared" si="1839"/>
        <v>-0.1788283905291092</v>
      </c>
      <c r="CF804" s="32">
        <f t="shared" si="1839"/>
        <v>-0.54395038126361606</v>
      </c>
      <c r="CG804" s="32">
        <f t="shared" si="1839"/>
        <v>-0.90907237199812285</v>
      </c>
      <c r="CH804" s="32">
        <f t="shared" si="1839"/>
        <v>-0.58429349863727409</v>
      </c>
      <c r="CI804" s="32">
        <f t="shared" si="1839"/>
        <v>-0.94941548937178089</v>
      </c>
      <c r="CJ804" s="32">
        <f t="shared" si="1839"/>
        <v>-1.3145374801062877</v>
      </c>
      <c r="CK804" s="32">
        <f t="shared" si="1839"/>
        <v>0.60174508411675731</v>
      </c>
      <c r="CL804" s="32">
        <f t="shared" si="1839"/>
        <v>0.23662309338225046</v>
      </c>
      <c r="CM804" s="32">
        <f t="shared" si="1839"/>
        <v>-0.12849889735225639</v>
      </c>
      <c r="CN804" s="32">
        <f t="shared" si="1839"/>
        <v>0.19627997600859248</v>
      </c>
      <c r="CO804" s="32">
        <f t="shared" si="1839"/>
        <v>-0.16884201472591437</v>
      </c>
      <c r="CP804" s="32">
        <f t="shared" si="1839"/>
        <v>-0.53396400546042122</v>
      </c>
      <c r="CQ804" s="32">
        <f t="shared" si="1839"/>
        <v>-0.2091851320995724</v>
      </c>
      <c r="CR804" s="32">
        <f t="shared" si="1839"/>
        <v>-0.57430712283407925</v>
      </c>
      <c r="CS804" s="32">
        <f t="shared" si="1839"/>
        <v>-0.93942911356858616</v>
      </c>
    </row>
    <row r="805" spans="2:97" ht="13.9" thickTop="1" thickBot="1" x14ac:dyDescent="0.4">
      <c r="H805" s="33">
        <f>H804</f>
        <v>2.5351422245827486E-16</v>
      </c>
      <c r="I805" s="33">
        <f t="shared" ref="I805:J805" si="1840">I800</f>
        <v>0.328219820720489</v>
      </c>
      <c r="J805" s="33">
        <f t="shared" si="1840"/>
        <v>-9.0722161828597021E-4</v>
      </c>
      <c r="K805" s="33">
        <f t="shared" ref="K805:K807" si="1841">I805+J805*H805</f>
        <v>0.328219820720489</v>
      </c>
      <c r="L805" s="33">
        <f>$CE$4-$CE$7*SUMPRODUCT($B$4:$CD$4,Q806:CS806)</f>
        <v>0</v>
      </c>
      <c r="M805" s="39" t="s">
        <v>375</v>
      </c>
      <c r="O805" s="47">
        <f t="shared" ref="O805:O806" si="1842">SUM(Q805:CS805)</f>
        <v>98.882941364185839</v>
      </c>
      <c r="P805" s="39" t="s">
        <v>365</v>
      </c>
      <c r="Q805" s="33">
        <f>EXP(Q804)</f>
        <v>2.5585203767569613</v>
      </c>
      <c r="R805" s="33">
        <f>EXP(R804)</f>
        <v>1.7758996202338893</v>
      </c>
      <c r="S805" s="33">
        <f t="shared" ref="S805:CD805" si="1843">EXP(S804)</f>
        <v>1.2326731847820884</v>
      </c>
      <c r="T805" s="33">
        <f t="shared" si="1843"/>
        <v>1.7056802511713065</v>
      </c>
      <c r="U805" s="33">
        <f t="shared" si="1843"/>
        <v>1.1839330801559256</v>
      </c>
      <c r="V805" s="33">
        <f t="shared" si="1843"/>
        <v>0.82178212318805854</v>
      </c>
      <c r="W805" s="33">
        <f t="shared" si="1843"/>
        <v>1.1371201674475373</v>
      </c>
      <c r="X805" s="33">
        <f t="shared" si="1843"/>
        <v>0.78928872010395001</v>
      </c>
      <c r="Y805" s="33">
        <f t="shared" si="1843"/>
        <v>0.54785474879203877</v>
      </c>
      <c r="Z805" s="33">
        <f t="shared" si="1843"/>
        <v>3.3897642915943584</v>
      </c>
      <c r="AA805" s="33">
        <f t="shared" si="1843"/>
        <v>2.3528759719143957</v>
      </c>
      <c r="AB805" s="33">
        <f t="shared" si="1843"/>
        <v>1.6331593771696349</v>
      </c>
      <c r="AC805" s="33">
        <f t="shared" si="1843"/>
        <v>2.2598428610629044</v>
      </c>
      <c r="AD805" s="33">
        <f t="shared" si="1843"/>
        <v>1.568583981276263</v>
      </c>
      <c r="AE805" s="33">
        <f t="shared" si="1843"/>
        <v>1.0887729181130894</v>
      </c>
      <c r="AF805" s="33">
        <f t="shared" si="1843"/>
        <v>1.5065619073752692</v>
      </c>
      <c r="AG805" s="33">
        <f t="shared" si="1843"/>
        <v>1.0457226541841749</v>
      </c>
      <c r="AH805" s="33">
        <f t="shared" si="1843"/>
        <v>0.72584861207539264</v>
      </c>
      <c r="AI805" s="33">
        <f t="shared" si="1843"/>
        <v>4.9326124430198712</v>
      </c>
      <c r="AJ805" s="33">
        <f t="shared" si="1843"/>
        <v>3.4237853424577431</v>
      </c>
      <c r="AK805" s="33">
        <f t="shared" si="1843"/>
        <v>2.3764903905671111</v>
      </c>
      <c r="AL805" s="33">
        <f t="shared" si="1843"/>
        <v>3.2884082953465796</v>
      </c>
      <c r="AM805" s="33">
        <f t="shared" si="1843"/>
        <v>2.2825235616384947</v>
      </c>
      <c r="AN805" s="33">
        <f t="shared" si="1843"/>
        <v>1.58432692704474</v>
      </c>
      <c r="AO805" s="33">
        <f t="shared" si="1843"/>
        <v>2.1922721968977186</v>
      </c>
      <c r="AP805" s="33">
        <f t="shared" si="1843"/>
        <v>1.5216823744256622</v>
      </c>
      <c r="AQ805" s="33">
        <f t="shared" si="1843"/>
        <v>1.0562179513631595</v>
      </c>
      <c r="AR805" s="33">
        <f t="shared" si="1843"/>
        <v>1.5563872624650612</v>
      </c>
      <c r="AS805" s="33">
        <f t="shared" si="1843"/>
        <v>1.0803070295856085</v>
      </c>
      <c r="AT805" s="33">
        <f t="shared" si="1843"/>
        <v>0.74985404103323539</v>
      </c>
      <c r="AU805" s="33">
        <f t="shared" si="1843"/>
        <v>1.0375915083100402</v>
      </c>
      <c r="AV805" s="33">
        <f t="shared" si="1843"/>
        <v>0.72020468639040536</v>
      </c>
      <c r="AW805" s="33">
        <f t="shared" si="1843"/>
        <v>0.4999026940221567</v>
      </c>
      <c r="AX805" s="33">
        <f t="shared" si="1843"/>
        <v>0.69172767220669329</v>
      </c>
      <c r="AY805" s="33">
        <f t="shared" si="1843"/>
        <v>0.48013645759360335</v>
      </c>
      <c r="AZ805" s="33">
        <f t="shared" si="1843"/>
        <v>0.33326846268143762</v>
      </c>
      <c r="BA805" s="33">
        <f t="shared" si="1843"/>
        <v>2.0620457097487161</v>
      </c>
      <c r="BB805" s="33">
        <f t="shared" si="1843"/>
        <v>1.4312906108214769</v>
      </c>
      <c r="BC805" s="33">
        <f t="shared" si="1843"/>
        <v>0.99347594621234692</v>
      </c>
      <c r="BD805" s="33">
        <f t="shared" si="1843"/>
        <v>1.374697139832477</v>
      </c>
      <c r="BE805" s="33">
        <f t="shared" si="1843"/>
        <v>0.95419374054765083</v>
      </c>
      <c r="BF805" s="33">
        <f t="shared" si="1843"/>
        <v>0.66231729747489765</v>
      </c>
      <c r="BG805" s="33">
        <f t="shared" si="1843"/>
        <v>0.91646475988831755</v>
      </c>
      <c r="BH805" s="33">
        <f t="shared" si="1843"/>
        <v>0.63612916036510025</v>
      </c>
      <c r="BI805" s="33">
        <f t="shared" si="1843"/>
        <v>0.44154486498326495</v>
      </c>
      <c r="BJ805" s="33">
        <f t="shared" si="1843"/>
        <v>3.0005839495106175</v>
      </c>
      <c r="BK805" s="33">
        <f t="shared" si="1843"/>
        <v>2.082741237797066</v>
      </c>
      <c r="BL805" s="33">
        <f t="shared" si="1843"/>
        <v>1.4456556245753209</v>
      </c>
      <c r="BM805" s="33">
        <f t="shared" si="1843"/>
        <v>2.0003892996737442</v>
      </c>
      <c r="BN805" s="33">
        <f t="shared" si="1843"/>
        <v>1.3884941585313768</v>
      </c>
      <c r="BO805" s="33">
        <f t="shared" si="1843"/>
        <v>0.96377041638354688</v>
      </c>
      <c r="BP805" s="33">
        <f t="shared" si="1843"/>
        <v>1.3335928664491621</v>
      </c>
      <c r="BQ805" s="33">
        <f t="shared" si="1843"/>
        <v>0.92566277235425076</v>
      </c>
      <c r="BR805" s="33">
        <f t="shared" si="1843"/>
        <v>0.64251361092236436</v>
      </c>
      <c r="BS805" s="33">
        <f t="shared" si="1843"/>
        <v>0.94677428906542971</v>
      </c>
      <c r="BT805" s="33">
        <f t="shared" si="1843"/>
        <v>0.6571673673866637</v>
      </c>
      <c r="BU805" s="33">
        <f t="shared" si="1843"/>
        <v>0.45614773631444971</v>
      </c>
      <c r="BV805" s="33">
        <f t="shared" si="1843"/>
        <v>0.63118285937695284</v>
      </c>
      <c r="BW805" s="33">
        <f t="shared" si="1843"/>
        <v>0.43811157825777564</v>
      </c>
      <c r="BX805" s="33">
        <f t="shared" si="1843"/>
        <v>0.3040984908762997</v>
      </c>
      <c r="BY805" s="33">
        <f t="shared" si="1843"/>
        <v>0.4207885729179684</v>
      </c>
      <c r="BZ805" s="33">
        <f t="shared" si="1843"/>
        <v>0.29207438550518361</v>
      </c>
      <c r="CA805" s="33">
        <f t="shared" si="1843"/>
        <v>0.20273232725086635</v>
      </c>
      <c r="CB805" s="33">
        <f t="shared" si="1843"/>
        <v>1.2543740931004868</v>
      </c>
      <c r="CC805" s="33">
        <f t="shared" si="1843"/>
        <v>0.87067607348588727</v>
      </c>
      <c r="CD805" s="33">
        <f t="shared" si="1843"/>
        <v>0.60434668502044175</v>
      </c>
      <c r="CE805" s="33">
        <f t="shared" ref="CE805:CS805" si="1844">EXP(CE804)</f>
        <v>0.83624939540032417</v>
      </c>
      <c r="CF805" s="33">
        <f t="shared" si="1844"/>
        <v>0.58045071565725792</v>
      </c>
      <c r="CG805" s="33">
        <f t="shared" si="1844"/>
        <v>0.40289779001362763</v>
      </c>
      <c r="CH805" s="33">
        <f t="shared" si="1844"/>
        <v>0.55749959693354911</v>
      </c>
      <c r="CI805" s="33">
        <f t="shared" si="1844"/>
        <v>0.3869671437715051</v>
      </c>
      <c r="CJ805" s="33">
        <f t="shared" si="1844"/>
        <v>0.26859852667575163</v>
      </c>
      <c r="CK805" s="33">
        <f t="shared" si="1844"/>
        <v>1.8253013270486258</v>
      </c>
      <c r="CL805" s="33">
        <f t="shared" si="1844"/>
        <v>1.2669635008445315</v>
      </c>
      <c r="CM805" s="33">
        <f t="shared" si="1844"/>
        <v>0.87941453210233078</v>
      </c>
      <c r="CN805" s="33">
        <f t="shared" si="1844"/>
        <v>1.2168675513657501</v>
      </c>
      <c r="CO805" s="33">
        <f t="shared" si="1844"/>
        <v>0.8446423338963539</v>
      </c>
      <c r="CP805" s="33">
        <f t="shared" si="1844"/>
        <v>0.58627635473488693</v>
      </c>
      <c r="CQ805" s="33">
        <f t="shared" si="1844"/>
        <v>0.81124503424383299</v>
      </c>
      <c r="CR805" s="33">
        <f t="shared" si="1844"/>
        <v>0.56309488926423568</v>
      </c>
      <c r="CS805" s="33">
        <f t="shared" si="1844"/>
        <v>0.3908509031565911</v>
      </c>
    </row>
    <row r="806" spans="2:97" ht="13.9" thickTop="1" thickBot="1" x14ac:dyDescent="0.4">
      <c r="H806" s="32">
        <f t="shared" ref="H806:H807" si="1845">H805</f>
        <v>2.5351422245827486E-16</v>
      </c>
      <c r="I806" s="32">
        <f t="shared" ref="I806:J806" si="1846">I801</f>
        <v>-0.40546510810816483</v>
      </c>
      <c r="J806" s="32">
        <f t="shared" si="1846"/>
        <v>-2.0646595688785688E-3</v>
      </c>
      <c r="K806" s="32">
        <f t="shared" si="1841"/>
        <v>-0.40546510810816483</v>
      </c>
      <c r="L806" s="32">
        <f>$CE$5-$CE$7*SUMPRODUCT($B$5:$CD$5,Q806:CS806)</f>
        <v>0</v>
      </c>
      <c r="M806" s="32">
        <f>SUMPRODUCT($B$7:$CD$7, LN(Q806:CS806))</f>
        <v>-3180.5978399977985</v>
      </c>
      <c r="O806" s="48">
        <f t="shared" si="1842"/>
        <v>1</v>
      </c>
      <c r="P806" s="39" t="s">
        <v>366</v>
      </c>
      <c r="Q806" s="32">
        <f t="shared" ref="Q806:AV806" si="1847">Q805/$O805</f>
        <v>2.5874234134418916E-2</v>
      </c>
      <c r="R806" s="32">
        <f t="shared" si="1847"/>
        <v>1.7959615639802334E-2</v>
      </c>
      <c r="S806" s="32">
        <f t="shared" si="1847"/>
        <v>1.2465984200875999E-2</v>
      </c>
      <c r="T806" s="32">
        <f t="shared" si="1847"/>
        <v>1.7249489422945932E-2</v>
      </c>
      <c r="U806" s="32">
        <f t="shared" si="1847"/>
        <v>1.1973077093201551E-2</v>
      </c>
      <c r="V806" s="32">
        <f t="shared" si="1847"/>
        <v>8.3106561339173282E-3</v>
      </c>
      <c r="W806" s="32">
        <f t="shared" si="1847"/>
        <v>1.1499659615297284E-2</v>
      </c>
      <c r="X806" s="32">
        <f t="shared" si="1847"/>
        <v>7.9820513954676972E-3</v>
      </c>
      <c r="Y806" s="32">
        <f t="shared" si="1847"/>
        <v>5.5404374226115495E-3</v>
      </c>
      <c r="Z806" s="32">
        <f t="shared" si="1847"/>
        <v>3.4280577062426348E-2</v>
      </c>
      <c r="AA806" s="32">
        <f t="shared" si="1847"/>
        <v>2.3794558894124664E-2</v>
      </c>
      <c r="AB806" s="32">
        <f t="shared" si="1847"/>
        <v>1.6516088160795191E-2</v>
      </c>
      <c r="AC806" s="32">
        <f t="shared" si="1847"/>
        <v>2.2853718041617552E-2</v>
      </c>
      <c r="AD806" s="32">
        <f t="shared" si="1847"/>
        <v>1.5863039262749765E-2</v>
      </c>
      <c r="AE806" s="32">
        <f t="shared" si="1847"/>
        <v>1.1010725440530122E-2</v>
      </c>
      <c r="AF806" s="32">
        <f t="shared" si="1847"/>
        <v>1.523581202774503E-2</v>
      </c>
      <c r="AG806" s="32">
        <f t="shared" si="1847"/>
        <v>1.0575359508499841E-2</v>
      </c>
      <c r="AH806" s="32">
        <f t="shared" si="1847"/>
        <v>7.3404836270200783E-3</v>
      </c>
      <c r="AI806" s="32">
        <f t="shared" si="1847"/>
        <v>4.9883350707105902E-2</v>
      </c>
      <c r="AJ806" s="32">
        <f t="shared" si="1847"/>
        <v>3.4624630853646865E-2</v>
      </c>
      <c r="AK806" s="32">
        <f t="shared" si="1847"/>
        <v>2.4033370749101179E-2</v>
      </c>
      <c r="AL806" s="32">
        <f t="shared" si="1847"/>
        <v>3.3255567138070589E-2</v>
      </c>
      <c r="AM806" s="32">
        <f t="shared" si="1847"/>
        <v>2.308308723576457E-2</v>
      </c>
      <c r="AN806" s="32">
        <f t="shared" si="1847"/>
        <v>1.6022247166067444E-2</v>
      </c>
      <c r="AO806" s="32">
        <f t="shared" si="1847"/>
        <v>2.2170378092047048E-2</v>
      </c>
      <c r="AP806" s="32">
        <f t="shared" si="1847"/>
        <v>1.5388724823843038E-2</v>
      </c>
      <c r="AQ806" s="32">
        <f t="shared" si="1847"/>
        <v>1.0681498110711627E-2</v>
      </c>
      <c r="AR806" s="32">
        <f t="shared" si="1847"/>
        <v>1.5739694238391305E-2</v>
      </c>
      <c r="AS806" s="32">
        <f t="shared" si="1847"/>
        <v>1.0925110182623292E-2</v>
      </c>
      <c r="AT806" s="32">
        <f t="shared" si="1847"/>
        <v>7.5832497566139662E-3</v>
      </c>
      <c r="AU806" s="32">
        <f t="shared" si="1847"/>
        <v>1.0493129492260864E-2</v>
      </c>
      <c r="AV806" s="32">
        <f t="shared" si="1847"/>
        <v>7.2834067884155239E-3</v>
      </c>
      <c r="AW806" s="32">
        <f t="shared" ref="AW806:CB806" si="1848">AW805/$O805</f>
        <v>5.0554998377426424E-3</v>
      </c>
      <c r="AX806" s="32">
        <f t="shared" si="1848"/>
        <v>6.9954196615072415E-3</v>
      </c>
      <c r="AY806" s="32">
        <f t="shared" si="1848"/>
        <v>4.8556045256103473E-3</v>
      </c>
      <c r="AZ806" s="32">
        <f t="shared" si="1848"/>
        <v>3.3703332251617596E-3</v>
      </c>
      <c r="BA806" s="32">
        <f t="shared" si="1848"/>
        <v>2.0853401823416665E-2</v>
      </c>
      <c r="BB806" s="32">
        <f t="shared" si="1848"/>
        <v>1.447459583094352E-2</v>
      </c>
      <c r="BC806" s="32">
        <f t="shared" si="1848"/>
        <v>1.0046990234173712E-2</v>
      </c>
      <c r="BD806" s="32">
        <f t="shared" si="1848"/>
        <v>1.3902267882277773E-2</v>
      </c>
      <c r="BE806" s="32">
        <f t="shared" si="1848"/>
        <v>9.6497305539623417E-3</v>
      </c>
      <c r="BF806" s="32">
        <f t="shared" si="1848"/>
        <v>6.6979934894491385E-3</v>
      </c>
      <c r="BG806" s="32">
        <f t="shared" si="1848"/>
        <v>9.2681785881851761E-3</v>
      </c>
      <c r="BH806" s="32">
        <f t="shared" si="1848"/>
        <v>6.4331537026415583E-3</v>
      </c>
      <c r="BI806" s="32">
        <f t="shared" si="1848"/>
        <v>4.4653289929660906E-3</v>
      </c>
      <c r="BJ806" s="32">
        <f t="shared" si="1848"/>
        <v>3.0344808802354167E-2</v>
      </c>
      <c r="BK806" s="32">
        <f t="shared" si="1848"/>
        <v>2.1062695031758113E-2</v>
      </c>
      <c r="BL806" s="32">
        <f t="shared" si="1848"/>
        <v>1.4619868752194292E-2</v>
      </c>
      <c r="BM806" s="32">
        <f t="shared" si="1848"/>
        <v>2.0229872534902771E-2</v>
      </c>
      <c r="BN806" s="32">
        <f t="shared" si="1848"/>
        <v>1.4041796687838738E-2</v>
      </c>
      <c r="BO806" s="32">
        <f t="shared" si="1848"/>
        <v>9.7465791681295242E-3</v>
      </c>
      <c r="BP806" s="32">
        <f t="shared" si="1848"/>
        <v>1.3486581689935172E-2</v>
      </c>
      <c r="BQ806" s="32">
        <f t="shared" si="1848"/>
        <v>9.3611977918924873E-3</v>
      </c>
      <c r="BR806" s="32">
        <f t="shared" si="1848"/>
        <v>6.4977194454196802E-3</v>
      </c>
      <c r="BS806" s="32">
        <f t="shared" si="1848"/>
        <v>9.5746978801779393E-3</v>
      </c>
      <c r="BT806" s="32">
        <f t="shared" si="1848"/>
        <v>6.6459124123979738E-3</v>
      </c>
      <c r="BU806" s="32">
        <f t="shared" si="1848"/>
        <v>4.6130073602327192E-3</v>
      </c>
      <c r="BV806" s="32">
        <f t="shared" si="1848"/>
        <v>6.3831319201186239E-3</v>
      </c>
      <c r="BW806" s="32">
        <f t="shared" si="1848"/>
        <v>4.4306082749319808E-3</v>
      </c>
      <c r="BX806" s="32">
        <f t="shared" si="1848"/>
        <v>3.0753382401551453E-3</v>
      </c>
      <c r="BY806" s="32">
        <f t="shared" si="1848"/>
        <v>4.2554212800790811E-3</v>
      </c>
      <c r="BZ806" s="32">
        <f t="shared" si="1848"/>
        <v>2.9537388499546523E-3</v>
      </c>
      <c r="CA806" s="32">
        <f t="shared" si="1848"/>
        <v>2.0502254934367625E-3</v>
      </c>
      <c r="CB806" s="32">
        <f t="shared" si="1848"/>
        <v>1.2685444787495018E-2</v>
      </c>
      <c r="CC806" s="32">
        <f t="shared" ref="CC806:CS806" si="1849">CC805/$O805</f>
        <v>8.8051190779124128E-3</v>
      </c>
      <c r="CD806" s="32">
        <f t="shared" si="1849"/>
        <v>6.1117385535148384E-3</v>
      </c>
      <c r="CE806" s="32">
        <f t="shared" si="1849"/>
        <v>8.4569631916633411E-3</v>
      </c>
      <c r="CF806" s="32">
        <f t="shared" si="1849"/>
        <v>5.8700793852749398E-3</v>
      </c>
      <c r="CG806" s="32">
        <f t="shared" si="1849"/>
        <v>4.0744923690098902E-3</v>
      </c>
      <c r="CH806" s="32">
        <f t="shared" si="1849"/>
        <v>5.6379754611088915E-3</v>
      </c>
      <c r="CI806" s="32">
        <f t="shared" si="1849"/>
        <v>3.9133862568499576E-3</v>
      </c>
      <c r="CJ806" s="32">
        <f t="shared" si="1849"/>
        <v>2.7163282460065923E-3</v>
      </c>
      <c r="CK806" s="32">
        <f t="shared" si="1849"/>
        <v>1.8459213509092954E-2</v>
      </c>
      <c r="CL806" s="32">
        <f t="shared" si="1849"/>
        <v>1.2812761062378851E-2</v>
      </c>
      <c r="CM806" s="32">
        <f t="shared" si="1849"/>
        <v>8.8934908283466955E-3</v>
      </c>
      <c r="CN806" s="32">
        <f t="shared" si="1849"/>
        <v>1.2306142339395299E-2</v>
      </c>
      <c r="CO806" s="32">
        <f t="shared" si="1849"/>
        <v>8.5418407082525644E-3</v>
      </c>
      <c r="CP806" s="32">
        <f t="shared" si="1849"/>
        <v>5.9289938855644608E-3</v>
      </c>
      <c r="CQ806" s="32">
        <f t="shared" si="1849"/>
        <v>8.2040948929301954E-3</v>
      </c>
      <c r="CR806" s="32">
        <f t="shared" si="1849"/>
        <v>5.6945604721683734E-3</v>
      </c>
      <c r="CS806" s="32">
        <f t="shared" si="1849"/>
        <v>3.9526625903763052E-3</v>
      </c>
    </row>
    <row r="807" spans="2:97" ht="13.15" thickTop="1" x14ac:dyDescent="0.35">
      <c r="H807" s="34">
        <f t="shared" si="1845"/>
        <v>2.5351422245827486E-16</v>
      </c>
      <c r="I807" s="34">
        <f t="shared" ref="I807:J807" si="1850">I802</f>
        <v>-0.36512199073450691</v>
      </c>
      <c r="J807" s="34">
        <f t="shared" si="1850"/>
        <v>0.28825978019885778</v>
      </c>
      <c r="K807" s="34">
        <f t="shared" si="1841"/>
        <v>-0.36512199073450685</v>
      </c>
      <c r="L807" s="34">
        <f>$CE$6-$CE$7*SUMPRODUCT($B$6:$CD$6,Q806:CS806)</f>
        <v>2.2737367544323206E-13</v>
      </c>
    </row>
    <row r="808" spans="2:97" ht="13.5" thickBot="1" x14ac:dyDescent="0.4">
      <c r="B808" s="39" t="s">
        <v>367</v>
      </c>
      <c r="D808" s="39" t="s">
        <v>368</v>
      </c>
      <c r="E808" s="39" t="s">
        <v>369</v>
      </c>
      <c r="F808" s="39" t="s">
        <v>370</v>
      </c>
      <c r="H808" s="39" t="s">
        <v>347</v>
      </c>
      <c r="I808" s="39" t="s">
        <v>371</v>
      </c>
      <c r="J808" s="39" t="s">
        <v>372</v>
      </c>
      <c r="K808" s="39" t="s">
        <v>349</v>
      </c>
      <c r="L808" s="39" t="s">
        <v>373</v>
      </c>
      <c r="M808" s="39" t="s">
        <v>374</v>
      </c>
      <c r="O808" s="45" t="s">
        <v>336</v>
      </c>
    </row>
    <row r="809" spans="2:97" ht="13.9" thickTop="1" thickBot="1" x14ac:dyDescent="0.4">
      <c r="B809" s="32">
        <f>1+B804</f>
        <v>4</v>
      </c>
      <c r="D809" s="32">
        <f>IF(F804,IF(M809&lt;0,D804,H809),E804)</f>
        <v>3.8027133368741229E-16</v>
      </c>
      <c r="E809" s="32">
        <f>IF(F804,IF(M809&lt;0,H809,E804),H809)</f>
        <v>5.0702844491654972E-16</v>
      </c>
      <c r="F809" s="32" t="b">
        <f>OR(F804,M809*M804&lt;=0)</f>
        <v>1</v>
      </c>
      <c r="H809" s="32">
        <f>IF(F804,(D804+E804)/2,2*H804)</f>
        <v>3.8027133368741229E-16</v>
      </c>
      <c r="I809" s="32">
        <f>I804</f>
        <v>-0.49706183544640364</v>
      </c>
      <c r="J809" s="32">
        <f>J804</f>
        <v>1</v>
      </c>
      <c r="K809" s="32">
        <f>I809+J809*H809</f>
        <v>-0.49706183544640326</v>
      </c>
      <c r="L809" s="32">
        <f>$CE$3-$CE$7*SUMPRODUCT($B$3:$CD$3,Q811:CS811)</f>
        <v>0</v>
      </c>
      <c r="M809" s="32">
        <f>SUMPRODUCT(L809:L812,J809:J812)</f>
        <v>6.5542685706272501E-14</v>
      </c>
      <c r="O809" s="46">
        <f>SUM(Q809:CS809)</f>
        <v>-1.2659907370647407</v>
      </c>
      <c r="P809" s="39" t="s">
        <v>363</v>
      </c>
      <c r="Q809" s="32">
        <f t="shared" ref="Q809:AV809" si="1851">SUMPRODUCT(B$3:B$6,$K809:$K812)</f>
        <v>0.93942911356858583</v>
      </c>
      <c r="R809" s="32">
        <f t="shared" si="1851"/>
        <v>0.57430712283407903</v>
      </c>
      <c r="S809" s="32">
        <f t="shared" si="1851"/>
        <v>0.20918513209957224</v>
      </c>
      <c r="T809" s="32">
        <f t="shared" si="1851"/>
        <v>0.53396400546042111</v>
      </c>
      <c r="U809" s="32">
        <f t="shared" si="1851"/>
        <v>0.16884201472591426</v>
      </c>
      <c r="V809" s="32">
        <f t="shared" si="1851"/>
        <v>-0.19627997600859254</v>
      </c>
      <c r="W809" s="32">
        <f t="shared" si="1851"/>
        <v>0.12849889735225623</v>
      </c>
      <c r="X809" s="32">
        <f t="shared" si="1851"/>
        <v>-0.23662309338225057</v>
      </c>
      <c r="Y809" s="32">
        <f t="shared" si="1851"/>
        <v>-0.60174508411675731</v>
      </c>
      <c r="Z809" s="32">
        <f t="shared" si="1851"/>
        <v>1.2207603884718621</v>
      </c>
      <c r="AA809" s="32">
        <f t="shared" si="1851"/>
        <v>0.85563839773735539</v>
      </c>
      <c r="AB809" s="32">
        <f t="shared" si="1851"/>
        <v>0.4905164070028486</v>
      </c>
      <c r="AC809" s="32">
        <f t="shared" si="1851"/>
        <v>0.81529528036369736</v>
      </c>
      <c r="AD809" s="32">
        <f t="shared" si="1851"/>
        <v>0.45017328962919057</v>
      </c>
      <c r="AE809" s="32">
        <f t="shared" si="1851"/>
        <v>8.5051298894683769E-2</v>
      </c>
      <c r="AF809" s="32">
        <f t="shared" si="1851"/>
        <v>0.40983017225553253</v>
      </c>
      <c r="AG809" s="32">
        <f t="shared" si="1851"/>
        <v>4.4708181521025736E-2</v>
      </c>
      <c r="AH809" s="32">
        <f t="shared" si="1851"/>
        <v>-0.32041380921348106</v>
      </c>
      <c r="AI809" s="32">
        <f t="shared" si="1851"/>
        <v>1.595868755009564</v>
      </c>
      <c r="AJ809" s="32">
        <f t="shared" si="1851"/>
        <v>1.2307467642750571</v>
      </c>
      <c r="AK809" s="32">
        <f t="shared" si="1851"/>
        <v>0.86562477354055034</v>
      </c>
      <c r="AL809" s="32">
        <f t="shared" si="1851"/>
        <v>1.190403646901399</v>
      </c>
      <c r="AM809" s="32">
        <f t="shared" si="1851"/>
        <v>0.82528165616689231</v>
      </c>
      <c r="AN809" s="32">
        <f t="shared" si="1851"/>
        <v>0.46015966543238551</v>
      </c>
      <c r="AO809" s="32">
        <f t="shared" si="1851"/>
        <v>0.78493853879323428</v>
      </c>
      <c r="AP809" s="32">
        <f t="shared" si="1851"/>
        <v>0.41981654805872748</v>
      </c>
      <c r="AQ809" s="32">
        <f t="shared" si="1851"/>
        <v>5.4694557324220683E-2</v>
      </c>
      <c r="AR809" s="32">
        <f t="shared" si="1851"/>
        <v>0.44236727812218263</v>
      </c>
      <c r="AS809" s="32">
        <f t="shared" si="1851"/>
        <v>7.7245287387675832E-2</v>
      </c>
      <c r="AT809" s="32">
        <f t="shared" si="1851"/>
        <v>-0.28787670334683096</v>
      </c>
      <c r="AU809" s="32">
        <f t="shared" si="1851"/>
        <v>3.6902170014017799E-2</v>
      </c>
      <c r="AV809" s="32">
        <f t="shared" si="1851"/>
        <v>-0.328219820720489</v>
      </c>
      <c r="AW809" s="32">
        <f t="shared" ref="AW809:CB809" si="1852">SUMPRODUCT(AH$3:AH$6,$K809:$K812)</f>
        <v>-0.69334181145499585</v>
      </c>
      <c r="AX809" s="32">
        <f t="shared" si="1852"/>
        <v>-0.36856293809414697</v>
      </c>
      <c r="AY809" s="32">
        <f t="shared" si="1852"/>
        <v>-0.73368492882865377</v>
      </c>
      <c r="AZ809" s="32">
        <f t="shared" si="1852"/>
        <v>-1.0988069195631605</v>
      </c>
      <c r="BA809" s="32">
        <f t="shared" si="1852"/>
        <v>0.72369855302545893</v>
      </c>
      <c r="BB809" s="32">
        <f t="shared" si="1852"/>
        <v>0.35857656229095214</v>
      </c>
      <c r="BC809" s="32">
        <f t="shared" si="1852"/>
        <v>-6.5454284435546572E-3</v>
      </c>
      <c r="BD809" s="32">
        <f t="shared" si="1852"/>
        <v>0.31823344491729411</v>
      </c>
      <c r="BE809" s="32">
        <f t="shared" si="1852"/>
        <v>-4.6888545817212711E-2</v>
      </c>
      <c r="BF809" s="32">
        <f t="shared" si="1852"/>
        <v>-0.41201053655171949</v>
      </c>
      <c r="BG809" s="32">
        <f t="shared" si="1852"/>
        <v>-8.7231663190870723E-2</v>
      </c>
      <c r="BH809" s="32">
        <f t="shared" si="1852"/>
        <v>-0.45235365392537752</v>
      </c>
      <c r="BI809" s="32">
        <f t="shared" si="1852"/>
        <v>-0.81747564465988432</v>
      </c>
      <c r="BJ809" s="32">
        <f t="shared" si="1852"/>
        <v>1.0988069195631605</v>
      </c>
      <c r="BK809" s="32">
        <f t="shared" si="1852"/>
        <v>0.73368492882865377</v>
      </c>
      <c r="BL809" s="32">
        <f t="shared" si="1852"/>
        <v>0.36856293809414697</v>
      </c>
      <c r="BM809" s="32">
        <f t="shared" si="1852"/>
        <v>0.69334181145499585</v>
      </c>
      <c r="BN809" s="32">
        <f t="shared" si="1852"/>
        <v>0.328219820720489</v>
      </c>
      <c r="BO809" s="32">
        <f t="shared" si="1852"/>
        <v>-3.6902170014017799E-2</v>
      </c>
      <c r="BP809" s="32">
        <f t="shared" si="1852"/>
        <v>0.28787670334683096</v>
      </c>
      <c r="BQ809" s="32">
        <f t="shared" si="1852"/>
        <v>-7.7245287387675832E-2</v>
      </c>
      <c r="BR809" s="32">
        <f t="shared" si="1852"/>
        <v>-0.44236727812218263</v>
      </c>
      <c r="BS809" s="32">
        <f t="shared" si="1852"/>
        <v>-5.4694557324220683E-2</v>
      </c>
      <c r="BT809" s="32">
        <f t="shared" si="1852"/>
        <v>-0.41981654805872748</v>
      </c>
      <c r="BU809" s="32">
        <f t="shared" si="1852"/>
        <v>-0.78493853879323428</v>
      </c>
      <c r="BV809" s="32">
        <f t="shared" si="1852"/>
        <v>-0.46015966543238551</v>
      </c>
      <c r="BW809" s="32">
        <f t="shared" si="1852"/>
        <v>-0.82528165616689231</v>
      </c>
      <c r="BX809" s="32">
        <f t="shared" si="1852"/>
        <v>-1.190403646901399</v>
      </c>
      <c r="BY809" s="32">
        <f t="shared" si="1852"/>
        <v>-0.86562477354055034</v>
      </c>
      <c r="BZ809" s="32">
        <f t="shared" si="1852"/>
        <v>-1.2307467642750571</v>
      </c>
      <c r="CA809" s="32">
        <f t="shared" si="1852"/>
        <v>-1.595868755009564</v>
      </c>
      <c r="CB809" s="32">
        <f t="shared" si="1852"/>
        <v>0.22663671757905568</v>
      </c>
      <c r="CC809" s="32">
        <f t="shared" ref="CC809:CS809" si="1853">SUMPRODUCT(BN$3:BN$6,$K809:$K812)</f>
        <v>-0.13848527315545112</v>
      </c>
      <c r="CD809" s="32">
        <f t="shared" si="1853"/>
        <v>-0.50360726388995791</v>
      </c>
      <c r="CE809" s="32">
        <f t="shared" si="1853"/>
        <v>-0.17882839052910915</v>
      </c>
      <c r="CF809" s="32">
        <f t="shared" si="1853"/>
        <v>-0.54395038126361595</v>
      </c>
      <c r="CG809" s="32">
        <f t="shared" si="1853"/>
        <v>-0.90907237199812274</v>
      </c>
      <c r="CH809" s="32">
        <f t="shared" si="1853"/>
        <v>-0.58429349863727398</v>
      </c>
      <c r="CI809" s="32">
        <f t="shared" si="1853"/>
        <v>-0.94941548937178077</v>
      </c>
      <c r="CJ809" s="32">
        <f t="shared" si="1853"/>
        <v>-1.3145374801062877</v>
      </c>
      <c r="CK809" s="32">
        <f t="shared" si="1853"/>
        <v>0.60174508411675731</v>
      </c>
      <c r="CL809" s="32">
        <f t="shared" si="1853"/>
        <v>0.23662309338225057</v>
      </c>
      <c r="CM809" s="32">
        <f t="shared" si="1853"/>
        <v>-0.12849889735225623</v>
      </c>
      <c r="CN809" s="32">
        <f t="shared" si="1853"/>
        <v>0.19627997600859254</v>
      </c>
      <c r="CO809" s="32">
        <f t="shared" si="1853"/>
        <v>-0.16884201472591426</v>
      </c>
      <c r="CP809" s="32">
        <f t="shared" si="1853"/>
        <v>-0.53396400546042111</v>
      </c>
      <c r="CQ809" s="32">
        <f t="shared" si="1853"/>
        <v>-0.20918513209957224</v>
      </c>
      <c r="CR809" s="32">
        <f t="shared" si="1853"/>
        <v>-0.57430712283407903</v>
      </c>
      <c r="CS809" s="32">
        <f t="shared" si="1853"/>
        <v>-0.93942911356858583</v>
      </c>
    </row>
    <row r="810" spans="2:97" ht="13.9" thickTop="1" thickBot="1" x14ac:dyDescent="0.4">
      <c r="H810" s="33">
        <f>H809</f>
        <v>3.8027133368741229E-16</v>
      </c>
      <c r="I810" s="33">
        <f t="shared" ref="I810:J810" si="1854">I805</f>
        <v>0.328219820720489</v>
      </c>
      <c r="J810" s="33">
        <f t="shared" si="1854"/>
        <v>-9.0722161828597021E-4</v>
      </c>
      <c r="K810" s="33">
        <f t="shared" ref="K810:K812" si="1855">I810+J810*H810</f>
        <v>0.328219820720489</v>
      </c>
      <c r="L810" s="33">
        <f>$CE$4-$CE$7*SUMPRODUCT($B$4:$CD$4,Q811:CS811)</f>
        <v>0</v>
      </c>
      <c r="M810" s="39" t="s">
        <v>375</v>
      </c>
      <c r="O810" s="47">
        <f t="shared" ref="O810:O811" si="1856">SUM(Q810:CS810)</f>
        <v>98.882941364185811</v>
      </c>
      <c r="P810" s="39" t="s">
        <v>365</v>
      </c>
      <c r="Q810" s="33">
        <f>EXP(Q809)</f>
        <v>2.5585203767569604</v>
      </c>
      <c r="R810" s="33">
        <f>EXP(R809)</f>
        <v>1.7758996202338888</v>
      </c>
      <c r="S810" s="33">
        <f t="shared" ref="S810:CD810" si="1857">EXP(S809)</f>
        <v>1.2326731847820882</v>
      </c>
      <c r="T810" s="33">
        <f t="shared" si="1857"/>
        <v>1.7056802511713063</v>
      </c>
      <c r="U810" s="33">
        <f t="shared" si="1857"/>
        <v>1.1839330801559256</v>
      </c>
      <c r="V810" s="33">
        <f t="shared" si="1857"/>
        <v>0.82178212318805854</v>
      </c>
      <c r="W810" s="33">
        <f t="shared" si="1857"/>
        <v>1.1371201674475371</v>
      </c>
      <c r="X810" s="33">
        <f t="shared" si="1857"/>
        <v>0.78928872010395001</v>
      </c>
      <c r="Y810" s="33">
        <f t="shared" si="1857"/>
        <v>0.54785474879203877</v>
      </c>
      <c r="Z810" s="33">
        <f t="shared" si="1857"/>
        <v>3.3897642915943575</v>
      </c>
      <c r="AA810" s="33">
        <f t="shared" si="1857"/>
        <v>2.3528759719143952</v>
      </c>
      <c r="AB810" s="33">
        <f t="shared" si="1857"/>
        <v>1.6331593771696347</v>
      </c>
      <c r="AC810" s="33">
        <f t="shared" si="1857"/>
        <v>2.2598428610629044</v>
      </c>
      <c r="AD810" s="33">
        <f t="shared" si="1857"/>
        <v>1.5685839812762628</v>
      </c>
      <c r="AE810" s="33">
        <f t="shared" si="1857"/>
        <v>1.0887729181130894</v>
      </c>
      <c r="AF810" s="33">
        <f t="shared" si="1857"/>
        <v>1.506561907375269</v>
      </c>
      <c r="AG810" s="33">
        <f t="shared" si="1857"/>
        <v>1.0457226541841746</v>
      </c>
      <c r="AH810" s="33">
        <f t="shared" si="1857"/>
        <v>0.72584861207539253</v>
      </c>
      <c r="AI810" s="33">
        <f t="shared" si="1857"/>
        <v>4.9326124430198712</v>
      </c>
      <c r="AJ810" s="33">
        <f t="shared" si="1857"/>
        <v>3.4237853424577431</v>
      </c>
      <c r="AK810" s="33">
        <f t="shared" si="1857"/>
        <v>2.3764903905671111</v>
      </c>
      <c r="AL810" s="33">
        <f t="shared" si="1857"/>
        <v>3.2884082953465787</v>
      </c>
      <c r="AM810" s="33">
        <f t="shared" si="1857"/>
        <v>2.2825235616384947</v>
      </c>
      <c r="AN810" s="33">
        <f t="shared" si="1857"/>
        <v>1.5843269270447402</v>
      </c>
      <c r="AO810" s="33">
        <f t="shared" si="1857"/>
        <v>2.1922721968977186</v>
      </c>
      <c r="AP810" s="33">
        <f t="shared" si="1857"/>
        <v>1.5216823744256622</v>
      </c>
      <c r="AQ810" s="33">
        <f t="shared" si="1857"/>
        <v>1.0562179513631595</v>
      </c>
      <c r="AR810" s="33">
        <f t="shared" si="1857"/>
        <v>1.556387262465061</v>
      </c>
      <c r="AS810" s="33">
        <f t="shared" si="1857"/>
        <v>1.0803070295856085</v>
      </c>
      <c r="AT810" s="33">
        <f t="shared" si="1857"/>
        <v>0.74985404103323539</v>
      </c>
      <c r="AU810" s="33">
        <f t="shared" si="1857"/>
        <v>1.0375915083100402</v>
      </c>
      <c r="AV810" s="33">
        <f t="shared" si="1857"/>
        <v>0.72020468639040536</v>
      </c>
      <c r="AW810" s="33">
        <f t="shared" si="1857"/>
        <v>0.4999026940221567</v>
      </c>
      <c r="AX810" s="33">
        <f t="shared" si="1857"/>
        <v>0.69172767220669318</v>
      </c>
      <c r="AY810" s="33">
        <f t="shared" si="1857"/>
        <v>0.48013645759360335</v>
      </c>
      <c r="AZ810" s="33">
        <f t="shared" si="1857"/>
        <v>0.33326846268143773</v>
      </c>
      <c r="BA810" s="33">
        <f t="shared" si="1857"/>
        <v>2.0620457097487161</v>
      </c>
      <c r="BB810" s="33">
        <f t="shared" si="1857"/>
        <v>1.4312906108214769</v>
      </c>
      <c r="BC810" s="33">
        <f t="shared" si="1857"/>
        <v>0.99347594621234703</v>
      </c>
      <c r="BD810" s="33">
        <f t="shared" si="1857"/>
        <v>1.374697139832477</v>
      </c>
      <c r="BE810" s="33">
        <f t="shared" si="1857"/>
        <v>0.95419374054765083</v>
      </c>
      <c r="BF810" s="33">
        <f t="shared" si="1857"/>
        <v>0.66231729747489765</v>
      </c>
      <c r="BG810" s="33">
        <f t="shared" si="1857"/>
        <v>0.91646475988831755</v>
      </c>
      <c r="BH810" s="33">
        <f t="shared" si="1857"/>
        <v>0.63612916036510025</v>
      </c>
      <c r="BI810" s="33">
        <f t="shared" si="1857"/>
        <v>0.44154486498326495</v>
      </c>
      <c r="BJ810" s="33">
        <f t="shared" si="1857"/>
        <v>3.000583949510617</v>
      </c>
      <c r="BK810" s="33">
        <f t="shared" si="1857"/>
        <v>2.082741237797066</v>
      </c>
      <c r="BL810" s="33">
        <f t="shared" si="1857"/>
        <v>1.4456556245753209</v>
      </c>
      <c r="BM810" s="33">
        <f t="shared" si="1857"/>
        <v>2.0003892996737442</v>
      </c>
      <c r="BN810" s="33">
        <f t="shared" si="1857"/>
        <v>1.3884941585313768</v>
      </c>
      <c r="BO810" s="33">
        <f t="shared" si="1857"/>
        <v>0.96377041638354699</v>
      </c>
      <c r="BP810" s="33">
        <f t="shared" si="1857"/>
        <v>1.3335928664491621</v>
      </c>
      <c r="BQ810" s="33">
        <f t="shared" si="1857"/>
        <v>0.92566277235425076</v>
      </c>
      <c r="BR810" s="33">
        <f t="shared" si="1857"/>
        <v>0.64251361092236436</v>
      </c>
      <c r="BS810" s="33">
        <f t="shared" si="1857"/>
        <v>0.94677428906542971</v>
      </c>
      <c r="BT810" s="33">
        <f t="shared" si="1857"/>
        <v>0.6571673673866637</v>
      </c>
      <c r="BU810" s="33">
        <f t="shared" si="1857"/>
        <v>0.45614773631444977</v>
      </c>
      <c r="BV810" s="33">
        <f t="shared" si="1857"/>
        <v>0.63118285937695284</v>
      </c>
      <c r="BW810" s="33">
        <f t="shared" si="1857"/>
        <v>0.43811157825777564</v>
      </c>
      <c r="BX810" s="33">
        <f t="shared" si="1857"/>
        <v>0.30409849087629975</v>
      </c>
      <c r="BY810" s="33">
        <f t="shared" si="1857"/>
        <v>0.42078857291796834</v>
      </c>
      <c r="BZ810" s="33">
        <f t="shared" si="1857"/>
        <v>0.29207438550518361</v>
      </c>
      <c r="CA810" s="33">
        <f t="shared" si="1857"/>
        <v>0.20273232725086635</v>
      </c>
      <c r="CB810" s="33">
        <f t="shared" si="1857"/>
        <v>1.2543740931004868</v>
      </c>
      <c r="CC810" s="33">
        <f t="shared" si="1857"/>
        <v>0.87067607348588738</v>
      </c>
      <c r="CD810" s="33">
        <f t="shared" si="1857"/>
        <v>0.60434668502044175</v>
      </c>
      <c r="CE810" s="33">
        <f t="shared" ref="CE810:CS810" si="1858">EXP(CE809)</f>
        <v>0.83624939540032417</v>
      </c>
      <c r="CF810" s="33">
        <f t="shared" si="1858"/>
        <v>0.58045071565725792</v>
      </c>
      <c r="CG810" s="33">
        <f t="shared" si="1858"/>
        <v>0.40289779001362769</v>
      </c>
      <c r="CH810" s="33">
        <f t="shared" si="1858"/>
        <v>0.55749959693354922</v>
      </c>
      <c r="CI810" s="33">
        <f t="shared" si="1858"/>
        <v>0.38696714377150515</v>
      </c>
      <c r="CJ810" s="33">
        <f t="shared" si="1858"/>
        <v>0.26859852667575163</v>
      </c>
      <c r="CK810" s="33">
        <f t="shared" si="1858"/>
        <v>1.8253013270486258</v>
      </c>
      <c r="CL810" s="33">
        <f t="shared" si="1858"/>
        <v>1.2669635008445315</v>
      </c>
      <c r="CM810" s="33">
        <f t="shared" si="1858"/>
        <v>0.879414532102331</v>
      </c>
      <c r="CN810" s="33">
        <f t="shared" si="1858"/>
        <v>1.2168675513657501</v>
      </c>
      <c r="CO810" s="33">
        <f t="shared" si="1858"/>
        <v>0.84464233389635401</v>
      </c>
      <c r="CP810" s="33">
        <f t="shared" si="1858"/>
        <v>0.58627635473488704</v>
      </c>
      <c r="CQ810" s="33">
        <f t="shared" si="1858"/>
        <v>0.8112450342438331</v>
      </c>
      <c r="CR810" s="33">
        <f t="shared" si="1858"/>
        <v>0.56309488926423579</v>
      </c>
      <c r="CS810" s="33">
        <f t="shared" si="1858"/>
        <v>0.39085090315659121</v>
      </c>
    </row>
    <row r="811" spans="2:97" ht="13.9" thickTop="1" thickBot="1" x14ac:dyDescent="0.4">
      <c r="H811" s="32">
        <f t="shared" ref="H811:H812" si="1859">H810</f>
        <v>3.8027133368741229E-16</v>
      </c>
      <c r="I811" s="32">
        <f t="shared" ref="I811:J811" si="1860">I806</f>
        <v>-0.40546510810816483</v>
      </c>
      <c r="J811" s="32">
        <f t="shared" si="1860"/>
        <v>-2.0646595688785688E-3</v>
      </c>
      <c r="K811" s="32">
        <f t="shared" si="1855"/>
        <v>-0.40546510810816483</v>
      </c>
      <c r="L811" s="32">
        <f>$CE$5-$CE$7*SUMPRODUCT($B$5:$CD$5,Q811:CS811)</f>
        <v>0</v>
      </c>
      <c r="M811" s="32">
        <f>SUMPRODUCT($B$7:$CD$7, LN(Q811:CS811))</f>
        <v>-3180.5978399977985</v>
      </c>
      <c r="O811" s="48">
        <f t="shared" si="1856"/>
        <v>1.0000000000000004</v>
      </c>
      <c r="P811" s="39" t="s">
        <v>366</v>
      </c>
      <c r="Q811" s="32">
        <f t="shared" ref="Q811:AV811" si="1861">Q810/$O810</f>
        <v>2.5874234134418913E-2</v>
      </c>
      <c r="R811" s="32">
        <f t="shared" si="1861"/>
        <v>1.7959615639802334E-2</v>
      </c>
      <c r="S811" s="32">
        <f t="shared" si="1861"/>
        <v>1.2465984200875999E-2</v>
      </c>
      <c r="T811" s="32">
        <f t="shared" si="1861"/>
        <v>1.7249489422945935E-2</v>
      </c>
      <c r="U811" s="32">
        <f t="shared" si="1861"/>
        <v>1.1973077093201554E-2</v>
      </c>
      <c r="V811" s="32">
        <f t="shared" si="1861"/>
        <v>8.3106561339173299E-3</v>
      </c>
      <c r="W811" s="32">
        <f t="shared" si="1861"/>
        <v>1.1499659615297286E-2</v>
      </c>
      <c r="X811" s="32">
        <f t="shared" si="1861"/>
        <v>7.9820513954676989E-3</v>
      </c>
      <c r="Y811" s="32">
        <f t="shared" si="1861"/>
        <v>5.5404374226115513E-3</v>
      </c>
      <c r="Z811" s="32">
        <f t="shared" si="1861"/>
        <v>3.4280577062426348E-2</v>
      </c>
      <c r="AA811" s="32">
        <f t="shared" si="1861"/>
        <v>2.3794558894124664E-2</v>
      </c>
      <c r="AB811" s="32">
        <f t="shared" si="1861"/>
        <v>1.6516088160795195E-2</v>
      </c>
      <c r="AC811" s="32">
        <f t="shared" si="1861"/>
        <v>2.2853718041617559E-2</v>
      </c>
      <c r="AD811" s="32">
        <f t="shared" si="1861"/>
        <v>1.5863039262749769E-2</v>
      </c>
      <c r="AE811" s="32">
        <f t="shared" si="1861"/>
        <v>1.1010725440530125E-2</v>
      </c>
      <c r="AF811" s="32">
        <f t="shared" si="1861"/>
        <v>1.5235812027745032E-2</v>
      </c>
      <c r="AG811" s="32">
        <f t="shared" si="1861"/>
        <v>1.0575359508499841E-2</v>
      </c>
      <c r="AH811" s="32">
        <f t="shared" si="1861"/>
        <v>7.34048362702008E-3</v>
      </c>
      <c r="AI811" s="32">
        <f t="shared" si="1861"/>
        <v>4.9883350707105915E-2</v>
      </c>
      <c r="AJ811" s="32">
        <f t="shared" si="1861"/>
        <v>3.4624630853646879E-2</v>
      </c>
      <c r="AK811" s="32">
        <f t="shared" si="1861"/>
        <v>2.4033370749101186E-2</v>
      </c>
      <c r="AL811" s="32">
        <f t="shared" si="1861"/>
        <v>3.3255567138070589E-2</v>
      </c>
      <c r="AM811" s="32">
        <f t="shared" si="1861"/>
        <v>2.3083087235764577E-2</v>
      </c>
      <c r="AN811" s="32">
        <f t="shared" si="1861"/>
        <v>1.6022247166067451E-2</v>
      </c>
      <c r="AO811" s="32">
        <f t="shared" si="1861"/>
        <v>2.2170378092047055E-2</v>
      </c>
      <c r="AP811" s="32">
        <f t="shared" si="1861"/>
        <v>1.5388724823843044E-2</v>
      </c>
      <c r="AQ811" s="32">
        <f t="shared" si="1861"/>
        <v>1.0681498110711628E-2</v>
      </c>
      <c r="AR811" s="32">
        <f t="shared" si="1861"/>
        <v>1.5739694238391309E-2</v>
      </c>
      <c r="AS811" s="32">
        <f t="shared" si="1861"/>
        <v>1.0925110182623295E-2</v>
      </c>
      <c r="AT811" s="32">
        <f t="shared" si="1861"/>
        <v>7.5832497566139688E-3</v>
      </c>
      <c r="AU811" s="32">
        <f t="shared" si="1861"/>
        <v>1.0493129492260868E-2</v>
      </c>
      <c r="AV811" s="32">
        <f t="shared" si="1861"/>
        <v>7.2834067884155257E-3</v>
      </c>
      <c r="AW811" s="32">
        <f t="shared" ref="AW811:CB811" si="1862">AW810/$O810</f>
        <v>5.0554998377426432E-3</v>
      </c>
      <c r="AX811" s="32">
        <f t="shared" si="1862"/>
        <v>6.9954196615072423E-3</v>
      </c>
      <c r="AY811" s="32">
        <f t="shared" si="1862"/>
        <v>4.8556045256103481E-3</v>
      </c>
      <c r="AZ811" s="32">
        <f t="shared" si="1862"/>
        <v>3.3703332251617617E-3</v>
      </c>
      <c r="BA811" s="32">
        <f t="shared" si="1862"/>
        <v>2.0853401823416672E-2</v>
      </c>
      <c r="BB811" s="32">
        <f t="shared" si="1862"/>
        <v>1.4474595830943524E-2</v>
      </c>
      <c r="BC811" s="32">
        <f t="shared" si="1862"/>
        <v>1.0046990234173716E-2</v>
      </c>
      <c r="BD811" s="32">
        <f t="shared" si="1862"/>
        <v>1.3902267882277776E-2</v>
      </c>
      <c r="BE811" s="32">
        <f t="shared" si="1862"/>
        <v>9.6497305539623452E-3</v>
      </c>
      <c r="BF811" s="32">
        <f t="shared" si="1862"/>
        <v>6.6979934894491402E-3</v>
      </c>
      <c r="BG811" s="32">
        <f t="shared" si="1862"/>
        <v>9.2681785881851796E-3</v>
      </c>
      <c r="BH811" s="32">
        <f t="shared" si="1862"/>
        <v>6.43315370264156E-3</v>
      </c>
      <c r="BI811" s="32">
        <f t="shared" si="1862"/>
        <v>4.4653289929660923E-3</v>
      </c>
      <c r="BJ811" s="32">
        <f t="shared" si="1862"/>
        <v>3.034480880235417E-2</v>
      </c>
      <c r="BK811" s="32">
        <f t="shared" si="1862"/>
        <v>2.106269503175812E-2</v>
      </c>
      <c r="BL811" s="32">
        <f t="shared" si="1862"/>
        <v>1.4619868752194296E-2</v>
      </c>
      <c r="BM811" s="32">
        <f t="shared" si="1862"/>
        <v>2.0229872534902778E-2</v>
      </c>
      <c r="BN811" s="32">
        <f t="shared" si="1862"/>
        <v>1.4041796687838741E-2</v>
      </c>
      <c r="BO811" s="32">
        <f t="shared" si="1862"/>
        <v>9.7465791681295277E-3</v>
      </c>
      <c r="BP811" s="32">
        <f t="shared" si="1862"/>
        <v>1.3486581689935178E-2</v>
      </c>
      <c r="BQ811" s="32">
        <f t="shared" si="1862"/>
        <v>9.361197791892489E-3</v>
      </c>
      <c r="BR811" s="32">
        <f t="shared" si="1862"/>
        <v>6.4977194454196819E-3</v>
      </c>
      <c r="BS811" s="32">
        <f t="shared" si="1862"/>
        <v>9.5746978801779428E-3</v>
      </c>
      <c r="BT811" s="32">
        <f t="shared" si="1862"/>
        <v>6.6459124123979755E-3</v>
      </c>
      <c r="BU811" s="32">
        <f t="shared" si="1862"/>
        <v>4.6130073602327218E-3</v>
      </c>
      <c r="BV811" s="32">
        <f t="shared" si="1862"/>
        <v>6.3831319201186256E-3</v>
      </c>
      <c r="BW811" s="32">
        <f t="shared" si="1862"/>
        <v>4.4306082749319825E-3</v>
      </c>
      <c r="BX811" s="32">
        <f t="shared" si="1862"/>
        <v>3.0753382401551466E-3</v>
      </c>
      <c r="BY811" s="32">
        <f t="shared" si="1862"/>
        <v>4.2554212800790811E-3</v>
      </c>
      <c r="BZ811" s="32">
        <f t="shared" si="1862"/>
        <v>2.9537388499546531E-3</v>
      </c>
      <c r="CA811" s="32">
        <f t="shared" si="1862"/>
        <v>2.0502254934367629E-3</v>
      </c>
      <c r="CB811" s="32">
        <f t="shared" si="1862"/>
        <v>1.2685444787495021E-2</v>
      </c>
      <c r="CC811" s="32">
        <f t="shared" ref="CC811:CS811" si="1863">CC810/$O810</f>
        <v>8.805119077912418E-3</v>
      </c>
      <c r="CD811" s="32">
        <f t="shared" si="1863"/>
        <v>6.1117385535148401E-3</v>
      </c>
      <c r="CE811" s="32">
        <f t="shared" si="1863"/>
        <v>8.4569631916633446E-3</v>
      </c>
      <c r="CF811" s="32">
        <f t="shared" si="1863"/>
        <v>5.8700793852749416E-3</v>
      </c>
      <c r="CG811" s="32">
        <f t="shared" si="1863"/>
        <v>4.074492369009892E-3</v>
      </c>
      <c r="CH811" s="32">
        <f t="shared" si="1863"/>
        <v>5.6379754611088941E-3</v>
      </c>
      <c r="CI811" s="32">
        <f t="shared" si="1863"/>
        <v>3.9133862568499593E-3</v>
      </c>
      <c r="CJ811" s="32">
        <f t="shared" si="1863"/>
        <v>2.7163282460065932E-3</v>
      </c>
      <c r="CK811" s="32">
        <f t="shared" si="1863"/>
        <v>1.8459213509092961E-2</v>
      </c>
      <c r="CL811" s="32">
        <f t="shared" si="1863"/>
        <v>1.2812761062378856E-2</v>
      </c>
      <c r="CM811" s="32">
        <f t="shared" si="1863"/>
        <v>8.8934908283466989E-3</v>
      </c>
      <c r="CN811" s="32">
        <f t="shared" si="1863"/>
        <v>1.2306142339395303E-2</v>
      </c>
      <c r="CO811" s="32">
        <f t="shared" si="1863"/>
        <v>8.5418407082525679E-3</v>
      </c>
      <c r="CP811" s="32">
        <f t="shared" si="1863"/>
        <v>5.9289938855644634E-3</v>
      </c>
      <c r="CQ811" s="32">
        <f t="shared" si="1863"/>
        <v>8.2040948929301988E-3</v>
      </c>
      <c r="CR811" s="32">
        <f t="shared" si="1863"/>
        <v>5.694560472168376E-3</v>
      </c>
      <c r="CS811" s="32">
        <f t="shared" si="1863"/>
        <v>3.9526625903763078E-3</v>
      </c>
    </row>
    <row r="812" spans="2:97" ht="13.15" thickTop="1" x14ac:dyDescent="0.35">
      <c r="H812" s="34">
        <f t="shared" si="1859"/>
        <v>3.8027133368741229E-16</v>
      </c>
      <c r="I812" s="34">
        <f t="shared" ref="I812:J812" si="1864">I807</f>
        <v>-0.36512199073450691</v>
      </c>
      <c r="J812" s="34">
        <f t="shared" si="1864"/>
        <v>0.28825978019885778</v>
      </c>
      <c r="K812" s="34">
        <f t="shared" si="1855"/>
        <v>-0.3651219907345068</v>
      </c>
      <c r="L812" s="34">
        <f>$CE$6-$CE$7*SUMPRODUCT($B$6:$CD$6,Q811:CS811)</f>
        <v>2.2737367544323206E-13</v>
      </c>
    </row>
    <row r="813" spans="2:97" ht="13.5" thickBot="1" x14ac:dyDescent="0.4">
      <c r="B813" s="39" t="s">
        <v>367</v>
      </c>
      <c r="D813" s="39" t="s">
        <v>368</v>
      </c>
      <c r="E813" s="39" t="s">
        <v>369</v>
      </c>
      <c r="F813" s="39" t="s">
        <v>370</v>
      </c>
      <c r="H813" s="39" t="s">
        <v>347</v>
      </c>
      <c r="I813" s="39" t="s">
        <v>371</v>
      </c>
      <c r="J813" s="39" t="s">
        <v>372</v>
      </c>
      <c r="K813" s="39" t="s">
        <v>349</v>
      </c>
      <c r="L813" s="39" t="s">
        <v>373</v>
      </c>
      <c r="M813" s="39" t="s">
        <v>374</v>
      </c>
      <c r="O813" s="45" t="s">
        <v>336</v>
      </c>
    </row>
    <row r="814" spans="2:97" ht="13.9" thickTop="1" thickBot="1" x14ac:dyDescent="0.4">
      <c r="B814" s="32">
        <f>1+B809</f>
        <v>5</v>
      </c>
      <c r="D814" s="32">
        <f>IF(F809,IF(M814&lt;0,D809,H814),E809)</f>
        <v>4.43649889301981E-16</v>
      </c>
      <c r="E814" s="32">
        <f>IF(F809,IF(M814&lt;0,H814,E809),H814)</f>
        <v>5.0702844491654972E-16</v>
      </c>
      <c r="F814" s="32" t="b">
        <f>OR(F809,M814*M809&lt;=0)</f>
        <v>1</v>
      </c>
      <c r="H814" s="32">
        <f>IF(F809,(D809+E809)/2,2*H809)</f>
        <v>4.43649889301981E-16</v>
      </c>
      <c r="I814" s="32">
        <f>I809</f>
        <v>-0.49706183544640364</v>
      </c>
      <c r="J814" s="32">
        <f>J809</f>
        <v>1</v>
      </c>
      <c r="K814" s="32">
        <f>I814+J814*H814</f>
        <v>-0.4970618354464032</v>
      </c>
      <c r="L814" s="32">
        <f>$CE$3-$CE$7*SUMPRODUCT($B$3:$CD$3,Q816:CS816)</f>
        <v>0</v>
      </c>
      <c r="M814" s="32">
        <f>SUMPRODUCT(L814:L817,J814:J817)</f>
        <v>0</v>
      </c>
      <c r="O814" s="46">
        <f>SUM(Q814:CS814)</f>
        <v>-1.2659907370647421</v>
      </c>
      <c r="P814" s="39" t="s">
        <v>363</v>
      </c>
      <c r="Q814" s="32">
        <f t="shared" ref="Q814:AV814" si="1865">SUMPRODUCT(B$3:B$6,$K814:$K817)</f>
        <v>0.93942911356858583</v>
      </c>
      <c r="R814" s="32">
        <f t="shared" si="1865"/>
        <v>0.57430712283407903</v>
      </c>
      <c r="S814" s="32">
        <f t="shared" si="1865"/>
        <v>0.20918513209957224</v>
      </c>
      <c r="T814" s="32">
        <f t="shared" si="1865"/>
        <v>0.533964005460421</v>
      </c>
      <c r="U814" s="32">
        <f t="shared" si="1865"/>
        <v>0.1688420147259142</v>
      </c>
      <c r="V814" s="32">
        <f t="shared" si="1865"/>
        <v>-0.19627997600859259</v>
      </c>
      <c r="W814" s="32">
        <f t="shared" si="1865"/>
        <v>0.12849889735225617</v>
      </c>
      <c r="X814" s="32">
        <f t="shared" si="1865"/>
        <v>-0.23662309338225063</v>
      </c>
      <c r="Y814" s="32">
        <f t="shared" si="1865"/>
        <v>-0.60174508411675742</v>
      </c>
      <c r="Z814" s="32">
        <f t="shared" si="1865"/>
        <v>1.2207603884718621</v>
      </c>
      <c r="AA814" s="32">
        <f t="shared" si="1865"/>
        <v>0.85563839773735539</v>
      </c>
      <c r="AB814" s="32">
        <f t="shared" si="1865"/>
        <v>0.4905164070028486</v>
      </c>
      <c r="AC814" s="32">
        <f t="shared" si="1865"/>
        <v>0.81529528036369725</v>
      </c>
      <c r="AD814" s="32">
        <f t="shared" si="1865"/>
        <v>0.45017328962919051</v>
      </c>
      <c r="AE814" s="32">
        <f t="shared" si="1865"/>
        <v>8.5051298894683713E-2</v>
      </c>
      <c r="AF814" s="32">
        <f t="shared" si="1865"/>
        <v>0.40983017225553248</v>
      </c>
      <c r="AG814" s="32">
        <f t="shared" si="1865"/>
        <v>4.4708181521025681E-2</v>
      </c>
      <c r="AH814" s="32">
        <f t="shared" si="1865"/>
        <v>-0.32041380921348112</v>
      </c>
      <c r="AI814" s="32">
        <f t="shared" si="1865"/>
        <v>1.5958687550095636</v>
      </c>
      <c r="AJ814" s="32">
        <f t="shared" si="1865"/>
        <v>1.2307467642750569</v>
      </c>
      <c r="AK814" s="32">
        <f t="shared" si="1865"/>
        <v>0.86562477354055012</v>
      </c>
      <c r="AL814" s="32">
        <f t="shared" si="1865"/>
        <v>1.190403646901399</v>
      </c>
      <c r="AM814" s="32">
        <f t="shared" si="1865"/>
        <v>0.8252816561668922</v>
      </c>
      <c r="AN814" s="32">
        <f t="shared" si="1865"/>
        <v>0.4601596654323854</v>
      </c>
      <c r="AO814" s="32">
        <f t="shared" si="1865"/>
        <v>0.78493853879323416</v>
      </c>
      <c r="AP814" s="32">
        <f t="shared" si="1865"/>
        <v>0.41981654805872737</v>
      </c>
      <c r="AQ814" s="32">
        <f t="shared" si="1865"/>
        <v>5.4694557324220572E-2</v>
      </c>
      <c r="AR814" s="32">
        <f t="shared" si="1865"/>
        <v>0.44236727812218263</v>
      </c>
      <c r="AS814" s="32">
        <f t="shared" si="1865"/>
        <v>7.7245287387675832E-2</v>
      </c>
      <c r="AT814" s="32">
        <f t="shared" si="1865"/>
        <v>-0.28787670334683096</v>
      </c>
      <c r="AU814" s="32">
        <f t="shared" si="1865"/>
        <v>3.6902170014017799E-2</v>
      </c>
      <c r="AV814" s="32">
        <f t="shared" si="1865"/>
        <v>-0.328219820720489</v>
      </c>
      <c r="AW814" s="32">
        <f t="shared" ref="AW814:CB814" si="1866">SUMPRODUCT(AH$3:AH$6,$K814:$K817)</f>
        <v>-0.69334181145499585</v>
      </c>
      <c r="AX814" s="32">
        <f t="shared" si="1866"/>
        <v>-0.36856293809414697</v>
      </c>
      <c r="AY814" s="32">
        <f t="shared" si="1866"/>
        <v>-0.73368492882865377</v>
      </c>
      <c r="AZ814" s="32">
        <f t="shared" si="1866"/>
        <v>-1.0988069195631605</v>
      </c>
      <c r="BA814" s="32">
        <f t="shared" si="1866"/>
        <v>0.72369855302545893</v>
      </c>
      <c r="BB814" s="32">
        <f t="shared" si="1866"/>
        <v>0.35857656229095214</v>
      </c>
      <c r="BC814" s="32">
        <f t="shared" si="1866"/>
        <v>-6.5454284435546572E-3</v>
      </c>
      <c r="BD814" s="32">
        <f t="shared" si="1866"/>
        <v>0.31823344491729411</v>
      </c>
      <c r="BE814" s="32">
        <f t="shared" si="1866"/>
        <v>-4.6888545817212711E-2</v>
      </c>
      <c r="BF814" s="32">
        <f t="shared" si="1866"/>
        <v>-0.41201053655171949</v>
      </c>
      <c r="BG814" s="32">
        <f t="shared" si="1866"/>
        <v>-8.7231663190870723E-2</v>
      </c>
      <c r="BH814" s="32">
        <f t="shared" si="1866"/>
        <v>-0.45235365392537752</v>
      </c>
      <c r="BI814" s="32">
        <f t="shared" si="1866"/>
        <v>-0.81747564465988432</v>
      </c>
      <c r="BJ814" s="32">
        <f t="shared" si="1866"/>
        <v>1.0988069195631605</v>
      </c>
      <c r="BK814" s="32">
        <f t="shared" si="1866"/>
        <v>0.73368492882865377</v>
      </c>
      <c r="BL814" s="32">
        <f t="shared" si="1866"/>
        <v>0.36856293809414697</v>
      </c>
      <c r="BM814" s="32">
        <f t="shared" si="1866"/>
        <v>0.69334181145499585</v>
      </c>
      <c r="BN814" s="32">
        <f t="shared" si="1866"/>
        <v>0.328219820720489</v>
      </c>
      <c r="BO814" s="32">
        <f t="shared" si="1866"/>
        <v>-3.6902170014017799E-2</v>
      </c>
      <c r="BP814" s="32">
        <f t="shared" si="1866"/>
        <v>0.28787670334683096</v>
      </c>
      <c r="BQ814" s="32">
        <f t="shared" si="1866"/>
        <v>-7.7245287387675832E-2</v>
      </c>
      <c r="BR814" s="32">
        <f t="shared" si="1866"/>
        <v>-0.44236727812218263</v>
      </c>
      <c r="BS814" s="32">
        <f t="shared" si="1866"/>
        <v>-5.4694557324220572E-2</v>
      </c>
      <c r="BT814" s="32">
        <f t="shared" si="1866"/>
        <v>-0.41981654805872737</v>
      </c>
      <c r="BU814" s="32">
        <f t="shared" si="1866"/>
        <v>-0.78493853879323416</v>
      </c>
      <c r="BV814" s="32">
        <f t="shared" si="1866"/>
        <v>-0.4601596654323854</v>
      </c>
      <c r="BW814" s="32">
        <f t="shared" si="1866"/>
        <v>-0.8252816561668922</v>
      </c>
      <c r="BX814" s="32">
        <f t="shared" si="1866"/>
        <v>-1.190403646901399</v>
      </c>
      <c r="BY814" s="32">
        <f t="shared" si="1866"/>
        <v>-0.86562477354055012</v>
      </c>
      <c r="BZ814" s="32">
        <f t="shared" si="1866"/>
        <v>-1.2307467642750569</v>
      </c>
      <c r="CA814" s="32">
        <f t="shared" si="1866"/>
        <v>-1.5958687550095636</v>
      </c>
      <c r="CB814" s="32">
        <f t="shared" si="1866"/>
        <v>0.22663671757905568</v>
      </c>
      <c r="CC814" s="32">
        <f t="shared" ref="CC814:CS814" si="1867">SUMPRODUCT(BN$3:BN$6,$K814:$K817)</f>
        <v>-0.13848527315545112</v>
      </c>
      <c r="CD814" s="32">
        <f t="shared" si="1867"/>
        <v>-0.50360726388995791</v>
      </c>
      <c r="CE814" s="32">
        <f t="shared" si="1867"/>
        <v>-0.17882839052910915</v>
      </c>
      <c r="CF814" s="32">
        <f t="shared" si="1867"/>
        <v>-0.54395038126361595</v>
      </c>
      <c r="CG814" s="32">
        <f t="shared" si="1867"/>
        <v>-0.90907237199812274</v>
      </c>
      <c r="CH814" s="32">
        <f t="shared" si="1867"/>
        <v>-0.58429349863727398</v>
      </c>
      <c r="CI814" s="32">
        <f t="shared" si="1867"/>
        <v>-0.94941548937178077</v>
      </c>
      <c r="CJ814" s="32">
        <f t="shared" si="1867"/>
        <v>-1.3145374801062877</v>
      </c>
      <c r="CK814" s="32">
        <f t="shared" si="1867"/>
        <v>0.60174508411675742</v>
      </c>
      <c r="CL814" s="32">
        <f t="shared" si="1867"/>
        <v>0.23662309338225063</v>
      </c>
      <c r="CM814" s="32">
        <f t="shared" si="1867"/>
        <v>-0.12849889735225617</v>
      </c>
      <c r="CN814" s="32">
        <f t="shared" si="1867"/>
        <v>0.19627997600859259</v>
      </c>
      <c r="CO814" s="32">
        <f t="shared" si="1867"/>
        <v>-0.1688420147259142</v>
      </c>
      <c r="CP814" s="32">
        <f t="shared" si="1867"/>
        <v>-0.533964005460421</v>
      </c>
      <c r="CQ814" s="32">
        <f t="shared" si="1867"/>
        <v>-0.20918513209957224</v>
      </c>
      <c r="CR814" s="32">
        <f t="shared" si="1867"/>
        <v>-0.57430712283407903</v>
      </c>
      <c r="CS814" s="32">
        <f t="shared" si="1867"/>
        <v>-0.93942911356858583</v>
      </c>
    </row>
    <row r="815" spans="2:97" ht="13.9" thickTop="1" thickBot="1" x14ac:dyDescent="0.4">
      <c r="H815" s="33">
        <f>H814</f>
        <v>4.43649889301981E-16</v>
      </c>
      <c r="I815" s="33">
        <f t="shared" ref="I815:J815" si="1868">I810</f>
        <v>0.328219820720489</v>
      </c>
      <c r="J815" s="33">
        <f t="shared" si="1868"/>
        <v>-9.0722161828597021E-4</v>
      </c>
      <c r="K815" s="33">
        <f t="shared" ref="K815:K817" si="1869">I815+J815*H815</f>
        <v>0.328219820720489</v>
      </c>
      <c r="L815" s="33">
        <f>$CE$4-$CE$7*SUMPRODUCT($B$4:$CD$4,Q816:CS816)</f>
        <v>0</v>
      </c>
      <c r="M815" s="39" t="s">
        <v>375</v>
      </c>
      <c r="O815" s="47">
        <f t="shared" ref="O815:O816" si="1870">SUM(Q815:CS815)</f>
        <v>98.882941364185811</v>
      </c>
      <c r="P815" s="39" t="s">
        <v>365</v>
      </c>
      <c r="Q815" s="33">
        <f>EXP(Q814)</f>
        <v>2.5585203767569604</v>
      </c>
      <c r="R815" s="33">
        <f>EXP(R814)</f>
        <v>1.7758996202338888</v>
      </c>
      <c r="S815" s="33">
        <f t="shared" ref="S815:CD815" si="1871">EXP(S814)</f>
        <v>1.2326731847820882</v>
      </c>
      <c r="T815" s="33">
        <f t="shared" si="1871"/>
        <v>1.7056802511713063</v>
      </c>
      <c r="U815" s="33">
        <f t="shared" si="1871"/>
        <v>1.1839330801559254</v>
      </c>
      <c r="V815" s="33">
        <f t="shared" si="1871"/>
        <v>0.82178212318805854</v>
      </c>
      <c r="W815" s="33">
        <f t="shared" si="1871"/>
        <v>1.1371201674475369</v>
      </c>
      <c r="X815" s="33">
        <f t="shared" si="1871"/>
        <v>0.7892887201039499</v>
      </c>
      <c r="Y815" s="33">
        <f t="shared" si="1871"/>
        <v>0.54785474879203877</v>
      </c>
      <c r="Z815" s="33">
        <f t="shared" si="1871"/>
        <v>3.3897642915943575</v>
      </c>
      <c r="AA815" s="33">
        <f t="shared" si="1871"/>
        <v>2.3528759719143952</v>
      </c>
      <c r="AB815" s="33">
        <f t="shared" si="1871"/>
        <v>1.6331593771696347</v>
      </c>
      <c r="AC815" s="33">
        <f t="shared" si="1871"/>
        <v>2.259842861062904</v>
      </c>
      <c r="AD815" s="33">
        <f t="shared" si="1871"/>
        <v>1.5685839812762628</v>
      </c>
      <c r="AE815" s="33">
        <f t="shared" si="1871"/>
        <v>1.0887729181130892</v>
      </c>
      <c r="AF815" s="33">
        <f t="shared" si="1871"/>
        <v>1.5065619073752687</v>
      </c>
      <c r="AG815" s="33">
        <f t="shared" si="1871"/>
        <v>1.0457226541841746</v>
      </c>
      <c r="AH815" s="33">
        <f t="shared" si="1871"/>
        <v>0.72584861207539253</v>
      </c>
      <c r="AI815" s="33">
        <f t="shared" si="1871"/>
        <v>4.9326124430198695</v>
      </c>
      <c r="AJ815" s="33">
        <f t="shared" si="1871"/>
        <v>3.4237853424577427</v>
      </c>
      <c r="AK815" s="33">
        <f t="shared" si="1871"/>
        <v>2.3764903905671106</v>
      </c>
      <c r="AL815" s="33">
        <f t="shared" si="1871"/>
        <v>3.2884082953465787</v>
      </c>
      <c r="AM815" s="33">
        <f t="shared" si="1871"/>
        <v>2.2825235616384942</v>
      </c>
      <c r="AN815" s="33">
        <f t="shared" si="1871"/>
        <v>1.58432692704474</v>
      </c>
      <c r="AO815" s="33">
        <f t="shared" si="1871"/>
        <v>2.1922721968977181</v>
      </c>
      <c r="AP815" s="33">
        <f t="shared" si="1871"/>
        <v>1.5216823744256622</v>
      </c>
      <c r="AQ815" s="33">
        <f t="shared" si="1871"/>
        <v>1.0562179513631595</v>
      </c>
      <c r="AR815" s="33">
        <f t="shared" si="1871"/>
        <v>1.556387262465061</v>
      </c>
      <c r="AS815" s="33">
        <f t="shared" si="1871"/>
        <v>1.0803070295856085</v>
      </c>
      <c r="AT815" s="33">
        <f t="shared" si="1871"/>
        <v>0.74985404103323539</v>
      </c>
      <c r="AU815" s="33">
        <f t="shared" si="1871"/>
        <v>1.0375915083100402</v>
      </c>
      <c r="AV815" s="33">
        <f t="shared" si="1871"/>
        <v>0.72020468639040536</v>
      </c>
      <c r="AW815" s="33">
        <f t="shared" si="1871"/>
        <v>0.4999026940221567</v>
      </c>
      <c r="AX815" s="33">
        <f t="shared" si="1871"/>
        <v>0.69172767220669318</v>
      </c>
      <c r="AY815" s="33">
        <f t="shared" si="1871"/>
        <v>0.48013645759360335</v>
      </c>
      <c r="AZ815" s="33">
        <f t="shared" si="1871"/>
        <v>0.33326846268143773</v>
      </c>
      <c r="BA815" s="33">
        <f t="shared" si="1871"/>
        <v>2.0620457097487161</v>
      </c>
      <c r="BB815" s="33">
        <f t="shared" si="1871"/>
        <v>1.4312906108214769</v>
      </c>
      <c r="BC815" s="33">
        <f t="shared" si="1871"/>
        <v>0.99347594621234703</v>
      </c>
      <c r="BD815" s="33">
        <f t="shared" si="1871"/>
        <v>1.374697139832477</v>
      </c>
      <c r="BE815" s="33">
        <f t="shared" si="1871"/>
        <v>0.95419374054765083</v>
      </c>
      <c r="BF815" s="33">
        <f t="shared" si="1871"/>
        <v>0.66231729747489765</v>
      </c>
      <c r="BG815" s="33">
        <f t="shared" si="1871"/>
        <v>0.91646475988831755</v>
      </c>
      <c r="BH815" s="33">
        <f t="shared" si="1871"/>
        <v>0.63612916036510025</v>
      </c>
      <c r="BI815" s="33">
        <f t="shared" si="1871"/>
        <v>0.44154486498326495</v>
      </c>
      <c r="BJ815" s="33">
        <f t="shared" si="1871"/>
        <v>3.000583949510617</v>
      </c>
      <c r="BK815" s="33">
        <f t="shared" si="1871"/>
        <v>2.082741237797066</v>
      </c>
      <c r="BL815" s="33">
        <f t="shared" si="1871"/>
        <v>1.4456556245753209</v>
      </c>
      <c r="BM815" s="33">
        <f t="shared" si="1871"/>
        <v>2.0003892996737442</v>
      </c>
      <c r="BN815" s="33">
        <f t="shared" si="1871"/>
        <v>1.3884941585313768</v>
      </c>
      <c r="BO815" s="33">
        <f t="shared" si="1871"/>
        <v>0.96377041638354699</v>
      </c>
      <c r="BP815" s="33">
        <f t="shared" si="1871"/>
        <v>1.3335928664491621</v>
      </c>
      <c r="BQ815" s="33">
        <f t="shared" si="1871"/>
        <v>0.92566277235425076</v>
      </c>
      <c r="BR815" s="33">
        <f t="shared" si="1871"/>
        <v>0.64251361092236436</v>
      </c>
      <c r="BS815" s="33">
        <f t="shared" si="1871"/>
        <v>0.94677428906542982</v>
      </c>
      <c r="BT815" s="33">
        <f t="shared" si="1871"/>
        <v>0.65716736738666381</v>
      </c>
      <c r="BU815" s="33">
        <f t="shared" si="1871"/>
        <v>0.45614773631444983</v>
      </c>
      <c r="BV815" s="33">
        <f t="shared" si="1871"/>
        <v>0.63118285937695284</v>
      </c>
      <c r="BW815" s="33">
        <f t="shared" si="1871"/>
        <v>0.43811157825777569</v>
      </c>
      <c r="BX815" s="33">
        <f t="shared" si="1871"/>
        <v>0.30409849087629975</v>
      </c>
      <c r="BY815" s="33">
        <f t="shared" si="1871"/>
        <v>0.42078857291796845</v>
      </c>
      <c r="BZ815" s="33">
        <f t="shared" si="1871"/>
        <v>0.29207438550518366</v>
      </c>
      <c r="CA815" s="33">
        <f t="shared" si="1871"/>
        <v>0.20273232725086646</v>
      </c>
      <c r="CB815" s="33">
        <f t="shared" si="1871"/>
        <v>1.2543740931004868</v>
      </c>
      <c r="CC815" s="33">
        <f t="shared" si="1871"/>
        <v>0.87067607348588738</v>
      </c>
      <c r="CD815" s="33">
        <f t="shared" si="1871"/>
        <v>0.60434668502044175</v>
      </c>
      <c r="CE815" s="33">
        <f t="shared" ref="CE815:CS815" si="1872">EXP(CE814)</f>
        <v>0.83624939540032417</v>
      </c>
      <c r="CF815" s="33">
        <f t="shared" si="1872"/>
        <v>0.58045071565725792</v>
      </c>
      <c r="CG815" s="33">
        <f t="shared" si="1872"/>
        <v>0.40289779001362769</v>
      </c>
      <c r="CH815" s="33">
        <f t="shared" si="1872"/>
        <v>0.55749959693354922</v>
      </c>
      <c r="CI815" s="33">
        <f t="shared" si="1872"/>
        <v>0.38696714377150515</v>
      </c>
      <c r="CJ815" s="33">
        <f t="shared" si="1872"/>
        <v>0.26859852667575163</v>
      </c>
      <c r="CK815" s="33">
        <f t="shared" si="1872"/>
        <v>1.825301327048626</v>
      </c>
      <c r="CL815" s="33">
        <f t="shared" si="1872"/>
        <v>1.2669635008445317</v>
      </c>
      <c r="CM815" s="33">
        <f t="shared" si="1872"/>
        <v>0.879414532102331</v>
      </c>
      <c r="CN815" s="33">
        <f t="shared" si="1872"/>
        <v>1.2168675513657501</v>
      </c>
      <c r="CO815" s="33">
        <f t="shared" si="1872"/>
        <v>0.84464233389635401</v>
      </c>
      <c r="CP815" s="33">
        <f t="shared" si="1872"/>
        <v>0.58627635473488704</v>
      </c>
      <c r="CQ815" s="33">
        <f t="shared" si="1872"/>
        <v>0.8112450342438331</v>
      </c>
      <c r="CR815" s="33">
        <f t="shared" si="1872"/>
        <v>0.56309488926423579</v>
      </c>
      <c r="CS815" s="33">
        <f t="shared" si="1872"/>
        <v>0.39085090315659121</v>
      </c>
    </row>
    <row r="816" spans="2:97" ht="13.9" thickTop="1" thickBot="1" x14ac:dyDescent="0.4">
      <c r="H816" s="32">
        <f t="shared" ref="H816:H817" si="1873">H815</f>
        <v>4.43649889301981E-16</v>
      </c>
      <c r="I816" s="32">
        <f t="shared" ref="I816:J816" si="1874">I811</f>
        <v>-0.40546510810816483</v>
      </c>
      <c r="J816" s="32">
        <f t="shared" si="1874"/>
        <v>-2.0646595688785688E-3</v>
      </c>
      <c r="K816" s="32">
        <f t="shared" si="1869"/>
        <v>-0.40546510810816483</v>
      </c>
      <c r="L816" s="32">
        <f>$CE$5-$CE$7*SUMPRODUCT($B$5:$CD$5,Q816:CS816)</f>
        <v>0</v>
      </c>
      <c r="M816" s="32">
        <f>SUMPRODUCT($B$7:$CD$7, LN(Q816:CS816))</f>
        <v>-3180.5978399977985</v>
      </c>
      <c r="O816" s="48">
        <f t="shared" si="1870"/>
        <v>1.0000000000000004</v>
      </c>
      <c r="P816" s="39" t="s">
        <v>366</v>
      </c>
      <c r="Q816" s="32">
        <f t="shared" ref="Q816:AV816" si="1875">Q815/$O815</f>
        <v>2.5874234134418913E-2</v>
      </c>
      <c r="R816" s="32">
        <f t="shared" si="1875"/>
        <v>1.7959615639802334E-2</v>
      </c>
      <c r="S816" s="32">
        <f t="shared" si="1875"/>
        <v>1.2465984200875999E-2</v>
      </c>
      <c r="T816" s="32">
        <f t="shared" si="1875"/>
        <v>1.7249489422945935E-2</v>
      </c>
      <c r="U816" s="32">
        <f t="shared" si="1875"/>
        <v>1.1973077093201553E-2</v>
      </c>
      <c r="V816" s="32">
        <f t="shared" si="1875"/>
        <v>8.3106561339173299E-3</v>
      </c>
      <c r="W816" s="32">
        <f t="shared" si="1875"/>
        <v>1.1499659615297284E-2</v>
      </c>
      <c r="X816" s="32">
        <f t="shared" si="1875"/>
        <v>7.9820513954676972E-3</v>
      </c>
      <c r="Y816" s="32">
        <f t="shared" si="1875"/>
        <v>5.5404374226115513E-3</v>
      </c>
      <c r="Z816" s="32">
        <f t="shared" si="1875"/>
        <v>3.4280577062426348E-2</v>
      </c>
      <c r="AA816" s="32">
        <f t="shared" si="1875"/>
        <v>2.3794558894124664E-2</v>
      </c>
      <c r="AB816" s="32">
        <f t="shared" si="1875"/>
        <v>1.6516088160795195E-2</v>
      </c>
      <c r="AC816" s="32">
        <f t="shared" si="1875"/>
        <v>2.2853718041617555E-2</v>
      </c>
      <c r="AD816" s="32">
        <f t="shared" si="1875"/>
        <v>1.5863039262749769E-2</v>
      </c>
      <c r="AE816" s="32">
        <f t="shared" si="1875"/>
        <v>1.1010725440530124E-2</v>
      </c>
      <c r="AF816" s="32">
        <f t="shared" si="1875"/>
        <v>1.523581202774503E-2</v>
      </c>
      <c r="AG816" s="32">
        <f t="shared" si="1875"/>
        <v>1.0575359508499841E-2</v>
      </c>
      <c r="AH816" s="32">
        <f t="shared" si="1875"/>
        <v>7.34048362702008E-3</v>
      </c>
      <c r="AI816" s="32">
        <f t="shared" si="1875"/>
        <v>4.9883350707105902E-2</v>
      </c>
      <c r="AJ816" s="32">
        <f t="shared" si="1875"/>
        <v>3.4624630853646872E-2</v>
      </c>
      <c r="AK816" s="32">
        <f t="shared" si="1875"/>
        <v>2.4033370749101182E-2</v>
      </c>
      <c r="AL816" s="32">
        <f t="shared" si="1875"/>
        <v>3.3255567138070589E-2</v>
      </c>
      <c r="AM816" s="32">
        <f t="shared" si="1875"/>
        <v>2.3083087235764573E-2</v>
      </c>
      <c r="AN816" s="32">
        <f t="shared" si="1875"/>
        <v>1.6022247166067451E-2</v>
      </c>
      <c r="AO816" s="32">
        <f t="shared" si="1875"/>
        <v>2.2170378092047052E-2</v>
      </c>
      <c r="AP816" s="32">
        <f t="shared" si="1875"/>
        <v>1.5388724823843044E-2</v>
      </c>
      <c r="AQ816" s="32">
        <f t="shared" si="1875"/>
        <v>1.0681498110711628E-2</v>
      </c>
      <c r="AR816" s="32">
        <f t="shared" si="1875"/>
        <v>1.5739694238391309E-2</v>
      </c>
      <c r="AS816" s="32">
        <f t="shared" si="1875"/>
        <v>1.0925110182623295E-2</v>
      </c>
      <c r="AT816" s="32">
        <f t="shared" si="1875"/>
        <v>7.5832497566139688E-3</v>
      </c>
      <c r="AU816" s="32">
        <f t="shared" si="1875"/>
        <v>1.0493129492260868E-2</v>
      </c>
      <c r="AV816" s="32">
        <f t="shared" si="1875"/>
        <v>7.2834067884155257E-3</v>
      </c>
      <c r="AW816" s="32">
        <f t="shared" ref="AW816:CB816" si="1876">AW815/$O815</f>
        <v>5.0554998377426432E-3</v>
      </c>
      <c r="AX816" s="32">
        <f t="shared" si="1876"/>
        <v>6.9954196615072423E-3</v>
      </c>
      <c r="AY816" s="32">
        <f t="shared" si="1876"/>
        <v>4.8556045256103481E-3</v>
      </c>
      <c r="AZ816" s="32">
        <f t="shared" si="1876"/>
        <v>3.3703332251617617E-3</v>
      </c>
      <c r="BA816" s="32">
        <f t="shared" si="1876"/>
        <v>2.0853401823416672E-2</v>
      </c>
      <c r="BB816" s="32">
        <f t="shared" si="1876"/>
        <v>1.4474595830943524E-2</v>
      </c>
      <c r="BC816" s="32">
        <f t="shared" si="1876"/>
        <v>1.0046990234173716E-2</v>
      </c>
      <c r="BD816" s="32">
        <f t="shared" si="1876"/>
        <v>1.3902267882277776E-2</v>
      </c>
      <c r="BE816" s="32">
        <f t="shared" si="1876"/>
        <v>9.6497305539623452E-3</v>
      </c>
      <c r="BF816" s="32">
        <f t="shared" si="1876"/>
        <v>6.6979934894491402E-3</v>
      </c>
      <c r="BG816" s="32">
        <f t="shared" si="1876"/>
        <v>9.2681785881851796E-3</v>
      </c>
      <c r="BH816" s="32">
        <f t="shared" si="1876"/>
        <v>6.43315370264156E-3</v>
      </c>
      <c r="BI816" s="32">
        <f t="shared" si="1876"/>
        <v>4.4653289929660923E-3</v>
      </c>
      <c r="BJ816" s="32">
        <f t="shared" si="1876"/>
        <v>3.034480880235417E-2</v>
      </c>
      <c r="BK816" s="32">
        <f t="shared" si="1876"/>
        <v>2.106269503175812E-2</v>
      </c>
      <c r="BL816" s="32">
        <f t="shared" si="1876"/>
        <v>1.4619868752194296E-2</v>
      </c>
      <c r="BM816" s="32">
        <f t="shared" si="1876"/>
        <v>2.0229872534902778E-2</v>
      </c>
      <c r="BN816" s="32">
        <f t="shared" si="1876"/>
        <v>1.4041796687838741E-2</v>
      </c>
      <c r="BO816" s="32">
        <f t="shared" si="1876"/>
        <v>9.7465791681295277E-3</v>
      </c>
      <c r="BP816" s="32">
        <f t="shared" si="1876"/>
        <v>1.3486581689935178E-2</v>
      </c>
      <c r="BQ816" s="32">
        <f t="shared" si="1876"/>
        <v>9.361197791892489E-3</v>
      </c>
      <c r="BR816" s="32">
        <f t="shared" si="1876"/>
        <v>6.4977194454196819E-3</v>
      </c>
      <c r="BS816" s="32">
        <f t="shared" si="1876"/>
        <v>9.5746978801779445E-3</v>
      </c>
      <c r="BT816" s="32">
        <f t="shared" si="1876"/>
        <v>6.6459124123979772E-3</v>
      </c>
      <c r="BU816" s="32">
        <f t="shared" si="1876"/>
        <v>4.6130073602327218E-3</v>
      </c>
      <c r="BV816" s="32">
        <f t="shared" si="1876"/>
        <v>6.3831319201186256E-3</v>
      </c>
      <c r="BW816" s="32">
        <f t="shared" si="1876"/>
        <v>4.4306082749319825E-3</v>
      </c>
      <c r="BX816" s="32">
        <f t="shared" si="1876"/>
        <v>3.0753382401551466E-3</v>
      </c>
      <c r="BY816" s="32">
        <f t="shared" si="1876"/>
        <v>4.2554212800790829E-3</v>
      </c>
      <c r="BZ816" s="32">
        <f t="shared" si="1876"/>
        <v>2.953738849954654E-3</v>
      </c>
      <c r="CA816" s="32">
        <f t="shared" si="1876"/>
        <v>2.0502254934367638E-3</v>
      </c>
      <c r="CB816" s="32">
        <f t="shared" si="1876"/>
        <v>1.2685444787495021E-2</v>
      </c>
      <c r="CC816" s="32">
        <f t="shared" ref="CC816:CS816" si="1877">CC815/$O815</f>
        <v>8.805119077912418E-3</v>
      </c>
      <c r="CD816" s="32">
        <f t="shared" si="1877"/>
        <v>6.1117385535148401E-3</v>
      </c>
      <c r="CE816" s="32">
        <f t="shared" si="1877"/>
        <v>8.4569631916633446E-3</v>
      </c>
      <c r="CF816" s="32">
        <f t="shared" si="1877"/>
        <v>5.8700793852749416E-3</v>
      </c>
      <c r="CG816" s="32">
        <f t="shared" si="1877"/>
        <v>4.074492369009892E-3</v>
      </c>
      <c r="CH816" s="32">
        <f t="shared" si="1877"/>
        <v>5.6379754611088941E-3</v>
      </c>
      <c r="CI816" s="32">
        <f t="shared" si="1877"/>
        <v>3.9133862568499593E-3</v>
      </c>
      <c r="CJ816" s="32">
        <f t="shared" si="1877"/>
        <v>2.7163282460065932E-3</v>
      </c>
      <c r="CK816" s="32">
        <f t="shared" si="1877"/>
        <v>1.8459213509092961E-2</v>
      </c>
      <c r="CL816" s="32">
        <f t="shared" si="1877"/>
        <v>1.2812761062378858E-2</v>
      </c>
      <c r="CM816" s="32">
        <f t="shared" si="1877"/>
        <v>8.8934908283466989E-3</v>
      </c>
      <c r="CN816" s="32">
        <f t="shared" si="1877"/>
        <v>1.2306142339395303E-2</v>
      </c>
      <c r="CO816" s="32">
        <f t="shared" si="1877"/>
        <v>8.5418407082525679E-3</v>
      </c>
      <c r="CP816" s="32">
        <f t="shared" si="1877"/>
        <v>5.9289938855644634E-3</v>
      </c>
      <c r="CQ816" s="32">
        <f t="shared" si="1877"/>
        <v>8.2040948929301988E-3</v>
      </c>
      <c r="CR816" s="32">
        <f t="shared" si="1877"/>
        <v>5.694560472168376E-3</v>
      </c>
      <c r="CS816" s="32">
        <f t="shared" si="1877"/>
        <v>3.9526625903763078E-3</v>
      </c>
    </row>
    <row r="817" spans="2:97" ht="13.15" thickTop="1" x14ac:dyDescent="0.35">
      <c r="H817" s="34">
        <f t="shared" si="1873"/>
        <v>4.43649889301981E-16</v>
      </c>
      <c r="I817" s="34">
        <f t="shared" ref="I817:J817" si="1878">I812</f>
        <v>-0.36512199073450691</v>
      </c>
      <c r="J817" s="34">
        <f t="shared" si="1878"/>
        <v>0.28825978019885778</v>
      </c>
      <c r="K817" s="34">
        <f t="shared" si="1869"/>
        <v>-0.3651219907345068</v>
      </c>
      <c r="L817" s="34">
        <f>$CE$6-$CE$7*SUMPRODUCT($B$6:$CD$6,Q816:CS816)</f>
        <v>0</v>
      </c>
    </row>
    <row r="818" spans="2:97" ht="13.5" thickBot="1" x14ac:dyDescent="0.4">
      <c r="B818" s="39" t="s">
        <v>367</v>
      </c>
      <c r="D818" s="39" t="s">
        <v>368</v>
      </c>
      <c r="E818" s="39" t="s">
        <v>369</v>
      </c>
      <c r="F818" s="39" t="s">
        <v>370</v>
      </c>
      <c r="H818" s="39" t="s">
        <v>347</v>
      </c>
      <c r="I818" s="39" t="s">
        <v>371</v>
      </c>
      <c r="J818" s="39" t="s">
        <v>372</v>
      </c>
      <c r="K818" s="39" t="s">
        <v>349</v>
      </c>
      <c r="L818" s="39" t="s">
        <v>373</v>
      </c>
      <c r="M818" s="39" t="s">
        <v>374</v>
      </c>
      <c r="O818" s="45" t="s">
        <v>336</v>
      </c>
    </row>
    <row r="819" spans="2:97" ht="13.9" thickTop="1" thickBot="1" x14ac:dyDescent="0.4">
      <c r="B819" s="32">
        <f>1+B814</f>
        <v>6</v>
      </c>
      <c r="D819" s="32">
        <f>IF(F814,IF(M819&lt;0,D814,H819),E814)</f>
        <v>4.7533916710926536E-16</v>
      </c>
      <c r="E819" s="32">
        <f>IF(F814,IF(M819&lt;0,H819,E814),H819)</f>
        <v>5.0702844491654972E-16</v>
      </c>
      <c r="F819" s="32" t="b">
        <f>OR(F814,M819*M814&lt;=0)</f>
        <v>1</v>
      </c>
      <c r="H819" s="32">
        <f>IF(F814,(D814+E814)/2,2*H814)</f>
        <v>4.7533916710926536E-16</v>
      </c>
      <c r="I819" s="32">
        <f>I814</f>
        <v>-0.49706183544640364</v>
      </c>
      <c r="J819" s="32">
        <f>J814</f>
        <v>1</v>
      </c>
      <c r="K819" s="32">
        <f>I819+J819*H819</f>
        <v>-0.49706183544640314</v>
      </c>
      <c r="L819" s="32">
        <f>$CE$3-$CE$7*SUMPRODUCT($B$3:$CD$3,Q821:CS821)</f>
        <v>0</v>
      </c>
      <c r="M819" s="32">
        <f>SUMPRODUCT(L819:L822,J819:J822)</f>
        <v>0</v>
      </c>
      <c r="O819" s="46">
        <f>SUM(Q819:CS819)</f>
        <v>-1.2659907370647412</v>
      </c>
      <c r="P819" s="39" t="s">
        <v>363</v>
      </c>
      <c r="Q819" s="32">
        <f t="shared" ref="Q819:AV819" si="1879">SUMPRODUCT(B$3:B$6,$K819:$K822)</f>
        <v>0.93942911356858583</v>
      </c>
      <c r="R819" s="32">
        <f t="shared" si="1879"/>
        <v>0.57430712283407903</v>
      </c>
      <c r="S819" s="32">
        <f t="shared" si="1879"/>
        <v>0.20918513209957224</v>
      </c>
      <c r="T819" s="32">
        <f t="shared" si="1879"/>
        <v>0.53396400546042089</v>
      </c>
      <c r="U819" s="32">
        <f t="shared" si="1879"/>
        <v>0.16884201472591415</v>
      </c>
      <c r="V819" s="32">
        <f t="shared" si="1879"/>
        <v>-0.19627997600859265</v>
      </c>
      <c r="W819" s="32">
        <f t="shared" si="1879"/>
        <v>0.12849889735225611</v>
      </c>
      <c r="X819" s="32">
        <f t="shared" si="1879"/>
        <v>-0.23662309338225068</v>
      </c>
      <c r="Y819" s="32">
        <f t="shared" si="1879"/>
        <v>-0.60174508411675753</v>
      </c>
      <c r="Z819" s="32">
        <f t="shared" si="1879"/>
        <v>1.2207603884718621</v>
      </c>
      <c r="AA819" s="32">
        <f t="shared" si="1879"/>
        <v>0.85563839773735528</v>
      </c>
      <c r="AB819" s="32">
        <f t="shared" si="1879"/>
        <v>0.49051640700284849</v>
      </c>
      <c r="AC819" s="32">
        <f t="shared" si="1879"/>
        <v>0.81529528036369725</v>
      </c>
      <c r="AD819" s="32">
        <f t="shared" si="1879"/>
        <v>0.45017328962919045</v>
      </c>
      <c r="AE819" s="32">
        <f t="shared" si="1879"/>
        <v>8.5051298894683658E-2</v>
      </c>
      <c r="AF819" s="32">
        <f t="shared" si="1879"/>
        <v>0.40983017225553242</v>
      </c>
      <c r="AG819" s="32">
        <f t="shared" si="1879"/>
        <v>4.4708181521025625E-2</v>
      </c>
      <c r="AH819" s="32">
        <f t="shared" si="1879"/>
        <v>-0.32041380921348117</v>
      </c>
      <c r="AI819" s="32">
        <f t="shared" si="1879"/>
        <v>1.5958687550095636</v>
      </c>
      <c r="AJ819" s="32">
        <f t="shared" si="1879"/>
        <v>1.2307467642750569</v>
      </c>
      <c r="AK819" s="32">
        <f t="shared" si="1879"/>
        <v>0.86562477354055012</v>
      </c>
      <c r="AL819" s="32">
        <f t="shared" si="1879"/>
        <v>1.190403646901399</v>
      </c>
      <c r="AM819" s="32">
        <f t="shared" si="1879"/>
        <v>0.82528165616689209</v>
      </c>
      <c r="AN819" s="32">
        <f t="shared" si="1879"/>
        <v>0.46015966543238529</v>
      </c>
      <c r="AO819" s="32">
        <f t="shared" si="1879"/>
        <v>0.78493853879323405</v>
      </c>
      <c r="AP819" s="32">
        <f t="shared" si="1879"/>
        <v>0.41981654805872726</v>
      </c>
      <c r="AQ819" s="32">
        <f t="shared" si="1879"/>
        <v>5.4694557324220461E-2</v>
      </c>
      <c r="AR819" s="32">
        <f t="shared" si="1879"/>
        <v>0.44236727812218263</v>
      </c>
      <c r="AS819" s="32">
        <f t="shared" si="1879"/>
        <v>7.7245287387675832E-2</v>
      </c>
      <c r="AT819" s="32">
        <f t="shared" si="1879"/>
        <v>-0.28787670334683096</v>
      </c>
      <c r="AU819" s="32">
        <f t="shared" si="1879"/>
        <v>3.6902170014017799E-2</v>
      </c>
      <c r="AV819" s="32">
        <f t="shared" si="1879"/>
        <v>-0.328219820720489</v>
      </c>
      <c r="AW819" s="32">
        <f t="shared" ref="AW819:CB819" si="1880">SUMPRODUCT(AH$3:AH$6,$K819:$K822)</f>
        <v>-0.69334181145499585</v>
      </c>
      <c r="AX819" s="32">
        <f t="shared" si="1880"/>
        <v>-0.36856293809414697</v>
      </c>
      <c r="AY819" s="32">
        <f t="shared" si="1880"/>
        <v>-0.73368492882865377</v>
      </c>
      <c r="AZ819" s="32">
        <f t="shared" si="1880"/>
        <v>-1.0988069195631605</v>
      </c>
      <c r="BA819" s="32">
        <f t="shared" si="1880"/>
        <v>0.72369855302545893</v>
      </c>
      <c r="BB819" s="32">
        <f t="shared" si="1880"/>
        <v>0.35857656229095214</v>
      </c>
      <c r="BC819" s="32">
        <f t="shared" si="1880"/>
        <v>-6.5454284435546572E-3</v>
      </c>
      <c r="BD819" s="32">
        <f t="shared" si="1880"/>
        <v>0.31823344491729411</v>
      </c>
      <c r="BE819" s="32">
        <f t="shared" si="1880"/>
        <v>-4.6888545817212711E-2</v>
      </c>
      <c r="BF819" s="32">
        <f t="shared" si="1880"/>
        <v>-0.41201053655171949</v>
      </c>
      <c r="BG819" s="32">
        <f t="shared" si="1880"/>
        <v>-8.7231663190870723E-2</v>
      </c>
      <c r="BH819" s="32">
        <f t="shared" si="1880"/>
        <v>-0.45235365392537752</v>
      </c>
      <c r="BI819" s="32">
        <f t="shared" si="1880"/>
        <v>-0.81747564465988432</v>
      </c>
      <c r="BJ819" s="32">
        <f t="shared" si="1880"/>
        <v>1.0988069195631605</v>
      </c>
      <c r="BK819" s="32">
        <f t="shared" si="1880"/>
        <v>0.73368492882865377</v>
      </c>
      <c r="BL819" s="32">
        <f t="shared" si="1880"/>
        <v>0.36856293809414697</v>
      </c>
      <c r="BM819" s="32">
        <f t="shared" si="1880"/>
        <v>0.69334181145499585</v>
      </c>
      <c r="BN819" s="32">
        <f t="shared" si="1880"/>
        <v>0.328219820720489</v>
      </c>
      <c r="BO819" s="32">
        <f t="shared" si="1880"/>
        <v>-3.6902170014017799E-2</v>
      </c>
      <c r="BP819" s="32">
        <f t="shared" si="1880"/>
        <v>0.28787670334683096</v>
      </c>
      <c r="BQ819" s="32">
        <f t="shared" si="1880"/>
        <v>-7.7245287387675832E-2</v>
      </c>
      <c r="BR819" s="32">
        <f t="shared" si="1880"/>
        <v>-0.44236727812218263</v>
      </c>
      <c r="BS819" s="32">
        <f t="shared" si="1880"/>
        <v>-5.4694557324220461E-2</v>
      </c>
      <c r="BT819" s="32">
        <f t="shared" si="1880"/>
        <v>-0.41981654805872726</v>
      </c>
      <c r="BU819" s="32">
        <f t="shared" si="1880"/>
        <v>-0.78493853879323405</v>
      </c>
      <c r="BV819" s="32">
        <f t="shared" si="1880"/>
        <v>-0.46015966543238529</v>
      </c>
      <c r="BW819" s="32">
        <f t="shared" si="1880"/>
        <v>-0.82528165616689209</v>
      </c>
      <c r="BX819" s="32">
        <f t="shared" si="1880"/>
        <v>-1.190403646901399</v>
      </c>
      <c r="BY819" s="32">
        <f t="shared" si="1880"/>
        <v>-0.86562477354055012</v>
      </c>
      <c r="BZ819" s="32">
        <f t="shared" si="1880"/>
        <v>-1.2307467642750569</v>
      </c>
      <c r="CA819" s="32">
        <f t="shared" si="1880"/>
        <v>-1.5958687550095636</v>
      </c>
      <c r="CB819" s="32">
        <f t="shared" si="1880"/>
        <v>0.22663671757905579</v>
      </c>
      <c r="CC819" s="32">
        <f t="shared" ref="CC819:CS819" si="1881">SUMPRODUCT(BN$3:BN$6,$K819:$K822)</f>
        <v>-0.13848527315545101</v>
      </c>
      <c r="CD819" s="32">
        <f t="shared" si="1881"/>
        <v>-0.5036072638899578</v>
      </c>
      <c r="CE819" s="32">
        <f t="shared" si="1881"/>
        <v>-0.17882839052910904</v>
      </c>
      <c r="CF819" s="32">
        <f t="shared" si="1881"/>
        <v>-0.54395038126361583</v>
      </c>
      <c r="CG819" s="32">
        <f t="shared" si="1881"/>
        <v>-0.90907237199812263</v>
      </c>
      <c r="CH819" s="32">
        <f t="shared" si="1881"/>
        <v>-0.58429349863727387</v>
      </c>
      <c r="CI819" s="32">
        <f t="shared" si="1881"/>
        <v>-0.94941548937178066</v>
      </c>
      <c r="CJ819" s="32">
        <f t="shared" si="1881"/>
        <v>-1.3145374801062875</v>
      </c>
      <c r="CK819" s="32">
        <f t="shared" si="1881"/>
        <v>0.60174508411675753</v>
      </c>
      <c r="CL819" s="32">
        <f t="shared" si="1881"/>
        <v>0.23662309338225068</v>
      </c>
      <c r="CM819" s="32">
        <f t="shared" si="1881"/>
        <v>-0.12849889735225611</v>
      </c>
      <c r="CN819" s="32">
        <f t="shared" si="1881"/>
        <v>0.19627997600859265</v>
      </c>
      <c r="CO819" s="32">
        <f t="shared" si="1881"/>
        <v>-0.16884201472591415</v>
      </c>
      <c r="CP819" s="32">
        <f t="shared" si="1881"/>
        <v>-0.53396400546042089</v>
      </c>
      <c r="CQ819" s="32">
        <f t="shared" si="1881"/>
        <v>-0.20918513209957224</v>
      </c>
      <c r="CR819" s="32">
        <f t="shared" si="1881"/>
        <v>-0.57430712283407903</v>
      </c>
      <c r="CS819" s="32">
        <f t="shared" si="1881"/>
        <v>-0.93942911356858583</v>
      </c>
    </row>
    <row r="820" spans="2:97" ht="13.9" thickTop="1" thickBot="1" x14ac:dyDescent="0.4">
      <c r="H820" s="33">
        <f>H819</f>
        <v>4.7533916710926536E-16</v>
      </c>
      <c r="I820" s="33">
        <f t="shared" ref="I820:J820" si="1882">I815</f>
        <v>0.328219820720489</v>
      </c>
      <c r="J820" s="33">
        <f t="shared" si="1882"/>
        <v>-9.0722161828597021E-4</v>
      </c>
      <c r="K820" s="33">
        <f t="shared" ref="K820:K822" si="1883">I820+J820*H820</f>
        <v>0.328219820720489</v>
      </c>
      <c r="L820" s="33">
        <f>$CE$4-$CE$7*SUMPRODUCT($B$4:$CD$4,Q821:CS821)</f>
        <v>0</v>
      </c>
      <c r="M820" s="39" t="s">
        <v>375</v>
      </c>
      <c r="O820" s="47">
        <f t="shared" ref="O820:O821" si="1884">SUM(Q820:CS820)</f>
        <v>98.882941364185811</v>
      </c>
      <c r="P820" s="39" t="s">
        <v>365</v>
      </c>
      <c r="Q820" s="33">
        <f>EXP(Q819)</f>
        <v>2.5585203767569604</v>
      </c>
      <c r="R820" s="33">
        <f>EXP(R819)</f>
        <v>1.7758996202338888</v>
      </c>
      <c r="S820" s="33">
        <f t="shared" ref="S820:CD820" si="1885">EXP(S819)</f>
        <v>1.2326731847820882</v>
      </c>
      <c r="T820" s="33">
        <f t="shared" si="1885"/>
        <v>1.7056802511713061</v>
      </c>
      <c r="U820" s="33">
        <f t="shared" si="1885"/>
        <v>1.1839330801559254</v>
      </c>
      <c r="V820" s="33">
        <f t="shared" si="1885"/>
        <v>0.82178212318805843</v>
      </c>
      <c r="W820" s="33">
        <f t="shared" si="1885"/>
        <v>1.1371201674475369</v>
      </c>
      <c r="X820" s="33">
        <f t="shared" si="1885"/>
        <v>0.7892887201039499</v>
      </c>
      <c r="Y820" s="33">
        <f t="shared" si="1885"/>
        <v>0.54785474879203866</v>
      </c>
      <c r="Z820" s="33">
        <f t="shared" si="1885"/>
        <v>3.3897642915943575</v>
      </c>
      <c r="AA820" s="33">
        <f t="shared" si="1885"/>
        <v>2.3528759719143948</v>
      </c>
      <c r="AB820" s="33">
        <f t="shared" si="1885"/>
        <v>1.6331593771696347</v>
      </c>
      <c r="AC820" s="33">
        <f t="shared" si="1885"/>
        <v>2.259842861062904</v>
      </c>
      <c r="AD820" s="33">
        <f t="shared" si="1885"/>
        <v>1.5685839812762625</v>
      </c>
      <c r="AE820" s="33">
        <f t="shared" si="1885"/>
        <v>1.0887729181130892</v>
      </c>
      <c r="AF820" s="33">
        <f t="shared" si="1885"/>
        <v>1.5065619073752687</v>
      </c>
      <c r="AG820" s="33">
        <f t="shared" si="1885"/>
        <v>1.0457226541841746</v>
      </c>
      <c r="AH820" s="33">
        <f t="shared" si="1885"/>
        <v>0.72584861207539253</v>
      </c>
      <c r="AI820" s="33">
        <f t="shared" si="1885"/>
        <v>4.9326124430198695</v>
      </c>
      <c r="AJ820" s="33">
        <f t="shared" si="1885"/>
        <v>3.4237853424577427</v>
      </c>
      <c r="AK820" s="33">
        <f t="shared" si="1885"/>
        <v>2.3764903905671106</v>
      </c>
      <c r="AL820" s="33">
        <f t="shared" si="1885"/>
        <v>3.2884082953465787</v>
      </c>
      <c r="AM820" s="33">
        <f t="shared" si="1885"/>
        <v>2.2825235616384938</v>
      </c>
      <c r="AN820" s="33">
        <f t="shared" si="1885"/>
        <v>1.5843269270447398</v>
      </c>
      <c r="AO820" s="33">
        <f t="shared" si="1885"/>
        <v>2.1922721968977181</v>
      </c>
      <c r="AP820" s="33">
        <f t="shared" si="1885"/>
        <v>1.521682374425662</v>
      </c>
      <c r="AQ820" s="33">
        <f t="shared" si="1885"/>
        <v>1.0562179513631593</v>
      </c>
      <c r="AR820" s="33">
        <f t="shared" si="1885"/>
        <v>1.556387262465061</v>
      </c>
      <c r="AS820" s="33">
        <f t="shared" si="1885"/>
        <v>1.0803070295856085</v>
      </c>
      <c r="AT820" s="33">
        <f t="shared" si="1885"/>
        <v>0.74985404103323539</v>
      </c>
      <c r="AU820" s="33">
        <f t="shared" si="1885"/>
        <v>1.0375915083100402</v>
      </c>
      <c r="AV820" s="33">
        <f t="shared" si="1885"/>
        <v>0.72020468639040536</v>
      </c>
      <c r="AW820" s="33">
        <f t="shared" si="1885"/>
        <v>0.4999026940221567</v>
      </c>
      <c r="AX820" s="33">
        <f t="shared" si="1885"/>
        <v>0.69172767220669318</v>
      </c>
      <c r="AY820" s="33">
        <f t="shared" si="1885"/>
        <v>0.48013645759360335</v>
      </c>
      <c r="AZ820" s="33">
        <f t="shared" si="1885"/>
        <v>0.33326846268143773</v>
      </c>
      <c r="BA820" s="33">
        <f t="shared" si="1885"/>
        <v>2.0620457097487161</v>
      </c>
      <c r="BB820" s="33">
        <f t="shared" si="1885"/>
        <v>1.4312906108214769</v>
      </c>
      <c r="BC820" s="33">
        <f t="shared" si="1885"/>
        <v>0.99347594621234703</v>
      </c>
      <c r="BD820" s="33">
        <f t="shared" si="1885"/>
        <v>1.374697139832477</v>
      </c>
      <c r="BE820" s="33">
        <f t="shared" si="1885"/>
        <v>0.95419374054765083</v>
      </c>
      <c r="BF820" s="33">
        <f t="shared" si="1885"/>
        <v>0.66231729747489765</v>
      </c>
      <c r="BG820" s="33">
        <f t="shared" si="1885"/>
        <v>0.91646475988831755</v>
      </c>
      <c r="BH820" s="33">
        <f t="shared" si="1885"/>
        <v>0.63612916036510025</v>
      </c>
      <c r="BI820" s="33">
        <f t="shared" si="1885"/>
        <v>0.44154486498326495</v>
      </c>
      <c r="BJ820" s="33">
        <f t="shared" si="1885"/>
        <v>3.000583949510617</v>
      </c>
      <c r="BK820" s="33">
        <f t="shared" si="1885"/>
        <v>2.082741237797066</v>
      </c>
      <c r="BL820" s="33">
        <f t="shared" si="1885"/>
        <v>1.4456556245753209</v>
      </c>
      <c r="BM820" s="33">
        <f t="shared" si="1885"/>
        <v>2.0003892996737442</v>
      </c>
      <c r="BN820" s="33">
        <f t="shared" si="1885"/>
        <v>1.3884941585313768</v>
      </c>
      <c r="BO820" s="33">
        <f t="shared" si="1885"/>
        <v>0.96377041638354699</v>
      </c>
      <c r="BP820" s="33">
        <f t="shared" si="1885"/>
        <v>1.3335928664491621</v>
      </c>
      <c r="BQ820" s="33">
        <f t="shared" si="1885"/>
        <v>0.92566277235425076</v>
      </c>
      <c r="BR820" s="33">
        <f t="shared" si="1885"/>
        <v>0.64251361092236436</v>
      </c>
      <c r="BS820" s="33">
        <f t="shared" si="1885"/>
        <v>0.94677428906542982</v>
      </c>
      <c r="BT820" s="33">
        <f t="shared" si="1885"/>
        <v>0.65716736738666381</v>
      </c>
      <c r="BU820" s="33">
        <f t="shared" si="1885"/>
        <v>0.45614773631444988</v>
      </c>
      <c r="BV820" s="33">
        <f t="shared" si="1885"/>
        <v>0.63118285937695295</v>
      </c>
      <c r="BW820" s="33">
        <f t="shared" si="1885"/>
        <v>0.43811157825777569</v>
      </c>
      <c r="BX820" s="33">
        <f t="shared" si="1885"/>
        <v>0.30409849087629975</v>
      </c>
      <c r="BY820" s="33">
        <f t="shared" si="1885"/>
        <v>0.42078857291796845</v>
      </c>
      <c r="BZ820" s="33">
        <f t="shared" si="1885"/>
        <v>0.29207438550518366</v>
      </c>
      <c r="CA820" s="33">
        <f t="shared" si="1885"/>
        <v>0.20273232725086646</v>
      </c>
      <c r="CB820" s="33">
        <f t="shared" si="1885"/>
        <v>1.254374093100487</v>
      </c>
      <c r="CC820" s="33">
        <f t="shared" si="1885"/>
        <v>0.87067607348588738</v>
      </c>
      <c r="CD820" s="33">
        <f t="shared" si="1885"/>
        <v>0.60434668502044186</v>
      </c>
      <c r="CE820" s="33">
        <f t="shared" ref="CE820:CS820" si="1886">EXP(CE819)</f>
        <v>0.83624939540032428</v>
      </c>
      <c r="CF820" s="33">
        <f t="shared" si="1886"/>
        <v>0.58045071565725803</v>
      </c>
      <c r="CG820" s="33">
        <f t="shared" si="1886"/>
        <v>0.40289779001362774</v>
      </c>
      <c r="CH820" s="33">
        <f t="shared" si="1886"/>
        <v>0.55749959693354922</v>
      </c>
      <c r="CI820" s="33">
        <f t="shared" si="1886"/>
        <v>0.38696714377150515</v>
      </c>
      <c r="CJ820" s="33">
        <f t="shared" si="1886"/>
        <v>0.26859852667575168</v>
      </c>
      <c r="CK820" s="33">
        <f t="shared" si="1886"/>
        <v>1.8253013270486262</v>
      </c>
      <c r="CL820" s="33">
        <f t="shared" si="1886"/>
        <v>1.2669635008445317</v>
      </c>
      <c r="CM820" s="33">
        <f t="shared" si="1886"/>
        <v>0.87941453210233111</v>
      </c>
      <c r="CN820" s="33">
        <f t="shared" si="1886"/>
        <v>1.2168675513657503</v>
      </c>
      <c r="CO820" s="33">
        <f t="shared" si="1886"/>
        <v>0.84464233389635401</v>
      </c>
      <c r="CP820" s="33">
        <f t="shared" si="1886"/>
        <v>0.58627635473488715</v>
      </c>
      <c r="CQ820" s="33">
        <f t="shared" si="1886"/>
        <v>0.8112450342438331</v>
      </c>
      <c r="CR820" s="33">
        <f t="shared" si="1886"/>
        <v>0.56309488926423579</v>
      </c>
      <c r="CS820" s="33">
        <f t="shared" si="1886"/>
        <v>0.39085090315659121</v>
      </c>
    </row>
    <row r="821" spans="2:97" ht="13.9" thickTop="1" thickBot="1" x14ac:dyDescent="0.4">
      <c r="H821" s="32">
        <f t="shared" ref="H821:H822" si="1887">H820</f>
        <v>4.7533916710926536E-16</v>
      </c>
      <c r="I821" s="32">
        <f t="shared" ref="I821:J821" si="1888">I816</f>
        <v>-0.40546510810816483</v>
      </c>
      <c r="J821" s="32">
        <f t="shared" si="1888"/>
        <v>-2.0646595688785688E-3</v>
      </c>
      <c r="K821" s="32">
        <f t="shared" si="1883"/>
        <v>-0.40546510810816483</v>
      </c>
      <c r="L821" s="32">
        <f>$CE$5-$CE$7*SUMPRODUCT($B$5:$CD$5,Q821:CS821)</f>
        <v>0</v>
      </c>
      <c r="M821" s="32">
        <f>SUMPRODUCT($B$7:$CD$7, LN(Q821:CS821))</f>
        <v>-3180.5978399977985</v>
      </c>
      <c r="O821" s="48">
        <f t="shared" si="1884"/>
        <v>1.0000000000000004</v>
      </c>
      <c r="P821" s="39" t="s">
        <v>366</v>
      </c>
      <c r="Q821" s="32">
        <f t="shared" ref="Q821:AV821" si="1889">Q820/$O820</f>
        <v>2.5874234134418913E-2</v>
      </c>
      <c r="R821" s="32">
        <f t="shared" si="1889"/>
        <v>1.7959615639802334E-2</v>
      </c>
      <c r="S821" s="32">
        <f t="shared" si="1889"/>
        <v>1.2465984200875999E-2</v>
      </c>
      <c r="T821" s="32">
        <f t="shared" si="1889"/>
        <v>1.7249489422945932E-2</v>
      </c>
      <c r="U821" s="32">
        <f t="shared" si="1889"/>
        <v>1.1973077093201553E-2</v>
      </c>
      <c r="V821" s="32">
        <f t="shared" si="1889"/>
        <v>8.3106561339173299E-3</v>
      </c>
      <c r="W821" s="32">
        <f t="shared" si="1889"/>
        <v>1.1499659615297284E-2</v>
      </c>
      <c r="X821" s="32">
        <f t="shared" si="1889"/>
        <v>7.9820513954676972E-3</v>
      </c>
      <c r="Y821" s="32">
        <f t="shared" si="1889"/>
        <v>5.5404374226115504E-3</v>
      </c>
      <c r="Z821" s="32">
        <f t="shared" si="1889"/>
        <v>3.4280577062426348E-2</v>
      </c>
      <c r="AA821" s="32">
        <f t="shared" si="1889"/>
        <v>2.379455889412466E-2</v>
      </c>
      <c r="AB821" s="32">
        <f t="shared" si="1889"/>
        <v>1.6516088160795195E-2</v>
      </c>
      <c r="AC821" s="32">
        <f t="shared" si="1889"/>
        <v>2.2853718041617555E-2</v>
      </c>
      <c r="AD821" s="32">
        <f t="shared" si="1889"/>
        <v>1.5863039262749765E-2</v>
      </c>
      <c r="AE821" s="32">
        <f t="shared" si="1889"/>
        <v>1.1010725440530124E-2</v>
      </c>
      <c r="AF821" s="32">
        <f t="shared" si="1889"/>
        <v>1.523581202774503E-2</v>
      </c>
      <c r="AG821" s="32">
        <f t="shared" si="1889"/>
        <v>1.0575359508499841E-2</v>
      </c>
      <c r="AH821" s="32">
        <f t="shared" si="1889"/>
        <v>7.34048362702008E-3</v>
      </c>
      <c r="AI821" s="32">
        <f t="shared" si="1889"/>
        <v>4.9883350707105902E-2</v>
      </c>
      <c r="AJ821" s="32">
        <f t="shared" si="1889"/>
        <v>3.4624630853646872E-2</v>
      </c>
      <c r="AK821" s="32">
        <f t="shared" si="1889"/>
        <v>2.4033370749101182E-2</v>
      </c>
      <c r="AL821" s="32">
        <f t="shared" si="1889"/>
        <v>3.3255567138070589E-2</v>
      </c>
      <c r="AM821" s="32">
        <f t="shared" si="1889"/>
        <v>2.308308723576457E-2</v>
      </c>
      <c r="AN821" s="32">
        <f t="shared" si="1889"/>
        <v>1.6022247166067448E-2</v>
      </c>
      <c r="AO821" s="32">
        <f t="shared" si="1889"/>
        <v>2.2170378092047052E-2</v>
      </c>
      <c r="AP821" s="32">
        <f t="shared" si="1889"/>
        <v>1.538872482384304E-2</v>
      </c>
      <c r="AQ821" s="32">
        <f t="shared" si="1889"/>
        <v>1.0681498110711627E-2</v>
      </c>
      <c r="AR821" s="32">
        <f t="shared" si="1889"/>
        <v>1.5739694238391309E-2</v>
      </c>
      <c r="AS821" s="32">
        <f t="shared" si="1889"/>
        <v>1.0925110182623295E-2</v>
      </c>
      <c r="AT821" s="32">
        <f t="shared" si="1889"/>
        <v>7.5832497566139688E-3</v>
      </c>
      <c r="AU821" s="32">
        <f t="shared" si="1889"/>
        <v>1.0493129492260868E-2</v>
      </c>
      <c r="AV821" s="32">
        <f t="shared" si="1889"/>
        <v>7.2834067884155257E-3</v>
      </c>
      <c r="AW821" s="32">
        <f t="shared" ref="AW821:CB821" si="1890">AW820/$O820</f>
        <v>5.0554998377426432E-3</v>
      </c>
      <c r="AX821" s="32">
        <f t="shared" si="1890"/>
        <v>6.9954196615072423E-3</v>
      </c>
      <c r="AY821" s="32">
        <f t="shared" si="1890"/>
        <v>4.8556045256103481E-3</v>
      </c>
      <c r="AZ821" s="32">
        <f t="shared" si="1890"/>
        <v>3.3703332251617617E-3</v>
      </c>
      <c r="BA821" s="32">
        <f t="shared" si="1890"/>
        <v>2.0853401823416672E-2</v>
      </c>
      <c r="BB821" s="32">
        <f t="shared" si="1890"/>
        <v>1.4474595830943524E-2</v>
      </c>
      <c r="BC821" s="32">
        <f t="shared" si="1890"/>
        <v>1.0046990234173716E-2</v>
      </c>
      <c r="BD821" s="32">
        <f t="shared" si="1890"/>
        <v>1.3902267882277776E-2</v>
      </c>
      <c r="BE821" s="32">
        <f t="shared" si="1890"/>
        <v>9.6497305539623452E-3</v>
      </c>
      <c r="BF821" s="32">
        <f t="shared" si="1890"/>
        <v>6.6979934894491402E-3</v>
      </c>
      <c r="BG821" s="32">
        <f t="shared" si="1890"/>
        <v>9.2681785881851796E-3</v>
      </c>
      <c r="BH821" s="32">
        <f t="shared" si="1890"/>
        <v>6.43315370264156E-3</v>
      </c>
      <c r="BI821" s="32">
        <f t="shared" si="1890"/>
        <v>4.4653289929660923E-3</v>
      </c>
      <c r="BJ821" s="32">
        <f t="shared" si="1890"/>
        <v>3.034480880235417E-2</v>
      </c>
      <c r="BK821" s="32">
        <f t="shared" si="1890"/>
        <v>2.106269503175812E-2</v>
      </c>
      <c r="BL821" s="32">
        <f t="shared" si="1890"/>
        <v>1.4619868752194296E-2</v>
      </c>
      <c r="BM821" s="32">
        <f t="shared" si="1890"/>
        <v>2.0229872534902778E-2</v>
      </c>
      <c r="BN821" s="32">
        <f t="shared" si="1890"/>
        <v>1.4041796687838741E-2</v>
      </c>
      <c r="BO821" s="32">
        <f t="shared" si="1890"/>
        <v>9.7465791681295277E-3</v>
      </c>
      <c r="BP821" s="32">
        <f t="shared" si="1890"/>
        <v>1.3486581689935178E-2</v>
      </c>
      <c r="BQ821" s="32">
        <f t="shared" si="1890"/>
        <v>9.361197791892489E-3</v>
      </c>
      <c r="BR821" s="32">
        <f t="shared" si="1890"/>
        <v>6.4977194454196819E-3</v>
      </c>
      <c r="BS821" s="32">
        <f t="shared" si="1890"/>
        <v>9.5746978801779445E-3</v>
      </c>
      <c r="BT821" s="32">
        <f t="shared" si="1890"/>
        <v>6.6459124123979772E-3</v>
      </c>
      <c r="BU821" s="32">
        <f t="shared" si="1890"/>
        <v>4.6130073602327227E-3</v>
      </c>
      <c r="BV821" s="32">
        <f t="shared" si="1890"/>
        <v>6.3831319201186265E-3</v>
      </c>
      <c r="BW821" s="32">
        <f t="shared" si="1890"/>
        <v>4.4306082749319825E-3</v>
      </c>
      <c r="BX821" s="32">
        <f t="shared" si="1890"/>
        <v>3.0753382401551466E-3</v>
      </c>
      <c r="BY821" s="32">
        <f t="shared" si="1890"/>
        <v>4.2554212800790829E-3</v>
      </c>
      <c r="BZ821" s="32">
        <f t="shared" si="1890"/>
        <v>2.953738849954654E-3</v>
      </c>
      <c r="CA821" s="32">
        <f t="shared" si="1890"/>
        <v>2.0502254934367638E-3</v>
      </c>
      <c r="CB821" s="32">
        <f t="shared" si="1890"/>
        <v>1.2685444787495025E-2</v>
      </c>
      <c r="CC821" s="32">
        <f t="shared" ref="CC821:CS821" si="1891">CC820/$O820</f>
        <v>8.805119077912418E-3</v>
      </c>
      <c r="CD821" s="32">
        <f t="shared" si="1891"/>
        <v>6.111738553514841E-3</v>
      </c>
      <c r="CE821" s="32">
        <f t="shared" si="1891"/>
        <v>8.4569631916633463E-3</v>
      </c>
      <c r="CF821" s="32">
        <f t="shared" si="1891"/>
        <v>5.8700793852749424E-3</v>
      </c>
      <c r="CG821" s="32">
        <f t="shared" si="1891"/>
        <v>4.0744923690098928E-3</v>
      </c>
      <c r="CH821" s="32">
        <f t="shared" si="1891"/>
        <v>5.6379754611088941E-3</v>
      </c>
      <c r="CI821" s="32">
        <f t="shared" si="1891"/>
        <v>3.9133862568499593E-3</v>
      </c>
      <c r="CJ821" s="32">
        <f t="shared" si="1891"/>
        <v>2.7163282460065936E-3</v>
      </c>
      <c r="CK821" s="32">
        <f t="shared" si="1891"/>
        <v>1.8459213509092964E-2</v>
      </c>
      <c r="CL821" s="32">
        <f t="shared" si="1891"/>
        <v>1.2812761062378858E-2</v>
      </c>
      <c r="CM821" s="32">
        <f t="shared" si="1891"/>
        <v>8.8934908283467007E-3</v>
      </c>
      <c r="CN821" s="32">
        <f t="shared" si="1891"/>
        <v>1.2306142339395304E-2</v>
      </c>
      <c r="CO821" s="32">
        <f t="shared" si="1891"/>
        <v>8.5418407082525679E-3</v>
      </c>
      <c r="CP821" s="32">
        <f t="shared" si="1891"/>
        <v>5.9289938855644642E-3</v>
      </c>
      <c r="CQ821" s="32">
        <f t="shared" si="1891"/>
        <v>8.2040948929301988E-3</v>
      </c>
      <c r="CR821" s="32">
        <f t="shared" si="1891"/>
        <v>5.694560472168376E-3</v>
      </c>
      <c r="CS821" s="32">
        <f t="shared" si="1891"/>
        <v>3.9526625903763078E-3</v>
      </c>
    </row>
    <row r="822" spans="2:97" ht="13.15" thickTop="1" x14ac:dyDescent="0.35">
      <c r="H822" s="34">
        <f t="shared" si="1887"/>
        <v>4.7533916710926536E-16</v>
      </c>
      <c r="I822" s="34">
        <f t="shared" ref="I822:J822" si="1892">I817</f>
        <v>-0.36512199073450691</v>
      </c>
      <c r="J822" s="34">
        <f t="shared" si="1892"/>
        <v>0.28825978019885778</v>
      </c>
      <c r="K822" s="34">
        <f t="shared" si="1883"/>
        <v>-0.3651219907345068</v>
      </c>
      <c r="L822" s="34">
        <f>$CE$6-$CE$7*SUMPRODUCT($B$6:$CD$6,Q821:CS821)</f>
        <v>0</v>
      </c>
    </row>
    <row r="823" spans="2:97" ht="13.5" thickBot="1" x14ac:dyDescent="0.4">
      <c r="B823" s="39" t="s">
        <v>367</v>
      </c>
      <c r="D823" s="39" t="s">
        <v>368</v>
      </c>
      <c r="E823" s="39" t="s">
        <v>369</v>
      </c>
      <c r="F823" s="39" t="s">
        <v>370</v>
      </c>
      <c r="H823" s="39" t="s">
        <v>347</v>
      </c>
      <c r="I823" s="39" t="s">
        <v>371</v>
      </c>
      <c r="J823" s="39" t="s">
        <v>372</v>
      </c>
      <c r="K823" s="39" t="s">
        <v>349</v>
      </c>
      <c r="L823" s="39" t="s">
        <v>373</v>
      </c>
      <c r="M823" s="39" t="s">
        <v>374</v>
      </c>
      <c r="O823" s="45" t="s">
        <v>336</v>
      </c>
    </row>
    <row r="824" spans="2:97" ht="13.9" thickTop="1" thickBot="1" x14ac:dyDescent="0.4">
      <c r="B824" s="32">
        <f>1+B819</f>
        <v>7</v>
      </c>
      <c r="D824" s="32">
        <f>IF(F819,IF(M824&lt;0,D819,H824),E819)</f>
        <v>4.7533916710926536E-16</v>
      </c>
      <c r="E824" s="32">
        <f>IF(F819,IF(M824&lt;0,H824,E819),H824)</f>
        <v>4.9118380601290759E-16</v>
      </c>
      <c r="F824" s="32" t="b">
        <f>OR(F819,M824*M819&lt;=0)</f>
        <v>1</v>
      </c>
      <c r="H824" s="32">
        <f>IF(F819,(D819+E819)/2,2*H819)</f>
        <v>4.9118380601290759E-16</v>
      </c>
      <c r="I824" s="32">
        <f>I819</f>
        <v>-0.49706183544640364</v>
      </c>
      <c r="J824" s="32">
        <f>J819</f>
        <v>1</v>
      </c>
      <c r="K824" s="32">
        <f>I824+J824*H824</f>
        <v>-0.49706183544640314</v>
      </c>
      <c r="L824" s="32">
        <f>$CE$3-$CE$7*SUMPRODUCT($B$3:$CD$3,Q826:CS826)</f>
        <v>0</v>
      </c>
      <c r="M824" s="32">
        <f>SUMPRODUCT(L824:L827,J824:J827)</f>
        <v>-5.2813038905432902E-16</v>
      </c>
      <c r="O824" s="46">
        <f>SUM(Q824:CS824)</f>
        <v>-1.2659907370647394</v>
      </c>
      <c r="P824" s="39" t="s">
        <v>363</v>
      </c>
      <c r="Q824" s="32">
        <f t="shared" ref="Q824:AV824" si="1893">SUMPRODUCT(B$3:B$6,$K824:$K827)</f>
        <v>0.93942911356858572</v>
      </c>
      <c r="R824" s="32">
        <f t="shared" si="1893"/>
        <v>0.57430712283407903</v>
      </c>
      <c r="S824" s="32">
        <f t="shared" si="1893"/>
        <v>0.20918513209957229</v>
      </c>
      <c r="T824" s="32">
        <f t="shared" si="1893"/>
        <v>0.53396400546042089</v>
      </c>
      <c r="U824" s="32">
        <f t="shared" si="1893"/>
        <v>0.16884201472591415</v>
      </c>
      <c r="V824" s="32">
        <f t="shared" si="1893"/>
        <v>-0.19627997600859259</v>
      </c>
      <c r="W824" s="32">
        <f t="shared" si="1893"/>
        <v>0.12849889735225606</v>
      </c>
      <c r="X824" s="32">
        <f t="shared" si="1893"/>
        <v>-0.23662309338225068</v>
      </c>
      <c r="Y824" s="32">
        <f t="shared" si="1893"/>
        <v>-0.60174508411675742</v>
      </c>
      <c r="Z824" s="32">
        <f t="shared" si="1893"/>
        <v>1.2207603884718621</v>
      </c>
      <c r="AA824" s="32">
        <f t="shared" si="1893"/>
        <v>0.85563839773735528</v>
      </c>
      <c r="AB824" s="32">
        <f t="shared" si="1893"/>
        <v>0.49051640700284854</v>
      </c>
      <c r="AC824" s="32">
        <f t="shared" si="1893"/>
        <v>0.81529528036369725</v>
      </c>
      <c r="AD824" s="32">
        <f t="shared" si="1893"/>
        <v>0.45017328962919045</v>
      </c>
      <c r="AE824" s="32">
        <f t="shared" si="1893"/>
        <v>8.5051298894683713E-2</v>
      </c>
      <c r="AF824" s="32">
        <f t="shared" si="1893"/>
        <v>0.40983017225553237</v>
      </c>
      <c r="AG824" s="32">
        <f t="shared" si="1893"/>
        <v>4.4708181521025625E-2</v>
      </c>
      <c r="AH824" s="32">
        <f t="shared" si="1893"/>
        <v>-0.32041380921348112</v>
      </c>
      <c r="AI824" s="32">
        <f t="shared" si="1893"/>
        <v>1.5958687550095636</v>
      </c>
      <c r="AJ824" s="32">
        <f t="shared" si="1893"/>
        <v>1.2307467642750569</v>
      </c>
      <c r="AK824" s="32">
        <f t="shared" si="1893"/>
        <v>0.86562477354055023</v>
      </c>
      <c r="AL824" s="32">
        <f t="shared" si="1893"/>
        <v>1.1904036469013988</v>
      </c>
      <c r="AM824" s="32">
        <f t="shared" si="1893"/>
        <v>0.82528165616689209</v>
      </c>
      <c r="AN824" s="32">
        <f t="shared" si="1893"/>
        <v>0.46015966543238535</v>
      </c>
      <c r="AO824" s="32">
        <f t="shared" si="1893"/>
        <v>0.78493853879323394</v>
      </c>
      <c r="AP824" s="32">
        <f t="shared" si="1893"/>
        <v>0.41981654805872726</v>
      </c>
      <c r="AQ824" s="32">
        <f t="shared" si="1893"/>
        <v>5.4694557324220516E-2</v>
      </c>
      <c r="AR824" s="32">
        <f t="shared" si="1893"/>
        <v>0.44236727812218257</v>
      </c>
      <c r="AS824" s="32">
        <f t="shared" si="1893"/>
        <v>7.7245287387675832E-2</v>
      </c>
      <c r="AT824" s="32">
        <f t="shared" si="1893"/>
        <v>-0.28787670334683091</v>
      </c>
      <c r="AU824" s="32">
        <f t="shared" si="1893"/>
        <v>3.6902170014017743E-2</v>
      </c>
      <c r="AV824" s="32">
        <f t="shared" si="1893"/>
        <v>-0.328219820720489</v>
      </c>
      <c r="AW824" s="32">
        <f t="shared" ref="AW824:CB824" si="1894">SUMPRODUCT(AH$3:AH$6,$K824:$K827)</f>
        <v>-0.69334181145499574</v>
      </c>
      <c r="AX824" s="32">
        <f t="shared" si="1894"/>
        <v>-0.36856293809414703</v>
      </c>
      <c r="AY824" s="32">
        <f t="shared" si="1894"/>
        <v>-0.73368492882865377</v>
      </c>
      <c r="AZ824" s="32">
        <f t="shared" si="1894"/>
        <v>-1.0988069195631605</v>
      </c>
      <c r="BA824" s="32">
        <f t="shared" si="1894"/>
        <v>0.72369855302545893</v>
      </c>
      <c r="BB824" s="32">
        <f t="shared" si="1894"/>
        <v>0.35857656229095214</v>
      </c>
      <c r="BC824" s="32">
        <f t="shared" si="1894"/>
        <v>-6.5454284435546017E-3</v>
      </c>
      <c r="BD824" s="32">
        <f t="shared" si="1894"/>
        <v>0.31823344491729405</v>
      </c>
      <c r="BE824" s="32">
        <f t="shared" si="1894"/>
        <v>-4.6888545817212711E-2</v>
      </c>
      <c r="BF824" s="32">
        <f t="shared" si="1894"/>
        <v>-0.41201053655171943</v>
      </c>
      <c r="BG824" s="32">
        <f t="shared" si="1894"/>
        <v>-8.7231663190870778E-2</v>
      </c>
      <c r="BH824" s="32">
        <f t="shared" si="1894"/>
        <v>-0.45235365392537752</v>
      </c>
      <c r="BI824" s="32">
        <f t="shared" si="1894"/>
        <v>-0.81747564465988432</v>
      </c>
      <c r="BJ824" s="32">
        <f t="shared" si="1894"/>
        <v>1.0988069195631605</v>
      </c>
      <c r="BK824" s="32">
        <f t="shared" si="1894"/>
        <v>0.73368492882865377</v>
      </c>
      <c r="BL824" s="32">
        <f t="shared" si="1894"/>
        <v>0.36856293809414703</v>
      </c>
      <c r="BM824" s="32">
        <f t="shared" si="1894"/>
        <v>0.69334181145499574</v>
      </c>
      <c r="BN824" s="32">
        <f t="shared" si="1894"/>
        <v>0.328219820720489</v>
      </c>
      <c r="BO824" s="32">
        <f t="shared" si="1894"/>
        <v>-3.6902170014017743E-2</v>
      </c>
      <c r="BP824" s="32">
        <f t="shared" si="1894"/>
        <v>0.28787670334683091</v>
      </c>
      <c r="BQ824" s="32">
        <f t="shared" si="1894"/>
        <v>-7.7245287387675832E-2</v>
      </c>
      <c r="BR824" s="32">
        <f t="shared" si="1894"/>
        <v>-0.44236727812218257</v>
      </c>
      <c r="BS824" s="32">
        <f t="shared" si="1894"/>
        <v>-5.4694557324220516E-2</v>
      </c>
      <c r="BT824" s="32">
        <f t="shared" si="1894"/>
        <v>-0.41981654805872726</v>
      </c>
      <c r="BU824" s="32">
        <f t="shared" si="1894"/>
        <v>-0.78493853879323394</v>
      </c>
      <c r="BV824" s="32">
        <f t="shared" si="1894"/>
        <v>-0.46015966543238535</v>
      </c>
      <c r="BW824" s="32">
        <f t="shared" si="1894"/>
        <v>-0.82528165616689209</v>
      </c>
      <c r="BX824" s="32">
        <f t="shared" si="1894"/>
        <v>-1.1904036469013988</v>
      </c>
      <c r="BY824" s="32">
        <f t="shared" si="1894"/>
        <v>-0.86562477354055023</v>
      </c>
      <c r="BZ824" s="32">
        <f t="shared" si="1894"/>
        <v>-1.2307467642750569</v>
      </c>
      <c r="CA824" s="32">
        <f t="shared" si="1894"/>
        <v>-1.5958687550095636</v>
      </c>
      <c r="CB824" s="32">
        <f t="shared" si="1894"/>
        <v>0.22663671757905574</v>
      </c>
      <c r="CC824" s="32">
        <f t="shared" ref="CC824:CS824" si="1895">SUMPRODUCT(BN$3:BN$6,$K824:$K827)</f>
        <v>-0.13848527315545101</v>
      </c>
      <c r="CD824" s="32">
        <f t="shared" si="1895"/>
        <v>-0.5036072638899578</v>
      </c>
      <c r="CE824" s="32">
        <f t="shared" si="1895"/>
        <v>-0.17882839052910909</v>
      </c>
      <c r="CF824" s="32">
        <f t="shared" si="1895"/>
        <v>-0.54395038126361583</v>
      </c>
      <c r="CG824" s="32">
        <f t="shared" si="1895"/>
        <v>-0.90907237199812263</v>
      </c>
      <c r="CH824" s="32">
        <f t="shared" si="1895"/>
        <v>-0.58429349863727387</v>
      </c>
      <c r="CI824" s="32">
        <f t="shared" si="1895"/>
        <v>-0.94941548937178066</v>
      </c>
      <c r="CJ824" s="32">
        <f t="shared" si="1895"/>
        <v>-1.3145374801062875</v>
      </c>
      <c r="CK824" s="32">
        <f t="shared" si="1895"/>
        <v>0.60174508411675742</v>
      </c>
      <c r="CL824" s="32">
        <f t="shared" si="1895"/>
        <v>0.23662309338225068</v>
      </c>
      <c r="CM824" s="32">
        <f t="shared" si="1895"/>
        <v>-0.12849889735225606</v>
      </c>
      <c r="CN824" s="32">
        <f t="shared" si="1895"/>
        <v>0.19627997600859259</v>
      </c>
      <c r="CO824" s="32">
        <f t="shared" si="1895"/>
        <v>-0.16884201472591415</v>
      </c>
      <c r="CP824" s="32">
        <f t="shared" si="1895"/>
        <v>-0.53396400546042089</v>
      </c>
      <c r="CQ824" s="32">
        <f t="shared" si="1895"/>
        <v>-0.20918513209957229</v>
      </c>
      <c r="CR824" s="32">
        <f t="shared" si="1895"/>
        <v>-0.57430712283407903</v>
      </c>
      <c r="CS824" s="32">
        <f t="shared" si="1895"/>
        <v>-0.93942911356858572</v>
      </c>
    </row>
    <row r="825" spans="2:97" ht="13.9" thickTop="1" thickBot="1" x14ac:dyDescent="0.4">
      <c r="H825" s="33">
        <f>H824</f>
        <v>4.9118380601290759E-16</v>
      </c>
      <c r="I825" s="33">
        <f t="shared" ref="I825:J825" si="1896">I820</f>
        <v>0.328219820720489</v>
      </c>
      <c r="J825" s="33">
        <f t="shared" si="1896"/>
        <v>-9.0722161828597021E-4</v>
      </c>
      <c r="K825" s="33">
        <f t="shared" ref="K825:K827" si="1897">I825+J825*H825</f>
        <v>0.328219820720489</v>
      </c>
      <c r="L825" s="33">
        <f>$CE$4-$CE$7*SUMPRODUCT($B$4:$CD$4,Q826:CS826)</f>
        <v>0</v>
      </c>
      <c r="M825" s="39" t="s">
        <v>375</v>
      </c>
      <c r="O825" s="47">
        <f t="shared" ref="O825:O826" si="1898">SUM(Q825:CS825)</f>
        <v>98.882941364185811</v>
      </c>
      <c r="P825" s="39" t="s">
        <v>365</v>
      </c>
      <c r="Q825" s="33">
        <f>EXP(Q824)</f>
        <v>2.55852037675696</v>
      </c>
      <c r="R825" s="33">
        <f>EXP(R824)</f>
        <v>1.7758996202338888</v>
      </c>
      <c r="S825" s="33">
        <f t="shared" ref="S825:CD825" si="1899">EXP(S824)</f>
        <v>1.2326731847820884</v>
      </c>
      <c r="T825" s="33">
        <f t="shared" si="1899"/>
        <v>1.7056802511713061</v>
      </c>
      <c r="U825" s="33">
        <f t="shared" si="1899"/>
        <v>1.1839330801559254</v>
      </c>
      <c r="V825" s="33">
        <f t="shared" si="1899"/>
        <v>0.82178212318805854</v>
      </c>
      <c r="W825" s="33">
        <f t="shared" si="1899"/>
        <v>1.1371201674475369</v>
      </c>
      <c r="X825" s="33">
        <f t="shared" si="1899"/>
        <v>0.7892887201039499</v>
      </c>
      <c r="Y825" s="33">
        <f t="shared" si="1899"/>
        <v>0.54785474879203877</v>
      </c>
      <c r="Z825" s="33">
        <f t="shared" si="1899"/>
        <v>3.3897642915943575</v>
      </c>
      <c r="AA825" s="33">
        <f t="shared" si="1899"/>
        <v>2.3528759719143948</v>
      </c>
      <c r="AB825" s="33">
        <f t="shared" si="1899"/>
        <v>1.6331593771696347</v>
      </c>
      <c r="AC825" s="33">
        <f t="shared" si="1899"/>
        <v>2.259842861062904</v>
      </c>
      <c r="AD825" s="33">
        <f t="shared" si="1899"/>
        <v>1.5685839812762625</v>
      </c>
      <c r="AE825" s="33">
        <f t="shared" si="1899"/>
        <v>1.0887729181130892</v>
      </c>
      <c r="AF825" s="33">
        <f t="shared" si="1899"/>
        <v>1.5065619073752687</v>
      </c>
      <c r="AG825" s="33">
        <f t="shared" si="1899"/>
        <v>1.0457226541841746</v>
      </c>
      <c r="AH825" s="33">
        <f t="shared" si="1899"/>
        <v>0.72584861207539253</v>
      </c>
      <c r="AI825" s="33">
        <f t="shared" si="1899"/>
        <v>4.9326124430198695</v>
      </c>
      <c r="AJ825" s="33">
        <f t="shared" si="1899"/>
        <v>3.4237853424577427</v>
      </c>
      <c r="AK825" s="33">
        <f t="shared" si="1899"/>
        <v>2.3764903905671111</v>
      </c>
      <c r="AL825" s="33">
        <f t="shared" si="1899"/>
        <v>3.2884082953465783</v>
      </c>
      <c r="AM825" s="33">
        <f t="shared" si="1899"/>
        <v>2.2825235616384938</v>
      </c>
      <c r="AN825" s="33">
        <f t="shared" si="1899"/>
        <v>1.5843269270447398</v>
      </c>
      <c r="AO825" s="33">
        <f t="shared" si="1899"/>
        <v>2.1922721968977177</v>
      </c>
      <c r="AP825" s="33">
        <f t="shared" si="1899"/>
        <v>1.521682374425662</v>
      </c>
      <c r="AQ825" s="33">
        <f t="shared" si="1899"/>
        <v>1.0562179513631593</v>
      </c>
      <c r="AR825" s="33">
        <f t="shared" si="1899"/>
        <v>1.556387262465061</v>
      </c>
      <c r="AS825" s="33">
        <f t="shared" si="1899"/>
        <v>1.0803070295856085</v>
      </c>
      <c r="AT825" s="33">
        <f t="shared" si="1899"/>
        <v>0.7498540410332355</v>
      </c>
      <c r="AU825" s="33">
        <f t="shared" si="1899"/>
        <v>1.0375915083100402</v>
      </c>
      <c r="AV825" s="33">
        <f t="shared" si="1899"/>
        <v>0.72020468639040536</v>
      </c>
      <c r="AW825" s="33">
        <f t="shared" si="1899"/>
        <v>0.49990269402215676</v>
      </c>
      <c r="AX825" s="33">
        <f t="shared" si="1899"/>
        <v>0.69172767220669318</v>
      </c>
      <c r="AY825" s="33">
        <f t="shared" si="1899"/>
        <v>0.48013645759360335</v>
      </c>
      <c r="AZ825" s="33">
        <f t="shared" si="1899"/>
        <v>0.33326846268143773</v>
      </c>
      <c r="BA825" s="33">
        <f t="shared" si="1899"/>
        <v>2.0620457097487161</v>
      </c>
      <c r="BB825" s="33">
        <f t="shared" si="1899"/>
        <v>1.4312906108214769</v>
      </c>
      <c r="BC825" s="33">
        <f t="shared" si="1899"/>
        <v>0.99347594621234703</v>
      </c>
      <c r="BD825" s="33">
        <f t="shared" si="1899"/>
        <v>1.3746971398324768</v>
      </c>
      <c r="BE825" s="33">
        <f t="shared" si="1899"/>
        <v>0.95419374054765083</v>
      </c>
      <c r="BF825" s="33">
        <f t="shared" si="1899"/>
        <v>0.66231729747489776</v>
      </c>
      <c r="BG825" s="33">
        <f t="shared" si="1899"/>
        <v>0.91646475988831744</v>
      </c>
      <c r="BH825" s="33">
        <f t="shared" si="1899"/>
        <v>0.63612916036510025</v>
      </c>
      <c r="BI825" s="33">
        <f t="shared" si="1899"/>
        <v>0.44154486498326495</v>
      </c>
      <c r="BJ825" s="33">
        <f t="shared" si="1899"/>
        <v>3.000583949510617</v>
      </c>
      <c r="BK825" s="33">
        <f t="shared" si="1899"/>
        <v>2.082741237797066</v>
      </c>
      <c r="BL825" s="33">
        <f t="shared" si="1899"/>
        <v>1.4456556245753212</v>
      </c>
      <c r="BM825" s="33">
        <f t="shared" si="1899"/>
        <v>2.0003892996737438</v>
      </c>
      <c r="BN825" s="33">
        <f t="shared" si="1899"/>
        <v>1.3884941585313768</v>
      </c>
      <c r="BO825" s="33">
        <f t="shared" si="1899"/>
        <v>0.96377041638354699</v>
      </c>
      <c r="BP825" s="33">
        <f t="shared" si="1899"/>
        <v>1.3335928664491621</v>
      </c>
      <c r="BQ825" s="33">
        <f t="shared" si="1899"/>
        <v>0.92566277235425076</v>
      </c>
      <c r="BR825" s="33">
        <f t="shared" si="1899"/>
        <v>0.64251361092236436</v>
      </c>
      <c r="BS825" s="33">
        <f t="shared" si="1899"/>
        <v>0.94677428906542982</v>
      </c>
      <c r="BT825" s="33">
        <f t="shared" si="1899"/>
        <v>0.65716736738666381</v>
      </c>
      <c r="BU825" s="33">
        <f t="shared" si="1899"/>
        <v>0.45614773631444994</v>
      </c>
      <c r="BV825" s="33">
        <f t="shared" si="1899"/>
        <v>0.63118285937695295</v>
      </c>
      <c r="BW825" s="33">
        <f t="shared" si="1899"/>
        <v>0.43811157825777569</v>
      </c>
      <c r="BX825" s="33">
        <f t="shared" si="1899"/>
        <v>0.30409849087629981</v>
      </c>
      <c r="BY825" s="33">
        <f t="shared" si="1899"/>
        <v>0.4207885729179684</v>
      </c>
      <c r="BZ825" s="33">
        <f t="shared" si="1899"/>
        <v>0.29207438550518366</v>
      </c>
      <c r="CA825" s="33">
        <f t="shared" si="1899"/>
        <v>0.20273232725086646</v>
      </c>
      <c r="CB825" s="33">
        <f t="shared" si="1899"/>
        <v>1.254374093100487</v>
      </c>
      <c r="CC825" s="33">
        <f t="shared" si="1899"/>
        <v>0.87067607348588738</v>
      </c>
      <c r="CD825" s="33">
        <f t="shared" si="1899"/>
        <v>0.60434668502044186</v>
      </c>
      <c r="CE825" s="33">
        <f t="shared" ref="CE825:CS825" si="1900">EXP(CE824)</f>
        <v>0.83624939540032428</v>
      </c>
      <c r="CF825" s="33">
        <f t="shared" si="1900"/>
        <v>0.58045071565725803</v>
      </c>
      <c r="CG825" s="33">
        <f t="shared" si="1900"/>
        <v>0.40289779001362774</v>
      </c>
      <c r="CH825" s="33">
        <f t="shared" si="1900"/>
        <v>0.55749959693354922</v>
      </c>
      <c r="CI825" s="33">
        <f t="shared" si="1900"/>
        <v>0.38696714377150515</v>
      </c>
      <c r="CJ825" s="33">
        <f t="shared" si="1900"/>
        <v>0.26859852667575168</v>
      </c>
      <c r="CK825" s="33">
        <f t="shared" si="1900"/>
        <v>1.825301327048626</v>
      </c>
      <c r="CL825" s="33">
        <f t="shared" si="1900"/>
        <v>1.2669635008445317</v>
      </c>
      <c r="CM825" s="33">
        <f t="shared" si="1900"/>
        <v>0.87941453210233111</v>
      </c>
      <c r="CN825" s="33">
        <f t="shared" si="1900"/>
        <v>1.2168675513657501</v>
      </c>
      <c r="CO825" s="33">
        <f t="shared" si="1900"/>
        <v>0.84464233389635401</v>
      </c>
      <c r="CP825" s="33">
        <f t="shared" si="1900"/>
        <v>0.58627635473488715</v>
      </c>
      <c r="CQ825" s="33">
        <f t="shared" si="1900"/>
        <v>0.81124503424383299</v>
      </c>
      <c r="CR825" s="33">
        <f t="shared" si="1900"/>
        <v>0.56309488926423579</v>
      </c>
      <c r="CS825" s="33">
        <f t="shared" si="1900"/>
        <v>0.39085090315659127</v>
      </c>
    </row>
    <row r="826" spans="2:97" ht="13.9" thickTop="1" thickBot="1" x14ac:dyDescent="0.4">
      <c r="H826" s="32">
        <f t="shared" ref="H826:H827" si="1901">H825</f>
        <v>4.9118380601290759E-16</v>
      </c>
      <c r="I826" s="32">
        <f t="shared" ref="I826:J826" si="1902">I821</f>
        <v>-0.40546510810816483</v>
      </c>
      <c r="J826" s="32">
        <f t="shared" si="1902"/>
        <v>-2.0646595688785688E-3</v>
      </c>
      <c r="K826" s="32">
        <f t="shared" si="1897"/>
        <v>-0.40546510810816483</v>
      </c>
      <c r="L826" s="32">
        <f>$CE$5-$CE$7*SUMPRODUCT($B$5:$CD$5,Q826:CS826)</f>
        <v>2.5579538487363607E-13</v>
      </c>
      <c r="M826" s="32">
        <f>SUMPRODUCT($B$7:$CD$7, LN(Q826:CS826))</f>
        <v>-3180.5978399977985</v>
      </c>
      <c r="O826" s="48">
        <f t="shared" si="1898"/>
        <v>1.0000000000000004</v>
      </c>
      <c r="P826" s="39" t="s">
        <v>366</v>
      </c>
      <c r="Q826" s="32">
        <f t="shared" ref="Q826:AV826" si="1903">Q825/$O825</f>
        <v>2.5874234134418909E-2</v>
      </c>
      <c r="R826" s="32">
        <f t="shared" si="1903"/>
        <v>1.7959615639802334E-2</v>
      </c>
      <c r="S826" s="32">
        <f t="shared" si="1903"/>
        <v>1.2465984200876003E-2</v>
      </c>
      <c r="T826" s="32">
        <f t="shared" si="1903"/>
        <v>1.7249489422945932E-2</v>
      </c>
      <c r="U826" s="32">
        <f t="shared" si="1903"/>
        <v>1.1973077093201553E-2</v>
      </c>
      <c r="V826" s="32">
        <f t="shared" si="1903"/>
        <v>8.3106561339173299E-3</v>
      </c>
      <c r="W826" s="32">
        <f t="shared" si="1903"/>
        <v>1.1499659615297284E-2</v>
      </c>
      <c r="X826" s="32">
        <f t="shared" si="1903"/>
        <v>7.9820513954676972E-3</v>
      </c>
      <c r="Y826" s="32">
        <f t="shared" si="1903"/>
        <v>5.5404374226115513E-3</v>
      </c>
      <c r="Z826" s="32">
        <f t="shared" si="1903"/>
        <v>3.4280577062426348E-2</v>
      </c>
      <c r="AA826" s="32">
        <f t="shared" si="1903"/>
        <v>2.379455889412466E-2</v>
      </c>
      <c r="AB826" s="32">
        <f t="shared" si="1903"/>
        <v>1.6516088160795195E-2</v>
      </c>
      <c r="AC826" s="32">
        <f t="shared" si="1903"/>
        <v>2.2853718041617555E-2</v>
      </c>
      <c r="AD826" s="32">
        <f t="shared" si="1903"/>
        <v>1.5863039262749765E-2</v>
      </c>
      <c r="AE826" s="32">
        <f t="shared" si="1903"/>
        <v>1.1010725440530124E-2</v>
      </c>
      <c r="AF826" s="32">
        <f t="shared" si="1903"/>
        <v>1.523581202774503E-2</v>
      </c>
      <c r="AG826" s="32">
        <f t="shared" si="1903"/>
        <v>1.0575359508499841E-2</v>
      </c>
      <c r="AH826" s="32">
        <f t="shared" si="1903"/>
        <v>7.34048362702008E-3</v>
      </c>
      <c r="AI826" s="32">
        <f t="shared" si="1903"/>
        <v>4.9883350707105902E-2</v>
      </c>
      <c r="AJ826" s="32">
        <f t="shared" si="1903"/>
        <v>3.4624630853646872E-2</v>
      </c>
      <c r="AK826" s="32">
        <f t="shared" si="1903"/>
        <v>2.4033370749101186E-2</v>
      </c>
      <c r="AL826" s="32">
        <f t="shared" si="1903"/>
        <v>3.3255567138070589E-2</v>
      </c>
      <c r="AM826" s="32">
        <f t="shared" si="1903"/>
        <v>2.308308723576457E-2</v>
      </c>
      <c r="AN826" s="32">
        <f t="shared" si="1903"/>
        <v>1.6022247166067448E-2</v>
      </c>
      <c r="AO826" s="32">
        <f t="shared" si="1903"/>
        <v>2.2170378092047045E-2</v>
      </c>
      <c r="AP826" s="32">
        <f t="shared" si="1903"/>
        <v>1.538872482384304E-2</v>
      </c>
      <c r="AQ826" s="32">
        <f t="shared" si="1903"/>
        <v>1.0681498110711627E-2</v>
      </c>
      <c r="AR826" s="32">
        <f t="shared" si="1903"/>
        <v>1.5739694238391309E-2</v>
      </c>
      <c r="AS826" s="32">
        <f t="shared" si="1903"/>
        <v>1.0925110182623295E-2</v>
      </c>
      <c r="AT826" s="32">
        <f t="shared" si="1903"/>
        <v>7.5832497566139696E-3</v>
      </c>
      <c r="AU826" s="32">
        <f t="shared" si="1903"/>
        <v>1.0493129492260868E-2</v>
      </c>
      <c r="AV826" s="32">
        <f t="shared" si="1903"/>
        <v>7.2834067884155257E-3</v>
      </c>
      <c r="AW826" s="32">
        <f t="shared" ref="AW826:CB826" si="1904">AW825/$O825</f>
        <v>5.0554998377426441E-3</v>
      </c>
      <c r="AX826" s="32">
        <f t="shared" si="1904"/>
        <v>6.9954196615072423E-3</v>
      </c>
      <c r="AY826" s="32">
        <f t="shared" si="1904"/>
        <v>4.8556045256103481E-3</v>
      </c>
      <c r="AZ826" s="32">
        <f t="shared" si="1904"/>
        <v>3.3703332251617617E-3</v>
      </c>
      <c r="BA826" s="32">
        <f t="shared" si="1904"/>
        <v>2.0853401823416672E-2</v>
      </c>
      <c r="BB826" s="32">
        <f t="shared" si="1904"/>
        <v>1.4474595830943524E-2</v>
      </c>
      <c r="BC826" s="32">
        <f t="shared" si="1904"/>
        <v>1.0046990234173716E-2</v>
      </c>
      <c r="BD826" s="32">
        <f t="shared" si="1904"/>
        <v>1.3902267882277775E-2</v>
      </c>
      <c r="BE826" s="32">
        <f t="shared" si="1904"/>
        <v>9.6497305539623452E-3</v>
      </c>
      <c r="BF826" s="32">
        <f t="shared" si="1904"/>
        <v>6.6979934894491411E-3</v>
      </c>
      <c r="BG826" s="32">
        <f t="shared" si="1904"/>
        <v>9.2681785881851778E-3</v>
      </c>
      <c r="BH826" s="32">
        <f t="shared" si="1904"/>
        <v>6.43315370264156E-3</v>
      </c>
      <c r="BI826" s="32">
        <f t="shared" si="1904"/>
        <v>4.4653289929660923E-3</v>
      </c>
      <c r="BJ826" s="32">
        <f t="shared" si="1904"/>
        <v>3.034480880235417E-2</v>
      </c>
      <c r="BK826" s="32">
        <f t="shared" si="1904"/>
        <v>2.106269503175812E-2</v>
      </c>
      <c r="BL826" s="32">
        <f t="shared" si="1904"/>
        <v>1.4619868752194298E-2</v>
      </c>
      <c r="BM826" s="32">
        <f t="shared" si="1904"/>
        <v>2.0229872534902771E-2</v>
      </c>
      <c r="BN826" s="32">
        <f t="shared" si="1904"/>
        <v>1.4041796687838741E-2</v>
      </c>
      <c r="BO826" s="32">
        <f t="shared" si="1904"/>
        <v>9.7465791681295277E-3</v>
      </c>
      <c r="BP826" s="32">
        <f t="shared" si="1904"/>
        <v>1.3486581689935178E-2</v>
      </c>
      <c r="BQ826" s="32">
        <f t="shared" si="1904"/>
        <v>9.361197791892489E-3</v>
      </c>
      <c r="BR826" s="32">
        <f t="shared" si="1904"/>
        <v>6.4977194454196819E-3</v>
      </c>
      <c r="BS826" s="32">
        <f t="shared" si="1904"/>
        <v>9.5746978801779445E-3</v>
      </c>
      <c r="BT826" s="32">
        <f t="shared" si="1904"/>
        <v>6.6459124123979772E-3</v>
      </c>
      <c r="BU826" s="32">
        <f t="shared" si="1904"/>
        <v>4.6130073602327236E-3</v>
      </c>
      <c r="BV826" s="32">
        <f t="shared" si="1904"/>
        <v>6.3831319201186265E-3</v>
      </c>
      <c r="BW826" s="32">
        <f t="shared" si="1904"/>
        <v>4.4306082749319825E-3</v>
      </c>
      <c r="BX826" s="32">
        <f t="shared" si="1904"/>
        <v>3.0753382401551474E-3</v>
      </c>
      <c r="BY826" s="32">
        <f t="shared" si="1904"/>
        <v>4.255421280079082E-3</v>
      </c>
      <c r="BZ826" s="32">
        <f t="shared" si="1904"/>
        <v>2.953738849954654E-3</v>
      </c>
      <c r="CA826" s="32">
        <f t="shared" si="1904"/>
        <v>2.0502254934367638E-3</v>
      </c>
      <c r="CB826" s="32">
        <f t="shared" si="1904"/>
        <v>1.2685444787495025E-2</v>
      </c>
      <c r="CC826" s="32">
        <f t="shared" ref="CC826:CS826" si="1905">CC825/$O825</f>
        <v>8.805119077912418E-3</v>
      </c>
      <c r="CD826" s="32">
        <f t="shared" si="1905"/>
        <v>6.111738553514841E-3</v>
      </c>
      <c r="CE826" s="32">
        <f t="shared" si="1905"/>
        <v>8.4569631916633463E-3</v>
      </c>
      <c r="CF826" s="32">
        <f t="shared" si="1905"/>
        <v>5.8700793852749424E-3</v>
      </c>
      <c r="CG826" s="32">
        <f t="shared" si="1905"/>
        <v>4.0744923690098928E-3</v>
      </c>
      <c r="CH826" s="32">
        <f t="shared" si="1905"/>
        <v>5.6379754611088941E-3</v>
      </c>
      <c r="CI826" s="32">
        <f t="shared" si="1905"/>
        <v>3.9133862568499593E-3</v>
      </c>
      <c r="CJ826" s="32">
        <f t="shared" si="1905"/>
        <v>2.7163282460065936E-3</v>
      </c>
      <c r="CK826" s="32">
        <f t="shared" si="1905"/>
        <v>1.8459213509092961E-2</v>
      </c>
      <c r="CL826" s="32">
        <f t="shared" si="1905"/>
        <v>1.2812761062378858E-2</v>
      </c>
      <c r="CM826" s="32">
        <f t="shared" si="1905"/>
        <v>8.8934908283467007E-3</v>
      </c>
      <c r="CN826" s="32">
        <f t="shared" si="1905"/>
        <v>1.2306142339395303E-2</v>
      </c>
      <c r="CO826" s="32">
        <f t="shared" si="1905"/>
        <v>8.5418407082525679E-3</v>
      </c>
      <c r="CP826" s="32">
        <f t="shared" si="1905"/>
        <v>5.9289938855644642E-3</v>
      </c>
      <c r="CQ826" s="32">
        <f t="shared" si="1905"/>
        <v>8.2040948929301971E-3</v>
      </c>
      <c r="CR826" s="32">
        <f t="shared" si="1905"/>
        <v>5.694560472168376E-3</v>
      </c>
      <c r="CS826" s="32">
        <f t="shared" si="1905"/>
        <v>3.9526625903763078E-3</v>
      </c>
    </row>
    <row r="827" spans="2:97" ht="13.15" thickTop="1" x14ac:dyDescent="0.35">
      <c r="H827" s="34">
        <f t="shared" si="1901"/>
        <v>4.9118380601290759E-16</v>
      </c>
      <c r="I827" s="34">
        <f t="shared" ref="I827:J827" si="1906">I822</f>
        <v>-0.36512199073450691</v>
      </c>
      <c r="J827" s="34">
        <f t="shared" si="1906"/>
        <v>0.28825978019885778</v>
      </c>
      <c r="K827" s="34">
        <f t="shared" si="1897"/>
        <v>-0.36512199073450674</v>
      </c>
      <c r="L827" s="34">
        <f>$CE$6-$CE$7*SUMPRODUCT($B$6:$CD$6,Q826:CS826)</f>
        <v>0</v>
      </c>
    </row>
    <row r="828" spans="2:97" ht="13.5" thickBot="1" x14ac:dyDescent="0.4">
      <c r="B828" s="39" t="s">
        <v>367</v>
      </c>
      <c r="D828" s="39" t="s">
        <v>368</v>
      </c>
      <c r="E828" s="39" t="s">
        <v>369</v>
      </c>
      <c r="F828" s="39" t="s">
        <v>370</v>
      </c>
      <c r="H828" s="39" t="s">
        <v>347</v>
      </c>
      <c r="I828" s="39" t="s">
        <v>371</v>
      </c>
      <c r="J828" s="39" t="s">
        <v>372</v>
      </c>
      <c r="K828" s="39" t="s">
        <v>349</v>
      </c>
      <c r="L828" s="39" t="s">
        <v>373</v>
      </c>
      <c r="M828" s="39" t="s">
        <v>374</v>
      </c>
      <c r="O828" s="45" t="s">
        <v>336</v>
      </c>
    </row>
    <row r="829" spans="2:97" ht="13.9" thickTop="1" thickBot="1" x14ac:dyDescent="0.4">
      <c r="B829" s="32">
        <f>1+B824</f>
        <v>8</v>
      </c>
      <c r="D829" s="32">
        <f>IF(F824,IF(M829&lt;0,D824,H829),E824)</f>
        <v>4.7533916710926536E-16</v>
      </c>
      <c r="E829" s="32">
        <f>IF(F824,IF(M829&lt;0,H829,E824),H829)</f>
        <v>4.8326148656108653E-16</v>
      </c>
      <c r="F829" s="32" t="b">
        <f>OR(F824,M829*M824&lt;=0)</f>
        <v>1</v>
      </c>
      <c r="H829" s="32">
        <f>IF(F824,(D824+E824)/2,2*H824)</f>
        <v>4.8326148656108653E-16</v>
      </c>
      <c r="I829" s="32">
        <f>I824</f>
        <v>-0.49706183544640364</v>
      </c>
      <c r="J829" s="32">
        <f>J824</f>
        <v>1</v>
      </c>
      <c r="K829" s="32">
        <f>I829+J829*H829</f>
        <v>-0.49706183544640314</v>
      </c>
      <c r="L829" s="32">
        <f>$CE$3-$CE$7*SUMPRODUCT($B$3:$CD$3,Q831:CS831)</f>
        <v>0</v>
      </c>
      <c r="M829" s="32">
        <f>SUMPRODUCT(L829:L832,J829:J832)</f>
        <v>-5.2813038905432902E-16</v>
      </c>
      <c r="O829" s="46">
        <f>SUM(Q829:CS829)</f>
        <v>-1.2659907370647394</v>
      </c>
      <c r="P829" s="39" t="s">
        <v>363</v>
      </c>
      <c r="Q829" s="32">
        <f t="shared" ref="Q829:AV829" si="1907">SUMPRODUCT(B$3:B$6,$K829:$K832)</f>
        <v>0.93942911356858572</v>
      </c>
      <c r="R829" s="32">
        <f t="shared" si="1907"/>
        <v>0.57430712283407903</v>
      </c>
      <c r="S829" s="32">
        <f t="shared" si="1907"/>
        <v>0.20918513209957229</v>
      </c>
      <c r="T829" s="32">
        <f t="shared" si="1907"/>
        <v>0.53396400546042089</v>
      </c>
      <c r="U829" s="32">
        <f t="shared" si="1907"/>
        <v>0.16884201472591415</v>
      </c>
      <c r="V829" s="32">
        <f t="shared" si="1907"/>
        <v>-0.19627997600859259</v>
      </c>
      <c r="W829" s="32">
        <f t="shared" si="1907"/>
        <v>0.12849889735225606</v>
      </c>
      <c r="X829" s="32">
        <f t="shared" si="1907"/>
        <v>-0.23662309338225068</v>
      </c>
      <c r="Y829" s="32">
        <f t="shared" si="1907"/>
        <v>-0.60174508411675742</v>
      </c>
      <c r="Z829" s="32">
        <f t="shared" si="1907"/>
        <v>1.2207603884718621</v>
      </c>
      <c r="AA829" s="32">
        <f t="shared" si="1907"/>
        <v>0.85563839773735528</v>
      </c>
      <c r="AB829" s="32">
        <f t="shared" si="1907"/>
        <v>0.49051640700284854</v>
      </c>
      <c r="AC829" s="32">
        <f t="shared" si="1907"/>
        <v>0.81529528036369725</v>
      </c>
      <c r="AD829" s="32">
        <f t="shared" si="1907"/>
        <v>0.45017328962919045</v>
      </c>
      <c r="AE829" s="32">
        <f t="shared" si="1907"/>
        <v>8.5051298894683713E-2</v>
      </c>
      <c r="AF829" s="32">
        <f t="shared" si="1907"/>
        <v>0.40983017225553237</v>
      </c>
      <c r="AG829" s="32">
        <f t="shared" si="1907"/>
        <v>4.4708181521025625E-2</v>
      </c>
      <c r="AH829" s="32">
        <f t="shared" si="1907"/>
        <v>-0.32041380921348112</v>
      </c>
      <c r="AI829" s="32">
        <f t="shared" si="1907"/>
        <v>1.5958687550095636</v>
      </c>
      <c r="AJ829" s="32">
        <f t="shared" si="1907"/>
        <v>1.2307467642750569</v>
      </c>
      <c r="AK829" s="32">
        <f t="shared" si="1907"/>
        <v>0.86562477354055023</v>
      </c>
      <c r="AL829" s="32">
        <f t="shared" si="1907"/>
        <v>1.1904036469013988</v>
      </c>
      <c r="AM829" s="32">
        <f t="shared" si="1907"/>
        <v>0.82528165616689209</v>
      </c>
      <c r="AN829" s="32">
        <f t="shared" si="1907"/>
        <v>0.46015966543238535</v>
      </c>
      <c r="AO829" s="32">
        <f t="shared" si="1907"/>
        <v>0.78493853879323394</v>
      </c>
      <c r="AP829" s="32">
        <f t="shared" si="1907"/>
        <v>0.41981654805872726</v>
      </c>
      <c r="AQ829" s="32">
        <f t="shared" si="1907"/>
        <v>5.4694557324220516E-2</v>
      </c>
      <c r="AR829" s="32">
        <f t="shared" si="1907"/>
        <v>0.44236727812218257</v>
      </c>
      <c r="AS829" s="32">
        <f t="shared" si="1907"/>
        <v>7.7245287387675832E-2</v>
      </c>
      <c r="AT829" s="32">
        <f t="shared" si="1907"/>
        <v>-0.28787670334683091</v>
      </c>
      <c r="AU829" s="32">
        <f t="shared" si="1907"/>
        <v>3.6902170014017743E-2</v>
      </c>
      <c r="AV829" s="32">
        <f t="shared" si="1907"/>
        <v>-0.328219820720489</v>
      </c>
      <c r="AW829" s="32">
        <f t="shared" ref="AW829:CB829" si="1908">SUMPRODUCT(AH$3:AH$6,$K829:$K832)</f>
        <v>-0.69334181145499574</v>
      </c>
      <c r="AX829" s="32">
        <f t="shared" si="1908"/>
        <v>-0.36856293809414703</v>
      </c>
      <c r="AY829" s="32">
        <f t="shared" si="1908"/>
        <v>-0.73368492882865377</v>
      </c>
      <c r="AZ829" s="32">
        <f t="shared" si="1908"/>
        <v>-1.0988069195631605</v>
      </c>
      <c r="BA829" s="32">
        <f t="shared" si="1908"/>
        <v>0.72369855302545893</v>
      </c>
      <c r="BB829" s="32">
        <f t="shared" si="1908"/>
        <v>0.35857656229095214</v>
      </c>
      <c r="BC829" s="32">
        <f t="shared" si="1908"/>
        <v>-6.5454284435546017E-3</v>
      </c>
      <c r="BD829" s="32">
        <f t="shared" si="1908"/>
        <v>0.31823344491729405</v>
      </c>
      <c r="BE829" s="32">
        <f t="shared" si="1908"/>
        <v>-4.6888545817212711E-2</v>
      </c>
      <c r="BF829" s="32">
        <f t="shared" si="1908"/>
        <v>-0.41201053655171943</v>
      </c>
      <c r="BG829" s="32">
        <f t="shared" si="1908"/>
        <v>-8.7231663190870778E-2</v>
      </c>
      <c r="BH829" s="32">
        <f t="shared" si="1908"/>
        <v>-0.45235365392537752</v>
      </c>
      <c r="BI829" s="32">
        <f t="shared" si="1908"/>
        <v>-0.81747564465988432</v>
      </c>
      <c r="BJ829" s="32">
        <f t="shared" si="1908"/>
        <v>1.0988069195631605</v>
      </c>
      <c r="BK829" s="32">
        <f t="shared" si="1908"/>
        <v>0.73368492882865377</v>
      </c>
      <c r="BL829" s="32">
        <f t="shared" si="1908"/>
        <v>0.36856293809414703</v>
      </c>
      <c r="BM829" s="32">
        <f t="shared" si="1908"/>
        <v>0.69334181145499574</v>
      </c>
      <c r="BN829" s="32">
        <f t="shared" si="1908"/>
        <v>0.328219820720489</v>
      </c>
      <c r="BO829" s="32">
        <f t="shared" si="1908"/>
        <v>-3.6902170014017743E-2</v>
      </c>
      <c r="BP829" s="32">
        <f t="shared" si="1908"/>
        <v>0.28787670334683091</v>
      </c>
      <c r="BQ829" s="32">
        <f t="shared" si="1908"/>
        <v>-7.7245287387675832E-2</v>
      </c>
      <c r="BR829" s="32">
        <f t="shared" si="1908"/>
        <v>-0.44236727812218257</v>
      </c>
      <c r="BS829" s="32">
        <f t="shared" si="1908"/>
        <v>-5.4694557324220516E-2</v>
      </c>
      <c r="BT829" s="32">
        <f t="shared" si="1908"/>
        <v>-0.41981654805872726</v>
      </c>
      <c r="BU829" s="32">
        <f t="shared" si="1908"/>
        <v>-0.78493853879323394</v>
      </c>
      <c r="BV829" s="32">
        <f t="shared" si="1908"/>
        <v>-0.46015966543238535</v>
      </c>
      <c r="BW829" s="32">
        <f t="shared" si="1908"/>
        <v>-0.82528165616689209</v>
      </c>
      <c r="BX829" s="32">
        <f t="shared" si="1908"/>
        <v>-1.1904036469013988</v>
      </c>
      <c r="BY829" s="32">
        <f t="shared" si="1908"/>
        <v>-0.86562477354055023</v>
      </c>
      <c r="BZ829" s="32">
        <f t="shared" si="1908"/>
        <v>-1.2307467642750569</v>
      </c>
      <c r="CA829" s="32">
        <f t="shared" si="1908"/>
        <v>-1.5958687550095636</v>
      </c>
      <c r="CB829" s="32">
        <f t="shared" si="1908"/>
        <v>0.22663671757905574</v>
      </c>
      <c r="CC829" s="32">
        <f t="shared" ref="CC829:CS829" si="1909">SUMPRODUCT(BN$3:BN$6,$K829:$K832)</f>
        <v>-0.13848527315545101</v>
      </c>
      <c r="CD829" s="32">
        <f t="shared" si="1909"/>
        <v>-0.5036072638899578</v>
      </c>
      <c r="CE829" s="32">
        <f t="shared" si="1909"/>
        <v>-0.17882839052910909</v>
      </c>
      <c r="CF829" s="32">
        <f t="shared" si="1909"/>
        <v>-0.54395038126361583</v>
      </c>
      <c r="CG829" s="32">
        <f t="shared" si="1909"/>
        <v>-0.90907237199812263</v>
      </c>
      <c r="CH829" s="32">
        <f t="shared" si="1909"/>
        <v>-0.58429349863727387</v>
      </c>
      <c r="CI829" s="32">
        <f t="shared" si="1909"/>
        <v>-0.94941548937178066</v>
      </c>
      <c r="CJ829" s="32">
        <f t="shared" si="1909"/>
        <v>-1.3145374801062875</v>
      </c>
      <c r="CK829" s="32">
        <f t="shared" si="1909"/>
        <v>0.60174508411675742</v>
      </c>
      <c r="CL829" s="32">
        <f t="shared" si="1909"/>
        <v>0.23662309338225068</v>
      </c>
      <c r="CM829" s="32">
        <f t="shared" si="1909"/>
        <v>-0.12849889735225606</v>
      </c>
      <c r="CN829" s="32">
        <f t="shared" si="1909"/>
        <v>0.19627997600859259</v>
      </c>
      <c r="CO829" s="32">
        <f t="shared" si="1909"/>
        <v>-0.16884201472591415</v>
      </c>
      <c r="CP829" s="32">
        <f t="shared" si="1909"/>
        <v>-0.53396400546042089</v>
      </c>
      <c r="CQ829" s="32">
        <f t="shared" si="1909"/>
        <v>-0.20918513209957229</v>
      </c>
      <c r="CR829" s="32">
        <f t="shared" si="1909"/>
        <v>-0.57430712283407903</v>
      </c>
      <c r="CS829" s="32">
        <f t="shared" si="1909"/>
        <v>-0.93942911356858572</v>
      </c>
    </row>
    <row r="830" spans="2:97" ht="13.9" thickTop="1" thickBot="1" x14ac:dyDescent="0.4">
      <c r="H830" s="33">
        <f>H829</f>
        <v>4.8326148656108653E-16</v>
      </c>
      <c r="I830" s="33">
        <f t="shared" ref="I830:J830" si="1910">I825</f>
        <v>0.328219820720489</v>
      </c>
      <c r="J830" s="33">
        <f t="shared" si="1910"/>
        <v>-9.0722161828597021E-4</v>
      </c>
      <c r="K830" s="33">
        <f t="shared" ref="K830:K832" si="1911">I830+J830*H830</f>
        <v>0.328219820720489</v>
      </c>
      <c r="L830" s="33">
        <f>$CE$4-$CE$7*SUMPRODUCT($B$4:$CD$4,Q831:CS831)</f>
        <v>0</v>
      </c>
      <c r="M830" s="39" t="s">
        <v>375</v>
      </c>
      <c r="O830" s="47">
        <f t="shared" ref="O830:O831" si="1912">SUM(Q830:CS830)</f>
        <v>98.882941364185811</v>
      </c>
      <c r="P830" s="39" t="s">
        <v>365</v>
      </c>
      <c r="Q830" s="33">
        <f>EXP(Q829)</f>
        <v>2.55852037675696</v>
      </c>
      <c r="R830" s="33">
        <f>EXP(R829)</f>
        <v>1.7758996202338888</v>
      </c>
      <c r="S830" s="33">
        <f t="shared" ref="S830:CD830" si="1913">EXP(S829)</f>
        <v>1.2326731847820884</v>
      </c>
      <c r="T830" s="33">
        <f t="shared" si="1913"/>
        <v>1.7056802511713061</v>
      </c>
      <c r="U830" s="33">
        <f t="shared" si="1913"/>
        <v>1.1839330801559254</v>
      </c>
      <c r="V830" s="33">
        <f t="shared" si="1913"/>
        <v>0.82178212318805854</v>
      </c>
      <c r="W830" s="33">
        <f t="shared" si="1913"/>
        <v>1.1371201674475369</v>
      </c>
      <c r="X830" s="33">
        <f t="shared" si="1913"/>
        <v>0.7892887201039499</v>
      </c>
      <c r="Y830" s="33">
        <f t="shared" si="1913"/>
        <v>0.54785474879203877</v>
      </c>
      <c r="Z830" s="33">
        <f t="shared" si="1913"/>
        <v>3.3897642915943575</v>
      </c>
      <c r="AA830" s="33">
        <f t="shared" si="1913"/>
        <v>2.3528759719143948</v>
      </c>
      <c r="AB830" s="33">
        <f t="shared" si="1913"/>
        <v>1.6331593771696347</v>
      </c>
      <c r="AC830" s="33">
        <f t="shared" si="1913"/>
        <v>2.259842861062904</v>
      </c>
      <c r="AD830" s="33">
        <f t="shared" si="1913"/>
        <v>1.5685839812762625</v>
      </c>
      <c r="AE830" s="33">
        <f t="shared" si="1913"/>
        <v>1.0887729181130892</v>
      </c>
      <c r="AF830" s="33">
        <f t="shared" si="1913"/>
        <v>1.5065619073752687</v>
      </c>
      <c r="AG830" s="33">
        <f t="shared" si="1913"/>
        <v>1.0457226541841746</v>
      </c>
      <c r="AH830" s="33">
        <f t="shared" si="1913"/>
        <v>0.72584861207539253</v>
      </c>
      <c r="AI830" s="33">
        <f t="shared" si="1913"/>
        <v>4.9326124430198695</v>
      </c>
      <c r="AJ830" s="33">
        <f t="shared" si="1913"/>
        <v>3.4237853424577427</v>
      </c>
      <c r="AK830" s="33">
        <f t="shared" si="1913"/>
        <v>2.3764903905671111</v>
      </c>
      <c r="AL830" s="33">
        <f t="shared" si="1913"/>
        <v>3.2884082953465783</v>
      </c>
      <c r="AM830" s="33">
        <f t="shared" si="1913"/>
        <v>2.2825235616384938</v>
      </c>
      <c r="AN830" s="33">
        <f t="shared" si="1913"/>
        <v>1.5843269270447398</v>
      </c>
      <c r="AO830" s="33">
        <f t="shared" si="1913"/>
        <v>2.1922721968977177</v>
      </c>
      <c r="AP830" s="33">
        <f t="shared" si="1913"/>
        <v>1.521682374425662</v>
      </c>
      <c r="AQ830" s="33">
        <f t="shared" si="1913"/>
        <v>1.0562179513631593</v>
      </c>
      <c r="AR830" s="33">
        <f t="shared" si="1913"/>
        <v>1.556387262465061</v>
      </c>
      <c r="AS830" s="33">
        <f t="shared" si="1913"/>
        <v>1.0803070295856085</v>
      </c>
      <c r="AT830" s="33">
        <f t="shared" si="1913"/>
        <v>0.7498540410332355</v>
      </c>
      <c r="AU830" s="33">
        <f t="shared" si="1913"/>
        <v>1.0375915083100402</v>
      </c>
      <c r="AV830" s="33">
        <f t="shared" si="1913"/>
        <v>0.72020468639040536</v>
      </c>
      <c r="AW830" s="33">
        <f t="shared" si="1913"/>
        <v>0.49990269402215676</v>
      </c>
      <c r="AX830" s="33">
        <f t="shared" si="1913"/>
        <v>0.69172767220669318</v>
      </c>
      <c r="AY830" s="33">
        <f t="shared" si="1913"/>
        <v>0.48013645759360335</v>
      </c>
      <c r="AZ830" s="33">
        <f t="shared" si="1913"/>
        <v>0.33326846268143773</v>
      </c>
      <c r="BA830" s="33">
        <f t="shared" si="1913"/>
        <v>2.0620457097487161</v>
      </c>
      <c r="BB830" s="33">
        <f t="shared" si="1913"/>
        <v>1.4312906108214769</v>
      </c>
      <c r="BC830" s="33">
        <f t="shared" si="1913"/>
        <v>0.99347594621234703</v>
      </c>
      <c r="BD830" s="33">
        <f t="shared" si="1913"/>
        <v>1.3746971398324768</v>
      </c>
      <c r="BE830" s="33">
        <f t="shared" si="1913"/>
        <v>0.95419374054765083</v>
      </c>
      <c r="BF830" s="33">
        <f t="shared" si="1913"/>
        <v>0.66231729747489776</v>
      </c>
      <c r="BG830" s="33">
        <f t="shared" si="1913"/>
        <v>0.91646475988831744</v>
      </c>
      <c r="BH830" s="33">
        <f t="shared" si="1913"/>
        <v>0.63612916036510025</v>
      </c>
      <c r="BI830" s="33">
        <f t="shared" si="1913"/>
        <v>0.44154486498326495</v>
      </c>
      <c r="BJ830" s="33">
        <f t="shared" si="1913"/>
        <v>3.000583949510617</v>
      </c>
      <c r="BK830" s="33">
        <f t="shared" si="1913"/>
        <v>2.082741237797066</v>
      </c>
      <c r="BL830" s="33">
        <f t="shared" si="1913"/>
        <v>1.4456556245753212</v>
      </c>
      <c r="BM830" s="33">
        <f t="shared" si="1913"/>
        <v>2.0003892996737438</v>
      </c>
      <c r="BN830" s="33">
        <f t="shared" si="1913"/>
        <v>1.3884941585313768</v>
      </c>
      <c r="BO830" s="33">
        <f t="shared" si="1913"/>
        <v>0.96377041638354699</v>
      </c>
      <c r="BP830" s="33">
        <f t="shared" si="1913"/>
        <v>1.3335928664491621</v>
      </c>
      <c r="BQ830" s="33">
        <f t="shared" si="1913"/>
        <v>0.92566277235425076</v>
      </c>
      <c r="BR830" s="33">
        <f t="shared" si="1913"/>
        <v>0.64251361092236436</v>
      </c>
      <c r="BS830" s="33">
        <f t="shared" si="1913"/>
        <v>0.94677428906542982</v>
      </c>
      <c r="BT830" s="33">
        <f t="shared" si="1913"/>
        <v>0.65716736738666381</v>
      </c>
      <c r="BU830" s="33">
        <f t="shared" si="1913"/>
        <v>0.45614773631444994</v>
      </c>
      <c r="BV830" s="33">
        <f t="shared" si="1913"/>
        <v>0.63118285937695295</v>
      </c>
      <c r="BW830" s="33">
        <f t="shared" si="1913"/>
        <v>0.43811157825777569</v>
      </c>
      <c r="BX830" s="33">
        <f t="shared" si="1913"/>
        <v>0.30409849087629981</v>
      </c>
      <c r="BY830" s="33">
        <f t="shared" si="1913"/>
        <v>0.4207885729179684</v>
      </c>
      <c r="BZ830" s="33">
        <f t="shared" si="1913"/>
        <v>0.29207438550518366</v>
      </c>
      <c r="CA830" s="33">
        <f t="shared" si="1913"/>
        <v>0.20273232725086646</v>
      </c>
      <c r="CB830" s="33">
        <f t="shared" si="1913"/>
        <v>1.254374093100487</v>
      </c>
      <c r="CC830" s="33">
        <f t="shared" si="1913"/>
        <v>0.87067607348588738</v>
      </c>
      <c r="CD830" s="33">
        <f t="shared" si="1913"/>
        <v>0.60434668502044186</v>
      </c>
      <c r="CE830" s="33">
        <f t="shared" ref="CE830:CS830" si="1914">EXP(CE829)</f>
        <v>0.83624939540032428</v>
      </c>
      <c r="CF830" s="33">
        <f t="shared" si="1914"/>
        <v>0.58045071565725803</v>
      </c>
      <c r="CG830" s="33">
        <f t="shared" si="1914"/>
        <v>0.40289779001362774</v>
      </c>
      <c r="CH830" s="33">
        <f t="shared" si="1914"/>
        <v>0.55749959693354922</v>
      </c>
      <c r="CI830" s="33">
        <f t="shared" si="1914"/>
        <v>0.38696714377150515</v>
      </c>
      <c r="CJ830" s="33">
        <f t="shared" si="1914"/>
        <v>0.26859852667575168</v>
      </c>
      <c r="CK830" s="33">
        <f t="shared" si="1914"/>
        <v>1.825301327048626</v>
      </c>
      <c r="CL830" s="33">
        <f t="shared" si="1914"/>
        <v>1.2669635008445317</v>
      </c>
      <c r="CM830" s="33">
        <f t="shared" si="1914"/>
        <v>0.87941453210233111</v>
      </c>
      <c r="CN830" s="33">
        <f t="shared" si="1914"/>
        <v>1.2168675513657501</v>
      </c>
      <c r="CO830" s="33">
        <f t="shared" si="1914"/>
        <v>0.84464233389635401</v>
      </c>
      <c r="CP830" s="33">
        <f t="shared" si="1914"/>
        <v>0.58627635473488715</v>
      </c>
      <c r="CQ830" s="33">
        <f t="shared" si="1914"/>
        <v>0.81124503424383299</v>
      </c>
      <c r="CR830" s="33">
        <f t="shared" si="1914"/>
        <v>0.56309488926423579</v>
      </c>
      <c r="CS830" s="33">
        <f t="shared" si="1914"/>
        <v>0.39085090315659127</v>
      </c>
    </row>
    <row r="831" spans="2:97" ht="13.9" thickTop="1" thickBot="1" x14ac:dyDescent="0.4">
      <c r="H831" s="32">
        <f t="shared" ref="H831:H832" si="1915">H830</f>
        <v>4.8326148656108653E-16</v>
      </c>
      <c r="I831" s="32">
        <f t="shared" ref="I831:J831" si="1916">I826</f>
        <v>-0.40546510810816483</v>
      </c>
      <c r="J831" s="32">
        <f t="shared" si="1916"/>
        <v>-2.0646595688785688E-3</v>
      </c>
      <c r="K831" s="32">
        <f t="shared" si="1911"/>
        <v>-0.40546510810816483</v>
      </c>
      <c r="L831" s="32">
        <f>$CE$5-$CE$7*SUMPRODUCT($B$5:$CD$5,Q831:CS831)</f>
        <v>2.5579538487363607E-13</v>
      </c>
      <c r="M831" s="32">
        <f>SUMPRODUCT($B$7:$CD$7, LN(Q831:CS831))</f>
        <v>-3180.5978399977985</v>
      </c>
      <c r="O831" s="48">
        <f t="shared" si="1912"/>
        <v>1.0000000000000004</v>
      </c>
      <c r="P831" s="39" t="s">
        <v>366</v>
      </c>
      <c r="Q831" s="32">
        <f t="shared" ref="Q831:AV831" si="1917">Q830/$O830</f>
        <v>2.5874234134418909E-2</v>
      </c>
      <c r="R831" s="32">
        <f t="shared" si="1917"/>
        <v>1.7959615639802334E-2</v>
      </c>
      <c r="S831" s="32">
        <f t="shared" si="1917"/>
        <v>1.2465984200876003E-2</v>
      </c>
      <c r="T831" s="32">
        <f t="shared" si="1917"/>
        <v>1.7249489422945932E-2</v>
      </c>
      <c r="U831" s="32">
        <f t="shared" si="1917"/>
        <v>1.1973077093201553E-2</v>
      </c>
      <c r="V831" s="32">
        <f t="shared" si="1917"/>
        <v>8.3106561339173299E-3</v>
      </c>
      <c r="W831" s="32">
        <f t="shared" si="1917"/>
        <v>1.1499659615297284E-2</v>
      </c>
      <c r="X831" s="32">
        <f t="shared" si="1917"/>
        <v>7.9820513954676972E-3</v>
      </c>
      <c r="Y831" s="32">
        <f t="shared" si="1917"/>
        <v>5.5404374226115513E-3</v>
      </c>
      <c r="Z831" s="32">
        <f t="shared" si="1917"/>
        <v>3.4280577062426348E-2</v>
      </c>
      <c r="AA831" s="32">
        <f t="shared" si="1917"/>
        <v>2.379455889412466E-2</v>
      </c>
      <c r="AB831" s="32">
        <f t="shared" si="1917"/>
        <v>1.6516088160795195E-2</v>
      </c>
      <c r="AC831" s="32">
        <f t="shared" si="1917"/>
        <v>2.2853718041617555E-2</v>
      </c>
      <c r="AD831" s="32">
        <f t="shared" si="1917"/>
        <v>1.5863039262749765E-2</v>
      </c>
      <c r="AE831" s="32">
        <f t="shared" si="1917"/>
        <v>1.1010725440530124E-2</v>
      </c>
      <c r="AF831" s="32">
        <f t="shared" si="1917"/>
        <v>1.523581202774503E-2</v>
      </c>
      <c r="AG831" s="32">
        <f t="shared" si="1917"/>
        <v>1.0575359508499841E-2</v>
      </c>
      <c r="AH831" s="32">
        <f t="shared" si="1917"/>
        <v>7.34048362702008E-3</v>
      </c>
      <c r="AI831" s="32">
        <f t="shared" si="1917"/>
        <v>4.9883350707105902E-2</v>
      </c>
      <c r="AJ831" s="32">
        <f t="shared" si="1917"/>
        <v>3.4624630853646872E-2</v>
      </c>
      <c r="AK831" s="32">
        <f t="shared" si="1917"/>
        <v>2.4033370749101186E-2</v>
      </c>
      <c r="AL831" s="32">
        <f t="shared" si="1917"/>
        <v>3.3255567138070589E-2</v>
      </c>
      <c r="AM831" s="32">
        <f t="shared" si="1917"/>
        <v>2.308308723576457E-2</v>
      </c>
      <c r="AN831" s="32">
        <f t="shared" si="1917"/>
        <v>1.6022247166067448E-2</v>
      </c>
      <c r="AO831" s="32">
        <f t="shared" si="1917"/>
        <v>2.2170378092047045E-2</v>
      </c>
      <c r="AP831" s="32">
        <f t="shared" si="1917"/>
        <v>1.538872482384304E-2</v>
      </c>
      <c r="AQ831" s="32">
        <f t="shared" si="1917"/>
        <v>1.0681498110711627E-2</v>
      </c>
      <c r="AR831" s="32">
        <f t="shared" si="1917"/>
        <v>1.5739694238391309E-2</v>
      </c>
      <c r="AS831" s="32">
        <f t="shared" si="1917"/>
        <v>1.0925110182623295E-2</v>
      </c>
      <c r="AT831" s="32">
        <f t="shared" si="1917"/>
        <v>7.5832497566139696E-3</v>
      </c>
      <c r="AU831" s="32">
        <f t="shared" si="1917"/>
        <v>1.0493129492260868E-2</v>
      </c>
      <c r="AV831" s="32">
        <f t="shared" si="1917"/>
        <v>7.2834067884155257E-3</v>
      </c>
      <c r="AW831" s="32">
        <f t="shared" ref="AW831:CB831" si="1918">AW830/$O830</f>
        <v>5.0554998377426441E-3</v>
      </c>
      <c r="AX831" s="32">
        <f t="shared" si="1918"/>
        <v>6.9954196615072423E-3</v>
      </c>
      <c r="AY831" s="32">
        <f t="shared" si="1918"/>
        <v>4.8556045256103481E-3</v>
      </c>
      <c r="AZ831" s="32">
        <f t="shared" si="1918"/>
        <v>3.3703332251617617E-3</v>
      </c>
      <c r="BA831" s="32">
        <f t="shared" si="1918"/>
        <v>2.0853401823416672E-2</v>
      </c>
      <c r="BB831" s="32">
        <f t="shared" si="1918"/>
        <v>1.4474595830943524E-2</v>
      </c>
      <c r="BC831" s="32">
        <f t="shared" si="1918"/>
        <v>1.0046990234173716E-2</v>
      </c>
      <c r="BD831" s="32">
        <f t="shared" si="1918"/>
        <v>1.3902267882277775E-2</v>
      </c>
      <c r="BE831" s="32">
        <f t="shared" si="1918"/>
        <v>9.6497305539623452E-3</v>
      </c>
      <c r="BF831" s="32">
        <f t="shared" si="1918"/>
        <v>6.6979934894491411E-3</v>
      </c>
      <c r="BG831" s="32">
        <f t="shared" si="1918"/>
        <v>9.2681785881851778E-3</v>
      </c>
      <c r="BH831" s="32">
        <f t="shared" si="1918"/>
        <v>6.43315370264156E-3</v>
      </c>
      <c r="BI831" s="32">
        <f t="shared" si="1918"/>
        <v>4.4653289929660923E-3</v>
      </c>
      <c r="BJ831" s="32">
        <f t="shared" si="1918"/>
        <v>3.034480880235417E-2</v>
      </c>
      <c r="BK831" s="32">
        <f t="shared" si="1918"/>
        <v>2.106269503175812E-2</v>
      </c>
      <c r="BL831" s="32">
        <f t="shared" si="1918"/>
        <v>1.4619868752194298E-2</v>
      </c>
      <c r="BM831" s="32">
        <f t="shared" si="1918"/>
        <v>2.0229872534902771E-2</v>
      </c>
      <c r="BN831" s="32">
        <f t="shared" si="1918"/>
        <v>1.4041796687838741E-2</v>
      </c>
      <c r="BO831" s="32">
        <f t="shared" si="1918"/>
        <v>9.7465791681295277E-3</v>
      </c>
      <c r="BP831" s="32">
        <f t="shared" si="1918"/>
        <v>1.3486581689935178E-2</v>
      </c>
      <c r="BQ831" s="32">
        <f t="shared" si="1918"/>
        <v>9.361197791892489E-3</v>
      </c>
      <c r="BR831" s="32">
        <f t="shared" si="1918"/>
        <v>6.4977194454196819E-3</v>
      </c>
      <c r="BS831" s="32">
        <f t="shared" si="1918"/>
        <v>9.5746978801779445E-3</v>
      </c>
      <c r="BT831" s="32">
        <f t="shared" si="1918"/>
        <v>6.6459124123979772E-3</v>
      </c>
      <c r="BU831" s="32">
        <f t="shared" si="1918"/>
        <v>4.6130073602327236E-3</v>
      </c>
      <c r="BV831" s="32">
        <f t="shared" si="1918"/>
        <v>6.3831319201186265E-3</v>
      </c>
      <c r="BW831" s="32">
        <f t="shared" si="1918"/>
        <v>4.4306082749319825E-3</v>
      </c>
      <c r="BX831" s="32">
        <f t="shared" si="1918"/>
        <v>3.0753382401551474E-3</v>
      </c>
      <c r="BY831" s="32">
        <f t="shared" si="1918"/>
        <v>4.255421280079082E-3</v>
      </c>
      <c r="BZ831" s="32">
        <f t="shared" si="1918"/>
        <v>2.953738849954654E-3</v>
      </c>
      <c r="CA831" s="32">
        <f t="shared" si="1918"/>
        <v>2.0502254934367638E-3</v>
      </c>
      <c r="CB831" s="32">
        <f t="shared" si="1918"/>
        <v>1.2685444787495025E-2</v>
      </c>
      <c r="CC831" s="32">
        <f t="shared" ref="CC831:CS831" si="1919">CC830/$O830</f>
        <v>8.805119077912418E-3</v>
      </c>
      <c r="CD831" s="32">
        <f t="shared" si="1919"/>
        <v>6.111738553514841E-3</v>
      </c>
      <c r="CE831" s="32">
        <f t="shared" si="1919"/>
        <v>8.4569631916633463E-3</v>
      </c>
      <c r="CF831" s="32">
        <f t="shared" si="1919"/>
        <v>5.8700793852749424E-3</v>
      </c>
      <c r="CG831" s="32">
        <f t="shared" si="1919"/>
        <v>4.0744923690098928E-3</v>
      </c>
      <c r="CH831" s="32">
        <f t="shared" si="1919"/>
        <v>5.6379754611088941E-3</v>
      </c>
      <c r="CI831" s="32">
        <f t="shared" si="1919"/>
        <v>3.9133862568499593E-3</v>
      </c>
      <c r="CJ831" s="32">
        <f t="shared" si="1919"/>
        <v>2.7163282460065936E-3</v>
      </c>
      <c r="CK831" s="32">
        <f t="shared" si="1919"/>
        <v>1.8459213509092961E-2</v>
      </c>
      <c r="CL831" s="32">
        <f t="shared" si="1919"/>
        <v>1.2812761062378858E-2</v>
      </c>
      <c r="CM831" s="32">
        <f t="shared" si="1919"/>
        <v>8.8934908283467007E-3</v>
      </c>
      <c r="CN831" s="32">
        <f t="shared" si="1919"/>
        <v>1.2306142339395303E-2</v>
      </c>
      <c r="CO831" s="32">
        <f t="shared" si="1919"/>
        <v>8.5418407082525679E-3</v>
      </c>
      <c r="CP831" s="32">
        <f t="shared" si="1919"/>
        <v>5.9289938855644642E-3</v>
      </c>
      <c r="CQ831" s="32">
        <f t="shared" si="1919"/>
        <v>8.2040948929301971E-3</v>
      </c>
      <c r="CR831" s="32">
        <f t="shared" si="1919"/>
        <v>5.694560472168376E-3</v>
      </c>
      <c r="CS831" s="32">
        <f t="shared" si="1919"/>
        <v>3.9526625903763078E-3</v>
      </c>
    </row>
    <row r="832" spans="2:97" ht="13.15" thickTop="1" x14ac:dyDescent="0.35">
      <c r="H832" s="34">
        <f t="shared" si="1915"/>
        <v>4.8326148656108653E-16</v>
      </c>
      <c r="I832" s="34">
        <f t="shared" ref="I832:J832" si="1920">I827</f>
        <v>-0.36512199073450691</v>
      </c>
      <c r="J832" s="34">
        <f t="shared" si="1920"/>
        <v>0.28825978019885778</v>
      </c>
      <c r="K832" s="34">
        <f t="shared" si="1911"/>
        <v>-0.36512199073450674</v>
      </c>
      <c r="L832" s="34">
        <f>$CE$6-$CE$7*SUMPRODUCT($B$6:$CD$6,Q831:CS831)</f>
        <v>0</v>
      </c>
    </row>
    <row r="833" spans="1:111" ht="13.5" thickBot="1" x14ac:dyDescent="0.4">
      <c r="B833" s="39" t="s">
        <v>367</v>
      </c>
      <c r="D833" s="39" t="s">
        <v>368</v>
      </c>
      <c r="E833" s="39" t="s">
        <v>369</v>
      </c>
      <c r="F833" s="39" t="s">
        <v>370</v>
      </c>
      <c r="H833" s="39" t="s">
        <v>347</v>
      </c>
      <c r="I833" s="39" t="s">
        <v>371</v>
      </c>
      <c r="J833" s="39" t="s">
        <v>372</v>
      </c>
      <c r="K833" s="39" t="s">
        <v>349</v>
      </c>
      <c r="L833" s="39" t="s">
        <v>373</v>
      </c>
      <c r="M833" s="39" t="s">
        <v>374</v>
      </c>
      <c r="O833" s="45" t="s">
        <v>336</v>
      </c>
    </row>
    <row r="834" spans="1:111" ht="13.9" thickTop="1" thickBot="1" x14ac:dyDescent="0.4">
      <c r="B834" s="32">
        <f>1+B829</f>
        <v>9</v>
      </c>
      <c r="D834" s="32">
        <f>IF(F829,IF(M834&lt;0,D829,H834),E829)</f>
        <v>4.7930032683517589E-16</v>
      </c>
      <c r="E834" s="32">
        <f>IF(F829,IF(M834&lt;0,H834,E829),H834)</f>
        <v>4.8326148656108653E-16</v>
      </c>
      <c r="F834" s="32" t="b">
        <f>OR(F829,M834*M829&lt;=0)</f>
        <v>1</v>
      </c>
      <c r="H834" s="32">
        <f>IF(F829,(D829+E829)/2,2*H829)</f>
        <v>4.7930032683517589E-16</v>
      </c>
      <c r="I834" s="32">
        <f>I829</f>
        <v>-0.49706183544640364</v>
      </c>
      <c r="J834" s="32">
        <f>J829</f>
        <v>1</v>
      </c>
      <c r="K834" s="32">
        <f>I834+J834*H834</f>
        <v>-0.49706183544640314</v>
      </c>
      <c r="L834" s="32">
        <f>$CE$3-$CE$7*SUMPRODUCT($B$3:$CD$3,Q836:CS836)</f>
        <v>0</v>
      </c>
      <c r="M834" s="32">
        <f>SUMPRODUCT(L834:L837,J834:J837)</f>
        <v>0</v>
      </c>
      <c r="O834" s="46">
        <f>SUM(Q834:CS834)</f>
        <v>-1.2659907370647412</v>
      </c>
      <c r="P834" s="39" t="s">
        <v>363</v>
      </c>
      <c r="Q834" s="32">
        <f t="shared" ref="Q834:AV834" si="1921">SUMPRODUCT(B$3:B$6,$K834:$K837)</f>
        <v>0.93942911356858583</v>
      </c>
      <c r="R834" s="32">
        <f t="shared" si="1921"/>
        <v>0.57430712283407903</v>
      </c>
      <c r="S834" s="32">
        <f t="shared" si="1921"/>
        <v>0.20918513209957224</v>
      </c>
      <c r="T834" s="32">
        <f t="shared" si="1921"/>
        <v>0.53396400546042089</v>
      </c>
      <c r="U834" s="32">
        <f t="shared" si="1921"/>
        <v>0.16884201472591415</v>
      </c>
      <c r="V834" s="32">
        <f t="shared" si="1921"/>
        <v>-0.19627997600859265</v>
      </c>
      <c r="W834" s="32">
        <f t="shared" si="1921"/>
        <v>0.12849889735225611</v>
      </c>
      <c r="X834" s="32">
        <f t="shared" si="1921"/>
        <v>-0.23662309338225068</v>
      </c>
      <c r="Y834" s="32">
        <f t="shared" si="1921"/>
        <v>-0.60174508411675753</v>
      </c>
      <c r="Z834" s="32">
        <f t="shared" si="1921"/>
        <v>1.2207603884718621</v>
      </c>
      <c r="AA834" s="32">
        <f t="shared" si="1921"/>
        <v>0.85563839773735528</v>
      </c>
      <c r="AB834" s="32">
        <f t="shared" si="1921"/>
        <v>0.49051640700284849</v>
      </c>
      <c r="AC834" s="32">
        <f t="shared" si="1921"/>
        <v>0.81529528036369725</v>
      </c>
      <c r="AD834" s="32">
        <f t="shared" si="1921"/>
        <v>0.45017328962919045</v>
      </c>
      <c r="AE834" s="32">
        <f t="shared" si="1921"/>
        <v>8.5051298894683658E-2</v>
      </c>
      <c r="AF834" s="32">
        <f t="shared" si="1921"/>
        <v>0.40983017225553242</v>
      </c>
      <c r="AG834" s="32">
        <f t="shared" si="1921"/>
        <v>4.4708181521025625E-2</v>
      </c>
      <c r="AH834" s="32">
        <f t="shared" si="1921"/>
        <v>-0.32041380921348117</v>
      </c>
      <c r="AI834" s="32">
        <f t="shared" si="1921"/>
        <v>1.5958687550095636</v>
      </c>
      <c r="AJ834" s="32">
        <f t="shared" si="1921"/>
        <v>1.2307467642750569</v>
      </c>
      <c r="AK834" s="32">
        <f t="shared" si="1921"/>
        <v>0.86562477354055012</v>
      </c>
      <c r="AL834" s="32">
        <f t="shared" si="1921"/>
        <v>1.190403646901399</v>
      </c>
      <c r="AM834" s="32">
        <f t="shared" si="1921"/>
        <v>0.82528165616689209</v>
      </c>
      <c r="AN834" s="32">
        <f t="shared" si="1921"/>
        <v>0.46015966543238529</v>
      </c>
      <c r="AO834" s="32">
        <f t="shared" si="1921"/>
        <v>0.78493853879323405</v>
      </c>
      <c r="AP834" s="32">
        <f t="shared" si="1921"/>
        <v>0.41981654805872726</v>
      </c>
      <c r="AQ834" s="32">
        <f t="shared" si="1921"/>
        <v>5.4694557324220461E-2</v>
      </c>
      <c r="AR834" s="32">
        <f t="shared" si="1921"/>
        <v>0.44236727812218263</v>
      </c>
      <c r="AS834" s="32">
        <f t="shared" si="1921"/>
        <v>7.7245287387675832E-2</v>
      </c>
      <c r="AT834" s="32">
        <f t="shared" si="1921"/>
        <v>-0.28787670334683096</v>
      </c>
      <c r="AU834" s="32">
        <f t="shared" si="1921"/>
        <v>3.6902170014017799E-2</v>
      </c>
      <c r="AV834" s="32">
        <f t="shared" si="1921"/>
        <v>-0.328219820720489</v>
      </c>
      <c r="AW834" s="32">
        <f t="shared" ref="AW834:CB834" si="1922">SUMPRODUCT(AH$3:AH$6,$K834:$K837)</f>
        <v>-0.69334181145499585</v>
      </c>
      <c r="AX834" s="32">
        <f t="shared" si="1922"/>
        <v>-0.36856293809414697</v>
      </c>
      <c r="AY834" s="32">
        <f t="shared" si="1922"/>
        <v>-0.73368492882865377</v>
      </c>
      <c r="AZ834" s="32">
        <f t="shared" si="1922"/>
        <v>-1.0988069195631605</v>
      </c>
      <c r="BA834" s="32">
        <f t="shared" si="1922"/>
        <v>0.72369855302545893</v>
      </c>
      <c r="BB834" s="32">
        <f t="shared" si="1922"/>
        <v>0.35857656229095214</v>
      </c>
      <c r="BC834" s="32">
        <f t="shared" si="1922"/>
        <v>-6.5454284435546572E-3</v>
      </c>
      <c r="BD834" s="32">
        <f t="shared" si="1922"/>
        <v>0.31823344491729411</v>
      </c>
      <c r="BE834" s="32">
        <f t="shared" si="1922"/>
        <v>-4.6888545817212711E-2</v>
      </c>
      <c r="BF834" s="32">
        <f t="shared" si="1922"/>
        <v>-0.41201053655171949</v>
      </c>
      <c r="BG834" s="32">
        <f t="shared" si="1922"/>
        <v>-8.7231663190870723E-2</v>
      </c>
      <c r="BH834" s="32">
        <f t="shared" si="1922"/>
        <v>-0.45235365392537752</v>
      </c>
      <c r="BI834" s="32">
        <f t="shared" si="1922"/>
        <v>-0.81747564465988432</v>
      </c>
      <c r="BJ834" s="32">
        <f t="shared" si="1922"/>
        <v>1.0988069195631605</v>
      </c>
      <c r="BK834" s="32">
        <f t="shared" si="1922"/>
        <v>0.73368492882865377</v>
      </c>
      <c r="BL834" s="32">
        <f t="shared" si="1922"/>
        <v>0.36856293809414697</v>
      </c>
      <c r="BM834" s="32">
        <f t="shared" si="1922"/>
        <v>0.69334181145499585</v>
      </c>
      <c r="BN834" s="32">
        <f t="shared" si="1922"/>
        <v>0.328219820720489</v>
      </c>
      <c r="BO834" s="32">
        <f t="shared" si="1922"/>
        <v>-3.6902170014017799E-2</v>
      </c>
      <c r="BP834" s="32">
        <f t="shared" si="1922"/>
        <v>0.28787670334683096</v>
      </c>
      <c r="BQ834" s="32">
        <f t="shared" si="1922"/>
        <v>-7.7245287387675832E-2</v>
      </c>
      <c r="BR834" s="32">
        <f t="shared" si="1922"/>
        <v>-0.44236727812218263</v>
      </c>
      <c r="BS834" s="32">
        <f t="shared" si="1922"/>
        <v>-5.4694557324220461E-2</v>
      </c>
      <c r="BT834" s="32">
        <f t="shared" si="1922"/>
        <v>-0.41981654805872726</v>
      </c>
      <c r="BU834" s="32">
        <f t="shared" si="1922"/>
        <v>-0.78493853879323405</v>
      </c>
      <c r="BV834" s="32">
        <f t="shared" si="1922"/>
        <v>-0.46015966543238529</v>
      </c>
      <c r="BW834" s="32">
        <f t="shared" si="1922"/>
        <v>-0.82528165616689209</v>
      </c>
      <c r="BX834" s="32">
        <f t="shared" si="1922"/>
        <v>-1.190403646901399</v>
      </c>
      <c r="BY834" s="32">
        <f t="shared" si="1922"/>
        <v>-0.86562477354055012</v>
      </c>
      <c r="BZ834" s="32">
        <f t="shared" si="1922"/>
        <v>-1.2307467642750569</v>
      </c>
      <c r="CA834" s="32">
        <f t="shared" si="1922"/>
        <v>-1.5958687550095636</v>
      </c>
      <c r="CB834" s="32">
        <f t="shared" si="1922"/>
        <v>0.22663671757905579</v>
      </c>
      <c r="CC834" s="32">
        <f t="shared" ref="CC834:CS834" si="1923">SUMPRODUCT(BN$3:BN$6,$K834:$K837)</f>
        <v>-0.13848527315545101</v>
      </c>
      <c r="CD834" s="32">
        <f t="shared" si="1923"/>
        <v>-0.5036072638899578</v>
      </c>
      <c r="CE834" s="32">
        <f t="shared" si="1923"/>
        <v>-0.17882839052910904</v>
      </c>
      <c r="CF834" s="32">
        <f t="shared" si="1923"/>
        <v>-0.54395038126361583</v>
      </c>
      <c r="CG834" s="32">
        <f t="shared" si="1923"/>
        <v>-0.90907237199812263</v>
      </c>
      <c r="CH834" s="32">
        <f t="shared" si="1923"/>
        <v>-0.58429349863727387</v>
      </c>
      <c r="CI834" s="32">
        <f t="shared" si="1923"/>
        <v>-0.94941548937178066</v>
      </c>
      <c r="CJ834" s="32">
        <f t="shared" si="1923"/>
        <v>-1.3145374801062875</v>
      </c>
      <c r="CK834" s="32">
        <f t="shared" si="1923"/>
        <v>0.60174508411675753</v>
      </c>
      <c r="CL834" s="32">
        <f t="shared" si="1923"/>
        <v>0.23662309338225068</v>
      </c>
      <c r="CM834" s="32">
        <f t="shared" si="1923"/>
        <v>-0.12849889735225611</v>
      </c>
      <c r="CN834" s="32">
        <f t="shared" si="1923"/>
        <v>0.19627997600859265</v>
      </c>
      <c r="CO834" s="32">
        <f t="shared" si="1923"/>
        <v>-0.16884201472591415</v>
      </c>
      <c r="CP834" s="32">
        <f t="shared" si="1923"/>
        <v>-0.53396400546042089</v>
      </c>
      <c r="CQ834" s="32">
        <f t="shared" si="1923"/>
        <v>-0.20918513209957224</v>
      </c>
      <c r="CR834" s="32">
        <f t="shared" si="1923"/>
        <v>-0.57430712283407903</v>
      </c>
      <c r="CS834" s="32">
        <f t="shared" si="1923"/>
        <v>-0.93942911356858583</v>
      </c>
    </row>
    <row r="835" spans="1:111" ht="13.9" thickTop="1" thickBot="1" x14ac:dyDescent="0.4">
      <c r="H835" s="33">
        <f>H834</f>
        <v>4.7930032683517589E-16</v>
      </c>
      <c r="I835" s="33">
        <f t="shared" ref="I835:J835" si="1924">I830</f>
        <v>0.328219820720489</v>
      </c>
      <c r="J835" s="33">
        <f t="shared" si="1924"/>
        <v>-9.0722161828597021E-4</v>
      </c>
      <c r="K835" s="33">
        <f t="shared" ref="K835:K837" si="1925">I835+J835*H835</f>
        <v>0.328219820720489</v>
      </c>
      <c r="L835" s="33">
        <f>$CE$4-$CE$7*SUMPRODUCT($B$4:$CD$4,Q836:CS836)</f>
        <v>0</v>
      </c>
      <c r="M835" s="39" t="s">
        <v>375</v>
      </c>
      <c r="O835" s="47">
        <f t="shared" ref="O835:O836" si="1926">SUM(Q835:CS835)</f>
        <v>98.882941364185811</v>
      </c>
      <c r="P835" s="39" t="s">
        <v>365</v>
      </c>
      <c r="Q835" s="33">
        <f>EXP(Q834)</f>
        <v>2.5585203767569604</v>
      </c>
      <c r="R835" s="33">
        <f>EXP(R834)</f>
        <v>1.7758996202338888</v>
      </c>
      <c r="S835" s="33">
        <f t="shared" ref="S835:CD835" si="1927">EXP(S834)</f>
        <v>1.2326731847820882</v>
      </c>
      <c r="T835" s="33">
        <f t="shared" si="1927"/>
        <v>1.7056802511713061</v>
      </c>
      <c r="U835" s="33">
        <f t="shared" si="1927"/>
        <v>1.1839330801559254</v>
      </c>
      <c r="V835" s="33">
        <f t="shared" si="1927"/>
        <v>0.82178212318805843</v>
      </c>
      <c r="W835" s="33">
        <f t="shared" si="1927"/>
        <v>1.1371201674475369</v>
      </c>
      <c r="X835" s="33">
        <f t="shared" si="1927"/>
        <v>0.7892887201039499</v>
      </c>
      <c r="Y835" s="33">
        <f t="shared" si="1927"/>
        <v>0.54785474879203866</v>
      </c>
      <c r="Z835" s="33">
        <f t="shared" si="1927"/>
        <v>3.3897642915943575</v>
      </c>
      <c r="AA835" s="33">
        <f t="shared" si="1927"/>
        <v>2.3528759719143948</v>
      </c>
      <c r="AB835" s="33">
        <f t="shared" si="1927"/>
        <v>1.6331593771696347</v>
      </c>
      <c r="AC835" s="33">
        <f t="shared" si="1927"/>
        <v>2.259842861062904</v>
      </c>
      <c r="AD835" s="33">
        <f t="shared" si="1927"/>
        <v>1.5685839812762625</v>
      </c>
      <c r="AE835" s="33">
        <f t="shared" si="1927"/>
        <v>1.0887729181130892</v>
      </c>
      <c r="AF835" s="33">
        <f t="shared" si="1927"/>
        <v>1.5065619073752687</v>
      </c>
      <c r="AG835" s="33">
        <f t="shared" si="1927"/>
        <v>1.0457226541841746</v>
      </c>
      <c r="AH835" s="33">
        <f t="shared" si="1927"/>
        <v>0.72584861207539253</v>
      </c>
      <c r="AI835" s="33">
        <f t="shared" si="1927"/>
        <v>4.9326124430198695</v>
      </c>
      <c r="AJ835" s="33">
        <f t="shared" si="1927"/>
        <v>3.4237853424577427</v>
      </c>
      <c r="AK835" s="33">
        <f t="shared" si="1927"/>
        <v>2.3764903905671106</v>
      </c>
      <c r="AL835" s="33">
        <f t="shared" si="1927"/>
        <v>3.2884082953465787</v>
      </c>
      <c r="AM835" s="33">
        <f t="shared" si="1927"/>
        <v>2.2825235616384938</v>
      </c>
      <c r="AN835" s="33">
        <f t="shared" si="1927"/>
        <v>1.5843269270447398</v>
      </c>
      <c r="AO835" s="33">
        <f t="shared" si="1927"/>
        <v>2.1922721968977181</v>
      </c>
      <c r="AP835" s="33">
        <f t="shared" si="1927"/>
        <v>1.521682374425662</v>
      </c>
      <c r="AQ835" s="33">
        <f t="shared" si="1927"/>
        <v>1.0562179513631593</v>
      </c>
      <c r="AR835" s="33">
        <f t="shared" si="1927"/>
        <v>1.556387262465061</v>
      </c>
      <c r="AS835" s="33">
        <f t="shared" si="1927"/>
        <v>1.0803070295856085</v>
      </c>
      <c r="AT835" s="33">
        <f t="shared" si="1927"/>
        <v>0.74985404103323539</v>
      </c>
      <c r="AU835" s="33">
        <f t="shared" si="1927"/>
        <v>1.0375915083100402</v>
      </c>
      <c r="AV835" s="33">
        <f t="shared" si="1927"/>
        <v>0.72020468639040536</v>
      </c>
      <c r="AW835" s="33">
        <f t="shared" si="1927"/>
        <v>0.4999026940221567</v>
      </c>
      <c r="AX835" s="33">
        <f t="shared" si="1927"/>
        <v>0.69172767220669318</v>
      </c>
      <c r="AY835" s="33">
        <f t="shared" si="1927"/>
        <v>0.48013645759360335</v>
      </c>
      <c r="AZ835" s="33">
        <f t="shared" si="1927"/>
        <v>0.33326846268143773</v>
      </c>
      <c r="BA835" s="33">
        <f t="shared" si="1927"/>
        <v>2.0620457097487161</v>
      </c>
      <c r="BB835" s="33">
        <f t="shared" si="1927"/>
        <v>1.4312906108214769</v>
      </c>
      <c r="BC835" s="33">
        <f t="shared" si="1927"/>
        <v>0.99347594621234703</v>
      </c>
      <c r="BD835" s="33">
        <f t="shared" si="1927"/>
        <v>1.374697139832477</v>
      </c>
      <c r="BE835" s="33">
        <f t="shared" si="1927"/>
        <v>0.95419374054765083</v>
      </c>
      <c r="BF835" s="33">
        <f t="shared" si="1927"/>
        <v>0.66231729747489765</v>
      </c>
      <c r="BG835" s="33">
        <f t="shared" si="1927"/>
        <v>0.91646475988831755</v>
      </c>
      <c r="BH835" s="33">
        <f t="shared" si="1927"/>
        <v>0.63612916036510025</v>
      </c>
      <c r="BI835" s="33">
        <f t="shared" si="1927"/>
        <v>0.44154486498326495</v>
      </c>
      <c r="BJ835" s="33">
        <f t="shared" si="1927"/>
        <v>3.000583949510617</v>
      </c>
      <c r="BK835" s="33">
        <f t="shared" si="1927"/>
        <v>2.082741237797066</v>
      </c>
      <c r="BL835" s="33">
        <f t="shared" si="1927"/>
        <v>1.4456556245753209</v>
      </c>
      <c r="BM835" s="33">
        <f t="shared" si="1927"/>
        <v>2.0003892996737442</v>
      </c>
      <c r="BN835" s="33">
        <f t="shared" si="1927"/>
        <v>1.3884941585313768</v>
      </c>
      <c r="BO835" s="33">
        <f t="shared" si="1927"/>
        <v>0.96377041638354699</v>
      </c>
      <c r="BP835" s="33">
        <f t="shared" si="1927"/>
        <v>1.3335928664491621</v>
      </c>
      <c r="BQ835" s="33">
        <f t="shared" si="1927"/>
        <v>0.92566277235425076</v>
      </c>
      <c r="BR835" s="33">
        <f t="shared" si="1927"/>
        <v>0.64251361092236436</v>
      </c>
      <c r="BS835" s="33">
        <f t="shared" si="1927"/>
        <v>0.94677428906542982</v>
      </c>
      <c r="BT835" s="33">
        <f t="shared" si="1927"/>
        <v>0.65716736738666381</v>
      </c>
      <c r="BU835" s="33">
        <f t="shared" si="1927"/>
        <v>0.45614773631444988</v>
      </c>
      <c r="BV835" s="33">
        <f t="shared" si="1927"/>
        <v>0.63118285937695295</v>
      </c>
      <c r="BW835" s="33">
        <f t="shared" si="1927"/>
        <v>0.43811157825777569</v>
      </c>
      <c r="BX835" s="33">
        <f t="shared" si="1927"/>
        <v>0.30409849087629975</v>
      </c>
      <c r="BY835" s="33">
        <f t="shared" si="1927"/>
        <v>0.42078857291796845</v>
      </c>
      <c r="BZ835" s="33">
        <f t="shared" si="1927"/>
        <v>0.29207438550518366</v>
      </c>
      <c r="CA835" s="33">
        <f t="shared" si="1927"/>
        <v>0.20273232725086646</v>
      </c>
      <c r="CB835" s="33">
        <f t="shared" si="1927"/>
        <v>1.254374093100487</v>
      </c>
      <c r="CC835" s="33">
        <f t="shared" si="1927"/>
        <v>0.87067607348588738</v>
      </c>
      <c r="CD835" s="33">
        <f t="shared" si="1927"/>
        <v>0.60434668502044186</v>
      </c>
      <c r="CE835" s="33">
        <f t="shared" ref="CE835:CS835" si="1928">EXP(CE834)</f>
        <v>0.83624939540032428</v>
      </c>
      <c r="CF835" s="33">
        <f t="shared" si="1928"/>
        <v>0.58045071565725803</v>
      </c>
      <c r="CG835" s="33">
        <f t="shared" si="1928"/>
        <v>0.40289779001362774</v>
      </c>
      <c r="CH835" s="33">
        <f t="shared" si="1928"/>
        <v>0.55749959693354922</v>
      </c>
      <c r="CI835" s="33">
        <f t="shared" si="1928"/>
        <v>0.38696714377150515</v>
      </c>
      <c r="CJ835" s="33">
        <f t="shared" si="1928"/>
        <v>0.26859852667575168</v>
      </c>
      <c r="CK835" s="33">
        <f t="shared" si="1928"/>
        <v>1.8253013270486262</v>
      </c>
      <c r="CL835" s="33">
        <f t="shared" si="1928"/>
        <v>1.2669635008445317</v>
      </c>
      <c r="CM835" s="33">
        <f t="shared" si="1928"/>
        <v>0.87941453210233111</v>
      </c>
      <c r="CN835" s="33">
        <f t="shared" si="1928"/>
        <v>1.2168675513657503</v>
      </c>
      <c r="CO835" s="33">
        <f t="shared" si="1928"/>
        <v>0.84464233389635401</v>
      </c>
      <c r="CP835" s="33">
        <f t="shared" si="1928"/>
        <v>0.58627635473488715</v>
      </c>
      <c r="CQ835" s="33">
        <f t="shared" si="1928"/>
        <v>0.8112450342438331</v>
      </c>
      <c r="CR835" s="33">
        <f t="shared" si="1928"/>
        <v>0.56309488926423579</v>
      </c>
      <c r="CS835" s="33">
        <f t="shared" si="1928"/>
        <v>0.39085090315659121</v>
      </c>
    </row>
    <row r="836" spans="1:111" ht="13.9" thickTop="1" thickBot="1" x14ac:dyDescent="0.4">
      <c r="H836" s="32">
        <f t="shared" ref="H836:H837" si="1929">H835</f>
        <v>4.7930032683517589E-16</v>
      </c>
      <c r="I836" s="32">
        <f t="shared" ref="I836:J836" si="1930">I831</f>
        <v>-0.40546510810816483</v>
      </c>
      <c r="J836" s="32">
        <f t="shared" si="1930"/>
        <v>-2.0646595688785688E-3</v>
      </c>
      <c r="K836" s="32">
        <f t="shared" si="1925"/>
        <v>-0.40546510810816483</v>
      </c>
      <c r="L836" s="32">
        <f>$CE$5-$CE$7*SUMPRODUCT($B$5:$CD$5,Q836:CS836)</f>
        <v>0</v>
      </c>
      <c r="M836" s="32">
        <f>SUMPRODUCT($B$7:$CD$7, LN(Q836:CS836))</f>
        <v>-3180.5978399977985</v>
      </c>
      <c r="O836" s="48">
        <f t="shared" si="1926"/>
        <v>1.0000000000000004</v>
      </c>
      <c r="P836" s="39" t="s">
        <v>366</v>
      </c>
      <c r="Q836" s="32">
        <f t="shared" ref="Q836:AV836" si="1931">Q835/$O835</f>
        <v>2.5874234134418913E-2</v>
      </c>
      <c r="R836" s="32">
        <f t="shared" si="1931"/>
        <v>1.7959615639802334E-2</v>
      </c>
      <c r="S836" s="32">
        <f t="shared" si="1931"/>
        <v>1.2465984200875999E-2</v>
      </c>
      <c r="T836" s="32">
        <f t="shared" si="1931"/>
        <v>1.7249489422945932E-2</v>
      </c>
      <c r="U836" s="32">
        <f t="shared" si="1931"/>
        <v>1.1973077093201553E-2</v>
      </c>
      <c r="V836" s="32">
        <f t="shared" si="1931"/>
        <v>8.3106561339173299E-3</v>
      </c>
      <c r="W836" s="32">
        <f t="shared" si="1931"/>
        <v>1.1499659615297284E-2</v>
      </c>
      <c r="X836" s="32">
        <f t="shared" si="1931"/>
        <v>7.9820513954676972E-3</v>
      </c>
      <c r="Y836" s="32">
        <f t="shared" si="1931"/>
        <v>5.5404374226115504E-3</v>
      </c>
      <c r="Z836" s="32">
        <f t="shared" si="1931"/>
        <v>3.4280577062426348E-2</v>
      </c>
      <c r="AA836" s="32">
        <f t="shared" si="1931"/>
        <v>2.379455889412466E-2</v>
      </c>
      <c r="AB836" s="32">
        <f t="shared" si="1931"/>
        <v>1.6516088160795195E-2</v>
      </c>
      <c r="AC836" s="32">
        <f t="shared" si="1931"/>
        <v>2.2853718041617555E-2</v>
      </c>
      <c r="AD836" s="32">
        <f t="shared" si="1931"/>
        <v>1.5863039262749765E-2</v>
      </c>
      <c r="AE836" s="32">
        <f t="shared" si="1931"/>
        <v>1.1010725440530124E-2</v>
      </c>
      <c r="AF836" s="32">
        <f t="shared" si="1931"/>
        <v>1.523581202774503E-2</v>
      </c>
      <c r="AG836" s="32">
        <f t="shared" si="1931"/>
        <v>1.0575359508499841E-2</v>
      </c>
      <c r="AH836" s="32">
        <f t="shared" si="1931"/>
        <v>7.34048362702008E-3</v>
      </c>
      <c r="AI836" s="32">
        <f t="shared" si="1931"/>
        <v>4.9883350707105902E-2</v>
      </c>
      <c r="AJ836" s="32">
        <f t="shared" si="1931"/>
        <v>3.4624630853646872E-2</v>
      </c>
      <c r="AK836" s="32">
        <f t="shared" si="1931"/>
        <v>2.4033370749101182E-2</v>
      </c>
      <c r="AL836" s="32">
        <f t="shared" si="1931"/>
        <v>3.3255567138070589E-2</v>
      </c>
      <c r="AM836" s="32">
        <f t="shared" si="1931"/>
        <v>2.308308723576457E-2</v>
      </c>
      <c r="AN836" s="32">
        <f t="shared" si="1931"/>
        <v>1.6022247166067448E-2</v>
      </c>
      <c r="AO836" s="32">
        <f t="shared" si="1931"/>
        <v>2.2170378092047052E-2</v>
      </c>
      <c r="AP836" s="32">
        <f t="shared" si="1931"/>
        <v>1.538872482384304E-2</v>
      </c>
      <c r="AQ836" s="32">
        <f t="shared" si="1931"/>
        <v>1.0681498110711627E-2</v>
      </c>
      <c r="AR836" s="32">
        <f t="shared" si="1931"/>
        <v>1.5739694238391309E-2</v>
      </c>
      <c r="AS836" s="32">
        <f t="shared" si="1931"/>
        <v>1.0925110182623295E-2</v>
      </c>
      <c r="AT836" s="32">
        <f t="shared" si="1931"/>
        <v>7.5832497566139688E-3</v>
      </c>
      <c r="AU836" s="32">
        <f t="shared" si="1931"/>
        <v>1.0493129492260868E-2</v>
      </c>
      <c r="AV836" s="32">
        <f t="shared" si="1931"/>
        <v>7.2834067884155257E-3</v>
      </c>
      <c r="AW836" s="32">
        <f t="shared" ref="AW836:CB836" si="1932">AW835/$O835</f>
        <v>5.0554998377426432E-3</v>
      </c>
      <c r="AX836" s="32">
        <f t="shared" si="1932"/>
        <v>6.9954196615072423E-3</v>
      </c>
      <c r="AY836" s="32">
        <f t="shared" si="1932"/>
        <v>4.8556045256103481E-3</v>
      </c>
      <c r="AZ836" s="32">
        <f t="shared" si="1932"/>
        <v>3.3703332251617617E-3</v>
      </c>
      <c r="BA836" s="32">
        <f t="shared" si="1932"/>
        <v>2.0853401823416672E-2</v>
      </c>
      <c r="BB836" s="32">
        <f t="shared" si="1932"/>
        <v>1.4474595830943524E-2</v>
      </c>
      <c r="BC836" s="32">
        <f t="shared" si="1932"/>
        <v>1.0046990234173716E-2</v>
      </c>
      <c r="BD836" s="32">
        <f t="shared" si="1932"/>
        <v>1.3902267882277776E-2</v>
      </c>
      <c r="BE836" s="32">
        <f t="shared" si="1932"/>
        <v>9.6497305539623452E-3</v>
      </c>
      <c r="BF836" s="32">
        <f t="shared" si="1932"/>
        <v>6.6979934894491402E-3</v>
      </c>
      <c r="BG836" s="32">
        <f t="shared" si="1932"/>
        <v>9.2681785881851796E-3</v>
      </c>
      <c r="BH836" s="32">
        <f t="shared" si="1932"/>
        <v>6.43315370264156E-3</v>
      </c>
      <c r="BI836" s="32">
        <f t="shared" si="1932"/>
        <v>4.4653289929660923E-3</v>
      </c>
      <c r="BJ836" s="32">
        <f t="shared" si="1932"/>
        <v>3.034480880235417E-2</v>
      </c>
      <c r="BK836" s="32">
        <f t="shared" si="1932"/>
        <v>2.106269503175812E-2</v>
      </c>
      <c r="BL836" s="32">
        <f t="shared" si="1932"/>
        <v>1.4619868752194296E-2</v>
      </c>
      <c r="BM836" s="32">
        <f t="shared" si="1932"/>
        <v>2.0229872534902778E-2</v>
      </c>
      <c r="BN836" s="32">
        <f t="shared" si="1932"/>
        <v>1.4041796687838741E-2</v>
      </c>
      <c r="BO836" s="32">
        <f t="shared" si="1932"/>
        <v>9.7465791681295277E-3</v>
      </c>
      <c r="BP836" s="32">
        <f t="shared" si="1932"/>
        <v>1.3486581689935178E-2</v>
      </c>
      <c r="BQ836" s="32">
        <f t="shared" si="1932"/>
        <v>9.361197791892489E-3</v>
      </c>
      <c r="BR836" s="32">
        <f t="shared" si="1932"/>
        <v>6.4977194454196819E-3</v>
      </c>
      <c r="BS836" s="32">
        <f t="shared" si="1932"/>
        <v>9.5746978801779445E-3</v>
      </c>
      <c r="BT836" s="32">
        <f t="shared" si="1932"/>
        <v>6.6459124123979772E-3</v>
      </c>
      <c r="BU836" s="32">
        <f t="shared" si="1932"/>
        <v>4.6130073602327227E-3</v>
      </c>
      <c r="BV836" s="32">
        <f t="shared" si="1932"/>
        <v>6.3831319201186265E-3</v>
      </c>
      <c r="BW836" s="32">
        <f t="shared" si="1932"/>
        <v>4.4306082749319825E-3</v>
      </c>
      <c r="BX836" s="32">
        <f t="shared" si="1932"/>
        <v>3.0753382401551466E-3</v>
      </c>
      <c r="BY836" s="32">
        <f t="shared" si="1932"/>
        <v>4.2554212800790829E-3</v>
      </c>
      <c r="BZ836" s="32">
        <f t="shared" si="1932"/>
        <v>2.953738849954654E-3</v>
      </c>
      <c r="CA836" s="32">
        <f t="shared" si="1932"/>
        <v>2.0502254934367638E-3</v>
      </c>
      <c r="CB836" s="32">
        <f t="shared" si="1932"/>
        <v>1.2685444787495025E-2</v>
      </c>
      <c r="CC836" s="32">
        <f t="shared" ref="CC836:CS836" si="1933">CC835/$O835</f>
        <v>8.805119077912418E-3</v>
      </c>
      <c r="CD836" s="32">
        <f t="shared" si="1933"/>
        <v>6.111738553514841E-3</v>
      </c>
      <c r="CE836" s="32">
        <f t="shared" si="1933"/>
        <v>8.4569631916633463E-3</v>
      </c>
      <c r="CF836" s="32">
        <f t="shared" si="1933"/>
        <v>5.8700793852749424E-3</v>
      </c>
      <c r="CG836" s="32">
        <f t="shared" si="1933"/>
        <v>4.0744923690098928E-3</v>
      </c>
      <c r="CH836" s="32">
        <f t="shared" si="1933"/>
        <v>5.6379754611088941E-3</v>
      </c>
      <c r="CI836" s="32">
        <f t="shared" si="1933"/>
        <v>3.9133862568499593E-3</v>
      </c>
      <c r="CJ836" s="32">
        <f t="shared" si="1933"/>
        <v>2.7163282460065936E-3</v>
      </c>
      <c r="CK836" s="32">
        <f t="shared" si="1933"/>
        <v>1.8459213509092964E-2</v>
      </c>
      <c r="CL836" s="32">
        <f t="shared" si="1933"/>
        <v>1.2812761062378858E-2</v>
      </c>
      <c r="CM836" s="32">
        <f t="shared" si="1933"/>
        <v>8.8934908283467007E-3</v>
      </c>
      <c r="CN836" s="32">
        <f t="shared" si="1933"/>
        <v>1.2306142339395304E-2</v>
      </c>
      <c r="CO836" s="32">
        <f t="shared" si="1933"/>
        <v>8.5418407082525679E-3</v>
      </c>
      <c r="CP836" s="32">
        <f t="shared" si="1933"/>
        <v>5.9289938855644642E-3</v>
      </c>
      <c r="CQ836" s="32">
        <f t="shared" si="1933"/>
        <v>8.2040948929301988E-3</v>
      </c>
      <c r="CR836" s="32">
        <f t="shared" si="1933"/>
        <v>5.694560472168376E-3</v>
      </c>
      <c r="CS836" s="32">
        <f t="shared" si="1933"/>
        <v>3.9526625903763078E-3</v>
      </c>
    </row>
    <row r="837" spans="1:111" ht="13.15" thickTop="1" x14ac:dyDescent="0.35">
      <c r="H837" s="34">
        <f t="shared" si="1929"/>
        <v>4.7930032683517589E-16</v>
      </c>
      <c r="I837" s="34">
        <f t="shared" ref="I837:J837" si="1934">I832</f>
        <v>-0.36512199073450691</v>
      </c>
      <c r="J837" s="34">
        <f t="shared" si="1934"/>
        <v>0.28825978019885778</v>
      </c>
      <c r="K837" s="34">
        <f t="shared" si="1925"/>
        <v>-0.3651219907345068</v>
      </c>
      <c r="L837" s="34">
        <f>$CE$6-$CE$7*SUMPRODUCT($B$6:$CD$6,Q836:CS836)</f>
        <v>0</v>
      </c>
    </row>
    <row r="838" spans="1:111" ht="13.5" thickBot="1" x14ac:dyDescent="0.4">
      <c r="B838" s="39" t="s">
        <v>367</v>
      </c>
      <c r="D838" s="39" t="s">
        <v>368</v>
      </c>
      <c r="E838" s="39" t="s">
        <v>369</v>
      </c>
      <c r="F838" s="39" t="s">
        <v>370</v>
      </c>
      <c r="H838" s="39" t="s">
        <v>347</v>
      </c>
      <c r="I838" s="39" t="s">
        <v>371</v>
      </c>
      <c r="J838" s="39" t="s">
        <v>372</v>
      </c>
      <c r="K838" s="39" t="s">
        <v>349</v>
      </c>
      <c r="L838" s="39" t="s">
        <v>373</v>
      </c>
      <c r="M838" s="39" t="s">
        <v>374</v>
      </c>
      <c r="O838" s="45" t="s">
        <v>336</v>
      </c>
    </row>
    <row r="839" spans="1:111" ht="13.9" thickTop="1" thickBot="1" x14ac:dyDescent="0.4">
      <c r="B839" s="32">
        <f>1+B834</f>
        <v>10</v>
      </c>
      <c r="D839" s="32">
        <f>IF(F834,IF(M839&lt;0,D834,H839),E834)</f>
        <v>4.8128090669813121E-16</v>
      </c>
      <c r="E839" s="32">
        <f>IF(F834,IF(M839&lt;0,H839,E834),H839)</f>
        <v>4.8326148656108653E-16</v>
      </c>
      <c r="F839" s="32" t="b">
        <f>OR(F834,M839*M834&lt;=0)</f>
        <v>1</v>
      </c>
      <c r="H839" s="32">
        <f>IF(F834,(D834+E834)/2,2*H834)</f>
        <v>4.8128090669813121E-16</v>
      </c>
      <c r="I839" s="32">
        <f>I834</f>
        <v>-0.49706183544640364</v>
      </c>
      <c r="J839" s="32">
        <f>J834</f>
        <v>1</v>
      </c>
      <c r="K839" s="32">
        <f>I839+J839*H839</f>
        <v>-0.49706183544640314</v>
      </c>
      <c r="L839" s="32">
        <f>$CE$3-$CE$7*SUMPRODUCT($B$3:$CD$3,Q841:CS841)</f>
        <v>0</v>
      </c>
      <c r="M839" s="32">
        <f>SUMPRODUCT(L839:L842,J839:J842)</f>
        <v>0</v>
      </c>
      <c r="O839" s="46">
        <f>SUM(Q839:CS839)</f>
        <v>-1.2659907370647412</v>
      </c>
      <c r="P839" s="39" t="s">
        <v>363</v>
      </c>
      <c r="Q839" s="32">
        <f t="shared" ref="Q839:AV839" si="1935">SUMPRODUCT(B$3:B$6,$K839:$K842)</f>
        <v>0.93942911356858583</v>
      </c>
      <c r="R839" s="32">
        <f t="shared" si="1935"/>
        <v>0.57430712283407903</v>
      </c>
      <c r="S839" s="32">
        <f t="shared" si="1935"/>
        <v>0.20918513209957224</v>
      </c>
      <c r="T839" s="32">
        <f t="shared" si="1935"/>
        <v>0.53396400546042089</v>
      </c>
      <c r="U839" s="32">
        <f t="shared" si="1935"/>
        <v>0.16884201472591415</v>
      </c>
      <c r="V839" s="32">
        <f t="shared" si="1935"/>
        <v>-0.19627997600859265</v>
      </c>
      <c r="W839" s="32">
        <f t="shared" si="1935"/>
        <v>0.12849889735225611</v>
      </c>
      <c r="X839" s="32">
        <f t="shared" si="1935"/>
        <v>-0.23662309338225068</v>
      </c>
      <c r="Y839" s="32">
        <f t="shared" si="1935"/>
        <v>-0.60174508411675753</v>
      </c>
      <c r="Z839" s="32">
        <f t="shared" si="1935"/>
        <v>1.2207603884718621</v>
      </c>
      <c r="AA839" s="32">
        <f t="shared" si="1935"/>
        <v>0.85563839773735528</v>
      </c>
      <c r="AB839" s="32">
        <f t="shared" si="1935"/>
        <v>0.49051640700284849</v>
      </c>
      <c r="AC839" s="32">
        <f t="shared" si="1935"/>
        <v>0.81529528036369725</v>
      </c>
      <c r="AD839" s="32">
        <f t="shared" si="1935"/>
        <v>0.45017328962919045</v>
      </c>
      <c r="AE839" s="32">
        <f t="shared" si="1935"/>
        <v>8.5051298894683658E-2</v>
      </c>
      <c r="AF839" s="32">
        <f t="shared" si="1935"/>
        <v>0.40983017225553242</v>
      </c>
      <c r="AG839" s="32">
        <f t="shared" si="1935"/>
        <v>4.4708181521025625E-2</v>
      </c>
      <c r="AH839" s="32">
        <f t="shared" si="1935"/>
        <v>-0.32041380921348117</v>
      </c>
      <c r="AI839" s="32">
        <f t="shared" si="1935"/>
        <v>1.5958687550095636</v>
      </c>
      <c r="AJ839" s="32">
        <f t="shared" si="1935"/>
        <v>1.2307467642750569</v>
      </c>
      <c r="AK839" s="32">
        <f t="shared" si="1935"/>
        <v>0.86562477354055012</v>
      </c>
      <c r="AL839" s="32">
        <f t="shared" si="1935"/>
        <v>1.190403646901399</v>
      </c>
      <c r="AM839" s="32">
        <f t="shared" si="1935"/>
        <v>0.82528165616689209</v>
      </c>
      <c r="AN839" s="32">
        <f t="shared" si="1935"/>
        <v>0.46015966543238529</v>
      </c>
      <c r="AO839" s="32">
        <f t="shared" si="1935"/>
        <v>0.78493853879323405</v>
      </c>
      <c r="AP839" s="32">
        <f t="shared" si="1935"/>
        <v>0.41981654805872726</v>
      </c>
      <c r="AQ839" s="32">
        <f t="shared" si="1935"/>
        <v>5.4694557324220461E-2</v>
      </c>
      <c r="AR839" s="32">
        <f t="shared" si="1935"/>
        <v>0.44236727812218263</v>
      </c>
      <c r="AS839" s="32">
        <f t="shared" si="1935"/>
        <v>7.7245287387675832E-2</v>
      </c>
      <c r="AT839" s="32">
        <f t="shared" si="1935"/>
        <v>-0.28787670334683096</v>
      </c>
      <c r="AU839" s="32">
        <f t="shared" si="1935"/>
        <v>3.6902170014017799E-2</v>
      </c>
      <c r="AV839" s="32">
        <f t="shared" si="1935"/>
        <v>-0.328219820720489</v>
      </c>
      <c r="AW839" s="32">
        <f t="shared" ref="AW839:CB839" si="1936">SUMPRODUCT(AH$3:AH$6,$K839:$K842)</f>
        <v>-0.69334181145499585</v>
      </c>
      <c r="AX839" s="32">
        <f t="shared" si="1936"/>
        <v>-0.36856293809414697</v>
      </c>
      <c r="AY839" s="32">
        <f t="shared" si="1936"/>
        <v>-0.73368492882865377</v>
      </c>
      <c r="AZ839" s="32">
        <f t="shared" si="1936"/>
        <v>-1.0988069195631605</v>
      </c>
      <c r="BA839" s="32">
        <f t="shared" si="1936"/>
        <v>0.72369855302545893</v>
      </c>
      <c r="BB839" s="32">
        <f t="shared" si="1936"/>
        <v>0.35857656229095214</v>
      </c>
      <c r="BC839" s="32">
        <f t="shared" si="1936"/>
        <v>-6.5454284435546572E-3</v>
      </c>
      <c r="BD839" s="32">
        <f t="shared" si="1936"/>
        <v>0.31823344491729411</v>
      </c>
      <c r="BE839" s="32">
        <f t="shared" si="1936"/>
        <v>-4.6888545817212711E-2</v>
      </c>
      <c r="BF839" s="32">
        <f t="shared" si="1936"/>
        <v>-0.41201053655171949</v>
      </c>
      <c r="BG839" s="32">
        <f t="shared" si="1936"/>
        <v>-8.7231663190870723E-2</v>
      </c>
      <c r="BH839" s="32">
        <f t="shared" si="1936"/>
        <v>-0.45235365392537752</v>
      </c>
      <c r="BI839" s="32">
        <f t="shared" si="1936"/>
        <v>-0.81747564465988432</v>
      </c>
      <c r="BJ839" s="32">
        <f t="shared" si="1936"/>
        <v>1.0988069195631605</v>
      </c>
      <c r="BK839" s="32">
        <f t="shared" si="1936"/>
        <v>0.73368492882865377</v>
      </c>
      <c r="BL839" s="32">
        <f t="shared" si="1936"/>
        <v>0.36856293809414697</v>
      </c>
      <c r="BM839" s="32">
        <f t="shared" si="1936"/>
        <v>0.69334181145499585</v>
      </c>
      <c r="BN839" s="32">
        <f t="shared" si="1936"/>
        <v>0.328219820720489</v>
      </c>
      <c r="BO839" s="32">
        <f t="shared" si="1936"/>
        <v>-3.6902170014017799E-2</v>
      </c>
      <c r="BP839" s="32">
        <f t="shared" si="1936"/>
        <v>0.28787670334683096</v>
      </c>
      <c r="BQ839" s="32">
        <f t="shared" si="1936"/>
        <v>-7.7245287387675832E-2</v>
      </c>
      <c r="BR839" s="32">
        <f t="shared" si="1936"/>
        <v>-0.44236727812218263</v>
      </c>
      <c r="BS839" s="32">
        <f t="shared" si="1936"/>
        <v>-5.4694557324220461E-2</v>
      </c>
      <c r="BT839" s="32">
        <f t="shared" si="1936"/>
        <v>-0.41981654805872726</v>
      </c>
      <c r="BU839" s="32">
        <f t="shared" si="1936"/>
        <v>-0.78493853879323405</v>
      </c>
      <c r="BV839" s="32">
        <f t="shared" si="1936"/>
        <v>-0.46015966543238529</v>
      </c>
      <c r="BW839" s="32">
        <f t="shared" si="1936"/>
        <v>-0.82528165616689209</v>
      </c>
      <c r="BX839" s="32">
        <f t="shared" si="1936"/>
        <v>-1.190403646901399</v>
      </c>
      <c r="BY839" s="32">
        <f t="shared" si="1936"/>
        <v>-0.86562477354055012</v>
      </c>
      <c r="BZ839" s="32">
        <f t="shared" si="1936"/>
        <v>-1.2307467642750569</v>
      </c>
      <c r="CA839" s="32">
        <f t="shared" si="1936"/>
        <v>-1.5958687550095636</v>
      </c>
      <c r="CB839" s="32">
        <f t="shared" si="1936"/>
        <v>0.22663671757905579</v>
      </c>
      <c r="CC839" s="32">
        <f t="shared" ref="CC839:CS839" si="1937">SUMPRODUCT(BN$3:BN$6,$K839:$K842)</f>
        <v>-0.13848527315545101</v>
      </c>
      <c r="CD839" s="32">
        <f t="shared" si="1937"/>
        <v>-0.5036072638899578</v>
      </c>
      <c r="CE839" s="32">
        <f t="shared" si="1937"/>
        <v>-0.17882839052910904</v>
      </c>
      <c r="CF839" s="32">
        <f t="shared" si="1937"/>
        <v>-0.54395038126361583</v>
      </c>
      <c r="CG839" s="32">
        <f t="shared" si="1937"/>
        <v>-0.90907237199812263</v>
      </c>
      <c r="CH839" s="32">
        <f t="shared" si="1937"/>
        <v>-0.58429349863727387</v>
      </c>
      <c r="CI839" s="32">
        <f t="shared" si="1937"/>
        <v>-0.94941548937178066</v>
      </c>
      <c r="CJ839" s="32">
        <f t="shared" si="1937"/>
        <v>-1.3145374801062875</v>
      </c>
      <c r="CK839" s="32">
        <f t="shared" si="1937"/>
        <v>0.60174508411675753</v>
      </c>
      <c r="CL839" s="32">
        <f t="shared" si="1937"/>
        <v>0.23662309338225068</v>
      </c>
      <c r="CM839" s="32">
        <f t="shared" si="1937"/>
        <v>-0.12849889735225611</v>
      </c>
      <c r="CN839" s="32">
        <f t="shared" si="1937"/>
        <v>0.19627997600859265</v>
      </c>
      <c r="CO839" s="32">
        <f t="shared" si="1937"/>
        <v>-0.16884201472591415</v>
      </c>
      <c r="CP839" s="32">
        <f t="shared" si="1937"/>
        <v>-0.53396400546042089</v>
      </c>
      <c r="CQ839" s="32">
        <f t="shared" si="1937"/>
        <v>-0.20918513209957224</v>
      </c>
      <c r="CR839" s="32">
        <f t="shared" si="1937"/>
        <v>-0.57430712283407903</v>
      </c>
      <c r="CS839" s="32">
        <f t="shared" si="1937"/>
        <v>-0.93942911356858583</v>
      </c>
    </row>
    <row r="840" spans="1:111" ht="13.9" thickTop="1" thickBot="1" x14ac:dyDescent="0.4">
      <c r="H840" s="33">
        <f>H839</f>
        <v>4.8128090669813121E-16</v>
      </c>
      <c r="I840" s="33">
        <f t="shared" ref="I840:J840" si="1938">I835</f>
        <v>0.328219820720489</v>
      </c>
      <c r="J840" s="33">
        <f t="shared" si="1938"/>
        <v>-9.0722161828597021E-4</v>
      </c>
      <c r="K840" s="33">
        <f t="shared" ref="K840:K842" si="1939">I840+J840*H840</f>
        <v>0.328219820720489</v>
      </c>
      <c r="L840" s="33">
        <f>$CE$4-$CE$7*SUMPRODUCT($B$4:$CD$4,Q841:CS841)</f>
        <v>0</v>
      </c>
      <c r="M840" s="39" t="s">
        <v>375</v>
      </c>
      <c r="O840" s="47">
        <f t="shared" ref="O840:O841" si="1940">SUM(Q840:CS840)</f>
        <v>98.882941364185811</v>
      </c>
      <c r="P840" s="39" t="s">
        <v>365</v>
      </c>
      <c r="Q840" s="33">
        <f>EXP(Q839)</f>
        <v>2.5585203767569604</v>
      </c>
      <c r="R840" s="33">
        <f>EXP(R839)</f>
        <v>1.7758996202338888</v>
      </c>
      <c r="S840" s="33">
        <f t="shared" ref="S840:CD840" si="1941">EXP(S839)</f>
        <v>1.2326731847820882</v>
      </c>
      <c r="T840" s="33">
        <f t="shared" si="1941"/>
        <v>1.7056802511713061</v>
      </c>
      <c r="U840" s="33">
        <f t="shared" si="1941"/>
        <v>1.1839330801559254</v>
      </c>
      <c r="V840" s="33">
        <f t="shared" si="1941"/>
        <v>0.82178212318805843</v>
      </c>
      <c r="W840" s="33">
        <f t="shared" si="1941"/>
        <v>1.1371201674475369</v>
      </c>
      <c r="X840" s="33">
        <f t="shared" si="1941"/>
        <v>0.7892887201039499</v>
      </c>
      <c r="Y840" s="33">
        <f t="shared" si="1941"/>
        <v>0.54785474879203866</v>
      </c>
      <c r="Z840" s="33">
        <f t="shared" si="1941"/>
        <v>3.3897642915943575</v>
      </c>
      <c r="AA840" s="33">
        <f t="shared" si="1941"/>
        <v>2.3528759719143948</v>
      </c>
      <c r="AB840" s="33">
        <f t="shared" si="1941"/>
        <v>1.6331593771696347</v>
      </c>
      <c r="AC840" s="33">
        <f t="shared" si="1941"/>
        <v>2.259842861062904</v>
      </c>
      <c r="AD840" s="33">
        <f t="shared" si="1941"/>
        <v>1.5685839812762625</v>
      </c>
      <c r="AE840" s="33">
        <f t="shared" si="1941"/>
        <v>1.0887729181130892</v>
      </c>
      <c r="AF840" s="33">
        <f t="shared" si="1941"/>
        <v>1.5065619073752687</v>
      </c>
      <c r="AG840" s="33">
        <f t="shared" si="1941"/>
        <v>1.0457226541841746</v>
      </c>
      <c r="AH840" s="33">
        <f t="shared" si="1941"/>
        <v>0.72584861207539253</v>
      </c>
      <c r="AI840" s="33">
        <f t="shared" si="1941"/>
        <v>4.9326124430198695</v>
      </c>
      <c r="AJ840" s="33">
        <f t="shared" si="1941"/>
        <v>3.4237853424577427</v>
      </c>
      <c r="AK840" s="33">
        <f t="shared" si="1941"/>
        <v>2.3764903905671106</v>
      </c>
      <c r="AL840" s="33">
        <f t="shared" si="1941"/>
        <v>3.2884082953465787</v>
      </c>
      <c r="AM840" s="33">
        <f t="shared" si="1941"/>
        <v>2.2825235616384938</v>
      </c>
      <c r="AN840" s="33">
        <f t="shared" si="1941"/>
        <v>1.5843269270447398</v>
      </c>
      <c r="AO840" s="33">
        <f t="shared" si="1941"/>
        <v>2.1922721968977181</v>
      </c>
      <c r="AP840" s="33">
        <f t="shared" si="1941"/>
        <v>1.521682374425662</v>
      </c>
      <c r="AQ840" s="33">
        <f t="shared" si="1941"/>
        <v>1.0562179513631593</v>
      </c>
      <c r="AR840" s="33">
        <f t="shared" si="1941"/>
        <v>1.556387262465061</v>
      </c>
      <c r="AS840" s="33">
        <f t="shared" si="1941"/>
        <v>1.0803070295856085</v>
      </c>
      <c r="AT840" s="33">
        <f t="shared" si="1941"/>
        <v>0.74985404103323539</v>
      </c>
      <c r="AU840" s="33">
        <f t="shared" si="1941"/>
        <v>1.0375915083100402</v>
      </c>
      <c r="AV840" s="33">
        <f t="shared" si="1941"/>
        <v>0.72020468639040536</v>
      </c>
      <c r="AW840" s="33">
        <f t="shared" si="1941"/>
        <v>0.4999026940221567</v>
      </c>
      <c r="AX840" s="33">
        <f t="shared" si="1941"/>
        <v>0.69172767220669318</v>
      </c>
      <c r="AY840" s="33">
        <f t="shared" si="1941"/>
        <v>0.48013645759360335</v>
      </c>
      <c r="AZ840" s="33">
        <f t="shared" si="1941"/>
        <v>0.33326846268143773</v>
      </c>
      <c r="BA840" s="33">
        <f t="shared" si="1941"/>
        <v>2.0620457097487161</v>
      </c>
      <c r="BB840" s="33">
        <f t="shared" si="1941"/>
        <v>1.4312906108214769</v>
      </c>
      <c r="BC840" s="33">
        <f t="shared" si="1941"/>
        <v>0.99347594621234703</v>
      </c>
      <c r="BD840" s="33">
        <f t="shared" si="1941"/>
        <v>1.374697139832477</v>
      </c>
      <c r="BE840" s="33">
        <f t="shared" si="1941"/>
        <v>0.95419374054765083</v>
      </c>
      <c r="BF840" s="33">
        <f t="shared" si="1941"/>
        <v>0.66231729747489765</v>
      </c>
      <c r="BG840" s="33">
        <f t="shared" si="1941"/>
        <v>0.91646475988831755</v>
      </c>
      <c r="BH840" s="33">
        <f t="shared" si="1941"/>
        <v>0.63612916036510025</v>
      </c>
      <c r="BI840" s="33">
        <f t="shared" si="1941"/>
        <v>0.44154486498326495</v>
      </c>
      <c r="BJ840" s="33">
        <f t="shared" si="1941"/>
        <v>3.000583949510617</v>
      </c>
      <c r="BK840" s="33">
        <f t="shared" si="1941"/>
        <v>2.082741237797066</v>
      </c>
      <c r="BL840" s="33">
        <f t="shared" si="1941"/>
        <v>1.4456556245753209</v>
      </c>
      <c r="BM840" s="33">
        <f t="shared" si="1941"/>
        <v>2.0003892996737442</v>
      </c>
      <c r="BN840" s="33">
        <f t="shared" si="1941"/>
        <v>1.3884941585313768</v>
      </c>
      <c r="BO840" s="33">
        <f t="shared" si="1941"/>
        <v>0.96377041638354699</v>
      </c>
      <c r="BP840" s="33">
        <f t="shared" si="1941"/>
        <v>1.3335928664491621</v>
      </c>
      <c r="BQ840" s="33">
        <f t="shared" si="1941"/>
        <v>0.92566277235425076</v>
      </c>
      <c r="BR840" s="33">
        <f t="shared" si="1941"/>
        <v>0.64251361092236436</v>
      </c>
      <c r="BS840" s="33">
        <f t="shared" si="1941"/>
        <v>0.94677428906542982</v>
      </c>
      <c r="BT840" s="33">
        <f t="shared" si="1941"/>
        <v>0.65716736738666381</v>
      </c>
      <c r="BU840" s="33">
        <f t="shared" si="1941"/>
        <v>0.45614773631444988</v>
      </c>
      <c r="BV840" s="33">
        <f t="shared" si="1941"/>
        <v>0.63118285937695295</v>
      </c>
      <c r="BW840" s="33">
        <f t="shared" si="1941"/>
        <v>0.43811157825777569</v>
      </c>
      <c r="BX840" s="33">
        <f t="shared" si="1941"/>
        <v>0.30409849087629975</v>
      </c>
      <c r="BY840" s="33">
        <f t="shared" si="1941"/>
        <v>0.42078857291796845</v>
      </c>
      <c r="BZ840" s="33">
        <f t="shared" si="1941"/>
        <v>0.29207438550518366</v>
      </c>
      <c r="CA840" s="33">
        <f t="shared" si="1941"/>
        <v>0.20273232725086646</v>
      </c>
      <c r="CB840" s="33">
        <f t="shared" si="1941"/>
        <v>1.254374093100487</v>
      </c>
      <c r="CC840" s="33">
        <f t="shared" si="1941"/>
        <v>0.87067607348588738</v>
      </c>
      <c r="CD840" s="33">
        <f t="shared" si="1941"/>
        <v>0.60434668502044186</v>
      </c>
      <c r="CE840" s="33">
        <f t="shared" ref="CE840:CS840" si="1942">EXP(CE839)</f>
        <v>0.83624939540032428</v>
      </c>
      <c r="CF840" s="33">
        <f t="shared" si="1942"/>
        <v>0.58045071565725803</v>
      </c>
      <c r="CG840" s="33">
        <f t="shared" si="1942"/>
        <v>0.40289779001362774</v>
      </c>
      <c r="CH840" s="33">
        <f t="shared" si="1942"/>
        <v>0.55749959693354922</v>
      </c>
      <c r="CI840" s="33">
        <f t="shared" si="1942"/>
        <v>0.38696714377150515</v>
      </c>
      <c r="CJ840" s="33">
        <f t="shared" si="1942"/>
        <v>0.26859852667575168</v>
      </c>
      <c r="CK840" s="33">
        <f t="shared" si="1942"/>
        <v>1.8253013270486262</v>
      </c>
      <c r="CL840" s="33">
        <f t="shared" si="1942"/>
        <v>1.2669635008445317</v>
      </c>
      <c r="CM840" s="33">
        <f t="shared" si="1942"/>
        <v>0.87941453210233111</v>
      </c>
      <c r="CN840" s="33">
        <f t="shared" si="1942"/>
        <v>1.2168675513657503</v>
      </c>
      <c r="CO840" s="33">
        <f t="shared" si="1942"/>
        <v>0.84464233389635401</v>
      </c>
      <c r="CP840" s="33">
        <f t="shared" si="1942"/>
        <v>0.58627635473488715</v>
      </c>
      <c r="CQ840" s="33">
        <f t="shared" si="1942"/>
        <v>0.8112450342438331</v>
      </c>
      <c r="CR840" s="33">
        <f t="shared" si="1942"/>
        <v>0.56309488926423579</v>
      </c>
      <c r="CS840" s="33">
        <f t="shared" si="1942"/>
        <v>0.39085090315659121</v>
      </c>
    </row>
    <row r="841" spans="1:111" ht="13.9" thickTop="1" thickBot="1" x14ac:dyDescent="0.4">
      <c r="H841" s="32">
        <f t="shared" ref="H841:H842" si="1943">H840</f>
        <v>4.8128090669813121E-16</v>
      </c>
      <c r="I841" s="32">
        <f t="shared" ref="I841:J841" si="1944">I836</f>
        <v>-0.40546510810816483</v>
      </c>
      <c r="J841" s="32">
        <f t="shared" si="1944"/>
        <v>-2.0646595688785688E-3</v>
      </c>
      <c r="K841" s="32">
        <f t="shared" si="1939"/>
        <v>-0.40546510810816483</v>
      </c>
      <c r="L841" s="32">
        <f>$CE$5-$CE$7*SUMPRODUCT($B$5:$CD$5,Q841:CS841)</f>
        <v>0</v>
      </c>
      <c r="M841" s="32">
        <f>SUMPRODUCT($B$7:$CD$7, LN(Q841:CS841))</f>
        <v>-3180.5978399977985</v>
      </c>
      <c r="O841" s="48">
        <f t="shared" si="1940"/>
        <v>1.0000000000000004</v>
      </c>
      <c r="P841" s="39" t="s">
        <v>366</v>
      </c>
      <c r="Q841" s="32">
        <f t="shared" ref="Q841:AV841" si="1945">Q840/$O840</f>
        <v>2.5874234134418913E-2</v>
      </c>
      <c r="R841" s="32">
        <f t="shared" si="1945"/>
        <v>1.7959615639802334E-2</v>
      </c>
      <c r="S841" s="32">
        <f t="shared" si="1945"/>
        <v>1.2465984200875999E-2</v>
      </c>
      <c r="T841" s="32">
        <f t="shared" si="1945"/>
        <v>1.7249489422945932E-2</v>
      </c>
      <c r="U841" s="32">
        <f t="shared" si="1945"/>
        <v>1.1973077093201553E-2</v>
      </c>
      <c r="V841" s="32">
        <f t="shared" si="1945"/>
        <v>8.3106561339173299E-3</v>
      </c>
      <c r="W841" s="32">
        <f t="shared" si="1945"/>
        <v>1.1499659615297284E-2</v>
      </c>
      <c r="X841" s="32">
        <f t="shared" si="1945"/>
        <v>7.9820513954676972E-3</v>
      </c>
      <c r="Y841" s="32">
        <f t="shared" si="1945"/>
        <v>5.5404374226115504E-3</v>
      </c>
      <c r="Z841" s="32">
        <f t="shared" si="1945"/>
        <v>3.4280577062426348E-2</v>
      </c>
      <c r="AA841" s="32">
        <f t="shared" si="1945"/>
        <v>2.379455889412466E-2</v>
      </c>
      <c r="AB841" s="32">
        <f t="shared" si="1945"/>
        <v>1.6516088160795195E-2</v>
      </c>
      <c r="AC841" s="32">
        <f t="shared" si="1945"/>
        <v>2.2853718041617555E-2</v>
      </c>
      <c r="AD841" s="32">
        <f t="shared" si="1945"/>
        <v>1.5863039262749765E-2</v>
      </c>
      <c r="AE841" s="32">
        <f t="shared" si="1945"/>
        <v>1.1010725440530124E-2</v>
      </c>
      <c r="AF841" s="32">
        <f t="shared" si="1945"/>
        <v>1.523581202774503E-2</v>
      </c>
      <c r="AG841" s="32">
        <f t="shared" si="1945"/>
        <v>1.0575359508499841E-2</v>
      </c>
      <c r="AH841" s="32">
        <f t="shared" si="1945"/>
        <v>7.34048362702008E-3</v>
      </c>
      <c r="AI841" s="32">
        <f t="shared" si="1945"/>
        <v>4.9883350707105902E-2</v>
      </c>
      <c r="AJ841" s="32">
        <f t="shared" si="1945"/>
        <v>3.4624630853646872E-2</v>
      </c>
      <c r="AK841" s="32">
        <f t="shared" si="1945"/>
        <v>2.4033370749101182E-2</v>
      </c>
      <c r="AL841" s="32">
        <f t="shared" si="1945"/>
        <v>3.3255567138070589E-2</v>
      </c>
      <c r="AM841" s="32">
        <f t="shared" si="1945"/>
        <v>2.308308723576457E-2</v>
      </c>
      <c r="AN841" s="32">
        <f t="shared" si="1945"/>
        <v>1.6022247166067448E-2</v>
      </c>
      <c r="AO841" s="32">
        <f t="shared" si="1945"/>
        <v>2.2170378092047052E-2</v>
      </c>
      <c r="AP841" s="32">
        <f t="shared" si="1945"/>
        <v>1.538872482384304E-2</v>
      </c>
      <c r="AQ841" s="32">
        <f t="shared" si="1945"/>
        <v>1.0681498110711627E-2</v>
      </c>
      <c r="AR841" s="32">
        <f t="shared" si="1945"/>
        <v>1.5739694238391309E-2</v>
      </c>
      <c r="AS841" s="32">
        <f t="shared" si="1945"/>
        <v>1.0925110182623295E-2</v>
      </c>
      <c r="AT841" s="32">
        <f t="shared" si="1945"/>
        <v>7.5832497566139688E-3</v>
      </c>
      <c r="AU841" s="32">
        <f t="shared" si="1945"/>
        <v>1.0493129492260868E-2</v>
      </c>
      <c r="AV841" s="32">
        <f t="shared" si="1945"/>
        <v>7.2834067884155257E-3</v>
      </c>
      <c r="AW841" s="32">
        <f t="shared" ref="AW841:CB841" si="1946">AW840/$O840</f>
        <v>5.0554998377426432E-3</v>
      </c>
      <c r="AX841" s="32">
        <f t="shared" si="1946"/>
        <v>6.9954196615072423E-3</v>
      </c>
      <c r="AY841" s="32">
        <f t="shared" si="1946"/>
        <v>4.8556045256103481E-3</v>
      </c>
      <c r="AZ841" s="32">
        <f t="shared" si="1946"/>
        <v>3.3703332251617617E-3</v>
      </c>
      <c r="BA841" s="32">
        <f t="shared" si="1946"/>
        <v>2.0853401823416672E-2</v>
      </c>
      <c r="BB841" s="32">
        <f t="shared" si="1946"/>
        <v>1.4474595830943524E-2</v>
      </c>
      <c r="BC841" s="32">
        <f t="shared" si="1946"/>
        <v>1.0046990234173716E-2</v>
      </c>
      <c r="BD841" s="32">
        <f t="shared" si="1946"/>
        <v>1.3902267882277776E-2</v>
      </c>
      <c r="BE841" s="32">
        <f t="shared" si="1946"/>
        <v>9.6497305539623452E-3</v>
      </c>
      <c r="BF841" s="32">
        <f t="shared" si="1946"/>
        <v>6.6979934894491402E-3</v>
      </c>
      <c r="BG841" s="32">
        <f t="shared" si="1946"/>
        <v>9.2681785881851796E-3</v>
      </c>
      <c r="BH841" s="32">
        <f t="shared" si="1946"/>
        <v>6.43315370264156E-3</v>
      </c>
      <c r="BI841" s="32">
        <f t="shared" si="1946"/>
        <v>4.4653289929660923E-3</v>
      </c>
      <c r="BJ841" s="32">
        <f t="shared" si="1946"/>
        <v>3.034480880235417E-2</v>
      </c>
      <c r="BK841" s="32">
        <f t="shared" si="1946"/>
        <v>2.106269503175812E-2</v>
      </c>
      <c r="BL841" s="32">
        <f t="shared" si="1946"/>
        <v>1.4619868752194296E-2</v>
      </c>
      <c r="BM841" s="32">
        <f t="shared" si="1946"/>
        <v>2.0229872534902778E-2</v>
      </c>
      <c r="BN841" s="32">
        <f t="shared" si="1946"/>
        <v>1.4041796687838741E-2</v>
      </c>
      <c r="BO841" s="32">
        <f t="shared" si="1946"/>
        <v>9.7465791681295277E-3</v>
      </c>
      <c r="BP841" s="32">
        <f t="shared" si="1946"/>
        <v>1.3486581689935178E-2</v>
      </c>
      <c r="BQ841" s="32">
        <f t="shared" si="1946"/>
        <v>9.361197791892489E-3</v>
      </c>
      <c r="BR841" s="32">
        <f t="shared" si="1946"/>
        <v>6.4977194454196819E-3</v>
      </c>
      <c r="BS841" s="32">
        <f t="shared" si="1946"/>
        <v>9.5746978801779445E-3</v>
      </c>
      <c r="BT841" s="32">
        <f t="shared" si="1946"/>
        <v>6.6459124123979772E-3</v>
      </c>
      <c r="BU841" s="32">
        <f t="shared" si="1946"/>
        <v>4.6130073602327227E-3</v>
      </c>
      <c r="BV841" s="32">
        <f t="shared" si="1946"/>
        <v>6.3831319201186265E-3</v>
      </c>
      <c r="BW841" s="32">
        <f t="shared" si="1946"/>
        <v>4.4306082749319825E-3</v>
      </c>
      <c r="BX841" s="32">
        <f t="shared" si="1946"/>
        <v>3.0753382401551466E-3</v>
      </c>
      <c r="BY841" s="32">
        <f t="shared" si="1946"/>
        <v>4.2554212800790829E-3</v>
      </c>
      <c r="BZ841" s="32">
        <f t="shared" si="1946"/>
        <v>2.953738849954654E-3</v>
      </c>
      <c r="CA841" s="32">
        <f t="shared" si="1946"/>
        <v>2.0502254934367638E-3</v>
      </c>
      <c r="CB841" s="32">
        <f t="shared" si="1946"/>
        <v>1.2685444787495025E-2</v>
      </c>
      <c r="CC841" s="32">
        <f t="shared" ref="CC841:CS841" si="1947">CC840/$O840</f>
        <v>8.805119077912418E-3</v>
      </c>
      <c r="CD841" s="32">
        <f t="shared" si="1947"/>
        <v>6.111738553514841E-3</v>
      </c>
      <c r="CE841" s="32">
        <f t="shared" si="1947"/>
        <v>8.4569631916633463E-3</v>
      </c>
      <c r="CF841" s="32">
        <f t="shared" si="1947"/>
        <v>5.8700793852749424E-3</v>
      </c>
      <c r="CG841" s="32">
        <f t="shared" si="1947"/>
        <v>4.0744923690098928E-3</v>
      </c>
      <c r="CH841" s="32">
        <f t="shared" si="1947"/>
        <v>5.6379754611088941E-3</v>
      </c>
      <c r="CI841" s="32">
        <f t="shared" si="1947"/>
        <v>3.9133862568499593E-3</v>
      </c>
      <c r="CJ841" s="32">
        <f t="shared" si="1947"/>
        <v>2.7163282460065936E-3</v>
      </c>
      <c r="CK841" s="32">
        <f t="shared" si="1947"/>
        <v>1.8459213509092964E-2</v>
      </c>
      <c r="CL841" s="32">
        <f t="shared" si="1947"/>
        <v>1.2812761062378858E-2</v>
      </c>
      <c r="CM841" s="32">
        <f t="shared" si="1947"/>
        <v>8.8934908283467007E-3</v>
      </c>
      <c r="CN841" s="32">
        <f t="shared" si="1947"/>
        <v>1.2306142339395304E-2</v>
      </c>
      <c r="CO841" s="32">
        <f t="shared" si="1947"/>
        <v>8.5418407082525679E-3</v>
      </c>
      <c r="CP841" s="32">
        <f t="shared" si="1947"/>
        <v>5.9289938855644642E-3</v>
      </c>
      <c r="CQ841" s="32">
        <f t="shared" si="1947"/>
        <v>8.2040948929301988E-3</v>
      </c>
      <c r="CR841" s="32">
        <f t="shared" si="1947"/>
        <v>5.694560472168376E-3</v>
      </c>
      <c r="CS841" s="32">
        <f t="shared" si="1947"/>
        <v>3.9526625903763078E-3</v>
      </c>
    </row>
    <row r="842" spans="1:111" ht="13.15" thickTop="1" x14ac:dyDescent="0.35">
      <c r="H842" s="34">
        <f t="shared" si="1943"/>
        <v>4.8128090669813121E-16</v>
      </c>
      <c r="I842" s="34">
        <f t="shared" ref="I842:J842" si="1948">I837</f>
        <v>-0.36512199073450691</v>
      </c>
      <c r="J842" s="34">
        <f t="shared" si="1948"/>
        <v>0.28825978019885778</v>
      </c>
      <c r="K842" s="34">
        <f t="shared" si="1939"/>
        <v>-0.3651219907345068</v>
      </c>
      <c r="L842" s="34">
        <f>$CE$6-$CE$7*SUMPRODUCT($B$6:$CD$6,Q841:CS841)</f>
        <v>0</v>
      </c>
    </row>
    <row r="844" spans="1:111" ht="27.75" customHeight="1" x14ac:dyDescent="0.35">
      <c r="A844" s="40" t="s">
        <v>354</v>
      </c>
      <c r="B844" s="40"/>
      <c r="C844" s="40">
        <f>1+C786</f>
        <v>15</v>
      </c>
      <c r="D844" s="40"/>
    </row>
    <row r="845" spans="1:111" ht="13.15" x14ac:dyDescent="0.35">
      <c r="B845" s="37" t="s">
        <v>349</v>
      </c>
      <c r="D845" s="37" t="s">
        <v>350</v>
      </c>
      <c r="F845" s="37" t="s">
        <v>348</v>
      </c>
      <c r="H845" s="37" t="s">
        <v>355</v>
      </c>
      <c r="I845" s="37"/>
      <c r="J845" s="37"/>
      <c r="K845" s="37"/>
      <c r="M845" s="37" t="s">
        <v>356</v>
      </c>
      <c r="N845" s="37" t="s">
        <v>357</v>
      </c>
      <c r="P845" s="37" t="s">
        <v>358</v>
      </c>
      <c r="R845" s="37" t="s">
        <v>359</v>
      </c>
      <c r="T845" s="37" t="s">
        <v>360</v>
      </c>
      <c r="V845" s="37" t="s">
        <v>361</v>
      </c>
      <c r="X845" s="37" t="s">
        <v>362</v>
      </c>
      <c r="Y845" s="37"/>
      <c r="Z845" s="37"/>
      <c r="AA845" s="37"/>
      <c r="AC845" s="37" t="s">
        <v>336</v>
      </c>
    </row>
    <row r="846" spans="1:111" ht="13.15" x14ac:dyDescent="0.35">
      <c r="B846" s="36">
        <f>K839</f>
        <v>-0.49706183544640314</v>
      </c>
      <c r="D846" s="36">
        <f>$CE$3-$CE$7*SUMPRODUCT($B$3:$CD$3,AE848:DG848)</f>
        <v>0</v>
      </c>
      <c r="F846" s="36">
        <f>SUMPRODUCT(D846:D849,D846:D849)</f>
        <v>0</v>
      </c>
      <c r="H846" s="36">
        <f t="shared" ref="H846:K849" si="1949">X788</f>
        <v>-1.8026690273532098E-3</v>
      </c>
      <c r="I846" s="36">
        <f t="shared" si="1949"/>
        <v>1.1392610419857607E-6</v>
      </c>
      <c r="J846" s="36">
        <f t="shared" si="1949"/>
        <v>3.2474450386928057E-6</v>
      </c>
      <c r="K846" s="36">
        <f t="shared" si="1949"/>
        <v>-8.8693156792321245E-5</v>
      </c>
      <c r="M846" s="36">
        <f t="array" ref="M846:M849">MMULT(H846:K849,D846:D849)</f>
        <v>0</v>
      </c>
      <c r="N846" s="36">
        <f>IFERROR(M846/(MAX(ABS(M846),ABS(M847),ABS(M848),ABS(M849))),0)</f>
        <v>0</v>
      </c>
      <c r="P846" s="36">
        <f>L897</f>
        <v>0</v>
      </c>
      <c r="R846" s="36">
        <f>H897*J897</f>
        <v>0</v>
      </c>
      <c r="T846" s="36">
        <f>P846-D846</f>
        <v>0</v>
      </c>
      <c r="V846" s="36">
        <f t="array" ref="V846:V849">MMULT(H846:K849,T846:T849)</f>
        <v>0</v>
      </c>
      <c r="X846" s="36" t="e">
        <f t="array" ref="X846:AA849">H846:K849+MMULT(R846:R849,TRANSPOSE(R846:R849))*((SUMPRODUCT(R846:R849,T846:T849)+SUMPRODUCT(V846:V849,T846:T849))/SUMPRODUCT(R846:R849,T846:T849)^2)-(MMULT(V846:V849,TRANSPOSE(R846:R849))+MMULT(R846:R849,TRANSPOSE(V846:V849)))/SUMPRODUCT(R846:R849,T846:T849)</f>
        <v>#DIV/0!</v>
      </c>
      <c r="Y846" s="36" t="e">
        <v>#DIV/0!</v>
      </c>
      <c r="Z846" s="36" t="e">
        <v>#DIV/0!</v>
      </c>
      <c r="AA846" s="36" t="e">
        <v>#DIV/0!</v>
      </c>
      <c r="AC846" s="43">
        <f>SUM(AE846:DG846)</f>
        <v>-1.2659907370647412</v>
      </c>
      <c r="AD846" s="37" t="s">
        <v>363</v>
      </c>
      <c r="AE846" s="36">
        <f t="shared" ref="AE846:BJ846" si="1950">SUMPRODUCT(B$3:B$6,$B846:$B849)</f>
        <v>0.93942911356858583</v>
      </c>
      <c r="AF846" s="36">
        <f t="shared" si="1950"/>
        <v>0.57430712283407903</v>
      </c>
      <c r="AG846" s="36">
        <f t="shared" si="1950"/>
        <v>0.20918513209957224</v>
      </c>
      <c r="AH846" s="36">
        <f t="shared" si="1950"/>
        <v>0.53396400546042089</v>
      </c>
      <c r="AI846" s="36">
        <f t="shared" si="1950"/>
        <v>0.16884201472591415</v>
      </c>
      <c r="AJ846" s="36">
        <f t="shared" si="1950"/>
        <v>-0.19627997600859265</v>
      </c>
      <c r="AK846" s="36">
        <f t="shared" si="1950"/>
        <v>0.12849889735225611</v>
      </c>
      <c r="AL846" s="36">
        <f t="shared" si="1950"/>
        <v>-0.23662309338225068</v>
      </c>
      <c r="AM846" s="36">
        <f t="shared" si="1950"/>
        <v>-0.60174508411675753</v>
      </c>
      <c r="AN846" s="36">
        <f t="shared" si="1950"/>
        <v>1.2207603884718621</v>
      </c>
      <c r="AO846" s="36">
        <f t="shared" si="1950"/>
        <v>0.85563839773735528</v>
      </c>
      <c r="AP846" s="36">
        <f t="shared" si="1950"/>
        <v>0.49051640700284849</v>
      </c>
      <c r="AQ846" s="36">
        <f t="shared" si="1950"/>
        <v>0.81529528036369725</v>
      </c>
      <c r="AR846" s="36">
        <f t="shared" si="1950"/>
        <v>0.45017328962919045</v>
      </c>
      <c r="AS846" s="36">
        <f t="shared" si="1950"/>
        <v>8.5051298894683658E-2</v>
      </c>
      <c r="AT846" s="36">
        <f t="shared" si="1950"/>
        <v>0.40983017225553242</v>
      </c>
      <c r="AU846" s="36">
        <f t="shared" si="1950"/>
        <v>4.4708181521025625E-2</v>
      </c>
      <c r="AV846" s="36">
        <f t="shared" si="1950"/>
        <v>-0.32041380921348117</v>
      </c>
      <c r="AW846" s="36">
        <f t="shared" si="1950"/>
        <v>1.5958687550095636</v>
      </c>
      <c r="AX846" s="36">
        <f t="shared" si="1950"/>
        <v>1.2307467642750569</v>
      </c>
      <c r="AY846" s="36">
        <f t="shared" si="1950"/>
        <v>0.86562477354055012</v>
      </c>
      <c r="AZ846" s="36">
        <f t="shared" si="1950"/>
        <v>1.190403646901399</v>
      </c>
      <c r="BA846" s="36">
        <f t="shared" si="1950"/>
        <v>0.82528165616689209</v>
      </c>
      <c r="BB846" s="36">
        <f t="shared" si="1950"/>
        <v>0.46015966543238529</v>
      </c>
      <c r="BC846" s="36">
        <f t="shared" si="1950"/>
        <v>0.78493853879323405</v>
      </c>
      <c r="BD846" s="36">
        <f t="shared" si="1950"/>
        <v>0.41981654805872726</v>
      </c>
      <c r="BE846" s="36">
        <f t="shared" si="1950"/>
        <v>5.4694557324220461E-2</v>
      </c>
      <c r="BF846" s="36">
        <f t="shared" si="1950"/>
        <v>0.44236727812218263</v>
      </c>
      <c r="BG846" s="36">
        <f t="shared" si="1950"/>
        <v>7.7245287387675832E-2</v>
      </c>
      <c r="BH846" s="36">
        <f t="shared" si="1950"/>
        <v>-0.28787670334683096</v>
      </c>
      <c r="BI846" s="36">
        <f t="shared" si="1950"/>
        <v>3.6902170014017799E-2</v>
      </c>
      <c r="BJ846" s="36">
        <f t="shared" si="1950"/>
        <v>-0.328219820720489</v>
      </c>
      <c r="BK846" s="36">
        <f t="shared" ref="BK846:CP846" si="1951">SUMPRODUCT(AH$3:AH$6,$B846:$B849)</f>
        <v>-0.69334181145499585</v>
      </c>
      <c r="BL846" s="36">
        <f t="shared" si="1951"/>
        <v>-0.36856293809414697</v>
      </c>
      <c r="BM846" s="36">
        <f t="shared" si="1951"/>
        <v>-0.73368492882865377</v>
      </c>
      <c r="BN846" s="36">
        <f t="shared" si="1951"/>
        <v>-1.0988069195631605</v>
      </c>
      <c r="BO846" s="36">
        <f t="shared" si="1951"/>
        <v>0.72369855302545893</v>
      </c>
      <c r="BP846" s="36">
        <f t="shared" si="1951"/>
        <v>0.35857656229095214</v>
      </c>
      <c r="BQ846" s="36">
        <f t="shared" si="1951"/>
        <v>-6.5454284435546572E-3</v>
      </c>
      <c r="BR846" s="36">
        <f t="shared" si="1951"/>
        <v>0.31823344491729411</v>
      </c>
      <c r="BS846" s="36">
        <f t="shared" si="1951"/>
        <v>-4.6888545817212711E-2</v>
      </c>
      <c r="BT846" s="36">
        <f t="shared" si="1951"/>
        <v>-0.41201053655171949</v>
      </c>
      <c r="BU846" s="36">
        <f t="shared" si="1951"/>
        <v>-8.7231663190870723E-2</v>
      </c>
      <c r="BV846" s="36">
        <f t="shared" si="1951"/>
        <v>-0.45235365392537752</v>
      </c>
      <c r="BW846" s="36">
        <f t="shared" si="1951"/>
        <v>-0.81747564465988432</v>
      </c>
      <c r="BX846" s="36">
        <f t="shared" si="1951"/>
        <v>1.0988069195631605</v>
      </c>
      <c r="BY846" s="36">
        <f t="shared" si="1951"/>
        <v>0.73368492882865377</v>
      </c>
      <c r="BZ846" s="36">
        <f t="shared" si="1951"/>
        <v>0.36856293809414697</v>
      </c>
      <c r="CA846" s="36">
        <f t="shared" si="1951"/>
        <v>0.69334181145499585</v>
      </c>
      <c r="CB846" s="36">
        <f t="shared" si="1951"/>
        <v>0.328219820720489</v>
      </c>
      <c r="CC846" s="36">
        <f t="shared" si="1951"/>
        <v>-3.6902170014017799E-2</v>
      </c>
      <c r="CD846" s="36">
        <f t="shared" si="1951"/>
        <v>0.28787670334683096</v>
      </c>
      <c r="CE846" s="36">
        <f t="shared" si="1951"/>
        <v>-7.7245287387675832E-2</v>
      </c>
      <c r="CF846" s="36">
        <f t="shared" si="1951"/>
        <v>-0.44236727812218263</v>
      </c>
      <c r="CG846" s="36">
        <f t="shared" si="1951"/>
        <v>-5.4694557324220461E-2</v>
      </c>
      <c r="CH846" s="36">
        <f t="shared" si="1951"/>
        <v>-0.41981654805872726</v>
      </c>
      <c r="CI846" s="36">
        <f t="shared" si="1951"/>
        <v>-0.78493853879323405</v>
      </c>
      <c r="CJ846" s="36">
        <f t="shared" si="1951"/>
        <v>-0.46015966543238529</v>
      </c>
      <c r="CK846" s="36">
        <f t="shared" si="1951"/>
        <v>-0.82528165616689209</v>
      </c>
      <c r="CL846" s="36">
        <f t="shared" si="1951"/>
        <v>-1.190403646901399</v>
      </c>
      <c r="CM846" s="36">
        <f t="shared" si="1951"/>
        <v>-0.86562477354055012</v>
      </c>
      <c r="CN846" s="36">
        <f t="shared" si="1951"/>
        <v>-1.2307467642750569</v>
      </c>
      <c r="CO846" s="36">
        <f t="shared" si="1951"/>
        <v>-1.5958687550095636</v>
      </c>
      <c r="CP846" s="36">
        <f t="shared" si="1951"/>
        <v>0.22663671757905579</v>
      </c>
      <c r="CQ846" s="36">
        <f t="shared" ref="CQ846:DG846" si="1952">SUMPRODUCT(BN$3:BN$6,$B846:$B849)</f>
        <v>-0.13848527315545101</v>
      </c>
      <c r="CR846" s="36">
        <f t="shared" si="1952"/>
        <v>-0.5036072638899578</v>
      </c>
      <c r="CS846" s="36">
        <f t="shared" si="1952"/>
        <v>-0.17882839052910904</v>
      </c>
      <c r="CT846" s="36">
        <f t="shared" si="1952"/>
        <v>-0.54395038126361583</v>
      </c>
      <c r="CU846" s="36">
        <f t="shared" si="1952"/>
        <v>-0.90907237199812263</v>
      </c>
      <c r="CV846" s="36">
        <f t="shared" si="1952"/>
        <v>-0.58429349863727387</v>
      </c>
      <c r="CW846" s="36">
        <f t="shared" si="1952"/>
        <v>-0.94941548937178066</v>
      </c>
      <c r="CX846" s="36">
        <f t="shared" si="1952"/>
        <v>-1.3145374801062875</v>
      </c>
      <c r="CY846" s="36">
        <f t="shared" si="1952"/>
        <v>0.60174508411675753</v>
      </c>
      <c r="CZ846" s="36">
        <f t="shared" si="1952"/>
        <v>0.23662309338225068</v>
      </c>
      <c r="DA846" s="36">
        <f t="shared" si="1952"/>
        <v>-0.12849889735225611</v>
      </c>
      <c r="DB846" s="36">
        <f t="shared" si="1952"/>
        <v>0.19627997600859265</v>
      </c>
      <c r="DC846" s="36">
        <f t="shared" si="1952"/>
        <v>-0.16884201472591415</v>
      </c>
      <c r="DD846" s="36">
        <f t="shared" si="1952"/>
        <v>-0.53396400546042089</v>
      </c>
      <c r="DE846" s="36">
        <f t="shared" si="1952"/>
        <v>-0.20918513209957224</v>
      </c>
      <c r="DF846" s="36">
        <f t="shared" si="1952"/>
        <v>-0.57430712283407903</v>
      </c>
      <c r="DG846" s="36">
        <f t="shared" si="1952"/>
        <v>-0.93942911356858583</v>
      </c>
    </row>
    <row r="847" spans="1:111" ht="13.15" x14ac:dyDescent="0.35">
      <c r="B847" s="35">
        <f t="shared" ref="B847:B849" si="1953">K840</f>
        <v>0.328219820720489</v>
      </c>
      <c r="D847" s="35">
        <f>$CE$4-$CE$7*SUMPRODUCT($B$4:$CD$4,AE848:DG848)</f>
        <v>0</v>
      </c>
      <c r="F847" s="37" t="s">
        <v>364</v>
      </c>
      <c r="H847" s="35">
        <f t="shared" si="1949"/>
        <v>1.1392610419857607E-6</v>
      </c>
      <c r="I847" s="35">
        <f t="shared" si="1949"/>
        <v>-1.9781415741173211E-3</v>
      </c>
      <c r="J847" s="35">
        <f t="shared" si="1949"/>
        <v>1.6041339185190059E-7</v>
      </c>
      <c r="K847" s="35">
        <f t="shared" si="1949"/>
        <v>6.386435282600921E-7</v>
      </c>
      <c r="M847" s="35">
        <v>0</v>
      </c>
      <c r="N847" s="35">
        <f>IFERROR(M847/(MAX(ABS(M846),ABS(M847),ABS(M848),ABS(M849))),0)</f>
        <v>0</v>
      </c>
      <c r="P847" s="35">
        <f>L898</f>
        <v>0</v>
      </c>
      <c r="R847" s="35">
        <f>H898*J898</f>
        <v>0</v>
      </c>
      <c r="T847" s="35">
        <f>P847-D847</f>
        <v>0</v>
      </c>
      <c r="V847" s="35">
        <v>0</v>
      </c>
      <c r="X847" s="35" t="e">
        <v>#DIV/0!</v>
      </c>
      <c r="Y847" s="35" t="e">
        <v>#DIV/0!</v>
      </c>
      <c r="Z847" s="35" t="e">
        <v>#DIV/0!</v>
      </c>
      <c r="AA847" s="35" t="e">
        <v>#DIV/0!</v>
      </c>
      <c r="AC847" s="43">
        <f t="shared" ref="AC847:AC848" si="1954">SUM(AE847:DG847)</f>
        <v>98.882941364185811</v>
      </c>
      <c r="AD847" s="37" t="s">
        <v>365</v>
      </c>
      <c r="AE847" s="35">
        <f>EXP(AE846)</f>
        <v>2.5585203767569604</v>
      </c>
      <c r="AF847" s="35">
        <f t="shared" ref="AF847:CQ847" si="1955">EXP(AF846)</f>
        <v>1.7758996202338888</v>
      </c>
      <c r="AG847" s="35">
        <f t="shared" si="1955"/>
        <v>1.2326731847820882</v>
      </c>
      <c r="AH847" s="35">
        <f t="shared" si="1955"/>
        <v>1.7056802511713061</v>
      </c>
      <c r="AI847" s="35">
        <f t="shared" si="1955"/>
        <v>1.1839330801559254</v>
      </c>
      <c r="AJ847" s="35">
        <f t="shared" si="1955"/>
        <v>0.82178212318805843</v>
      </c>
      <c r="AK847" s="35">
        <f t="shared" si="1955"/>
        <v>1.1371201674475369</v>
      </c>
      <c r="AL847" s="35">
        <f t="shared" si="1955"/>
        <v>0.7892887201039499</v>
      </c>
      <c r="AM847" s="35">
        <f t="shared" si="1955"/>
        <v>0.54785474879203866</v>
      </c>
      <c r="AN847" s="35">
        <f t="shared" si="1955"/>
        <v>3.3897642915943575</v>
      </c>
      <c r="AO847" s="35">
        <f t="shared" si="1955"/>
        <v>2.3528759719143948</v>
      </c>
      <c r="AP847" s="35">
        <f t="shared" si="1955"/>
        <v>1.6331593771696347</v>
      </c>
      <c r="AQ847" s="35">
        <f t="shared" si="1955"/>
        <v>2.259842861062904</v>
      </c>
      <c r="AR847" s="35">
        <f t="shared" si="1955"/>
        <v>1.5685839812762625</v>
      </c>
      <c r="AS847" s="35">
        <f t="shared" si="1955"/>
        <v>1.0887729181130892</v>
      </c>
      <c r="AT847" s="35">
        <f t="shared" si="1955"/>
        <v>1.5065619073752687</v>
      </c>
      <c r="AU847" s="35">
        <f t="shared" si="1955"/>
        <v>1.0457226541841746</v>
      </c>
      <c r="AV847" s="35">
        <f t="shared" si="1955"/>
        <v>0.72584861207539253</v>
      </c>
      <c r="AW847" s="35">
        <f t="shared" si="1955"/>
        <v>4.9326124430198695</v>
      </c>
      <c r="AX847" s="35">
        <f t="shared" si="1955"/>
        <v>3.4237853424577427</v>
      </c>
      <c r="AY847" s="35">
        <f t="shared" si="1955"/>
        <v>2.3764903905671106</v>
      </c>
      <c r="AZ847" s="35">
        <f t="shared" si="1955"/>
        <v>3.2884082953465787</v>
      </c>
      <c r="BA847" s="35">
        <f t="shared" si="1955"/>
        <v>2.2825235616384938</v>
      </c>
      <c r="BB847" s="35">
        <f t="shared" si="1955"/>
        <v>1.5843269270447398</v>
      </c>
      <c r="BC847" s="35">
        <f t="shared" si="1955"/>
        <v>2.1922721968977181</v>
      </c>
      <c r="BD847" s="35">
        <f t="shared" si="1955"/>
        <v>1.521682374425662</v>
      </c>
      <c r="BE847" s="35">
        <f t="shared" si="1955"/>
        <v>1.0562179513631593</v>
      </c>
      <c r="BF847" s="35">
        <f t="shared" si="1955"/>
        <v>1.556387262465061</v>
      </c>
      <c r="BG847" s="35">
        <f t="shared" si="1955"/>
        <v>1.0803070295856085</v>
      </c>
      <c r="BH847" s="35">
        <f t="shared" si="1955"/>
        <v>0.74985404103323539</v>
      </c>
      <c r="BI847" s="35">
        <f t="shared" si="1955"/>
        <v>1.0375915083100402</v>
      </c>
      <c r="BJ847" s="35">
        <f t="shared" si="1955"/>
        <v>0.72020468639040536</v>
      </c>
      <c r="BK847" s="35">
        <f t="shared" si="1955"/>
        <v>0.4999026940221567</v>
      </c>
      <c r="BL847" s="35">
        <f t="shared" si="1955"/>
        <v>0.69172767220669318</v>
      </c>
      <c r="BM847" s="35">
        <f t="shared" si="1955"/>
        <v>0.48013645759360335</v>
      </c>
      <c r="BN847" s="35">
        <f t="shared" si="1955"/>
        <v>0.33326846268143773</v>
      </c>
      <c r="BO847" s="35">
        <f t="shared" si="1955"/>
        <v>2.0620457097487161</v>
      </c>
      <c r="BP847" s="35">
        <f t="shared" si="1955"/>
        <v>1.4312906108214769</v>
      </c>
      <c r="BQ847" s="35">
        <f t="shared" si="1955"/>
        <v>0.99347594621234703</v>
      </c>
      <c r="BR847" s="35">
        <f t="shared" si="1955"/>
        <v>1.374697139832477</v>
      </c>
      <c r="BS847" s="35">
        <f t="shared" si="1955"/>
        <v>0.95419374054765083</v>
      </c>
      <c r="BT847" s="35">
        <f t="shared" si="1955"/>
        <v>0.66231729747489765</v>
      </c>
      <c r="BU847" s="35">
        <f t="shared" si="1955"/>
        <v>0.91646475988831755</v>
      </c>
      <c r="BV847" s="35">
        <f t="shared" si="1955"/>
        <v>0.63612916036510025</v>
      </c>
      <c r="BW847" s="35">
        <f t="shared" si="1955"/>
        <v>0.44154486498326495</v>
      </c>
      <c r="BX847" s="35">
        <f t="shared" si="1955"/>
        <v>3.000583949510617</v>
      </c>
      <c r="BY847" s="35">
        <f t="shared" si="1955"/>
        <v>2.082741237797066</v>
      </c>
      <c r="BZ847" s="35">
        <f t="shared" si="1955"/>
        <v>1.4456556245753209</v>
      </c>
      <c r="CA847" s="35">
        <f t="shared" si="1955"/>
        <v>2.0003892996737442</v>
      </c>
      <c r="CB847" s="35">
        <f t="shared" si="1955"/>
        <v>1.3884941585313768</v>
      </c>
      <c r="CC847" s="35">
        <f t="shared" si="1955"/>
        <v>0.96377041638354699</v>
      </c>
      <c r="CD847" s="35">
        <f t="shared" si="1955"/>
        <v>1.3335928664491621</v>
      </c>
      <c r="CE847" s="35">
        <f t="shared" si="1955"/>
        <v>0.92566277235425076</v>
      </c>
      <c r="CF847" s="35">
        <f t="shared" si="1955"/>
        <v>0.64251361092236436</v>
      </c>
      <c r="CG847" s="35">
        <f t="shared" si="1955"/>
        <v>0.94677428906542982</v>
      </c>
      <c r="CH847" s="35">
        <f t="shared" si="1955"/>
        <v>0.65716736738666381</v>
      </c>
      <c r="CI847" s="35">
        <f t="shared" si="1955"/>
        <v>0.45614773631444988</v>
      </c>
      <c r="CJ847" s="35">
        <f t="shared" si="1955"/>
        <v>0.63118285937695295</v>
      </c>
      <c r="CK847" s="35">
        <f t="shared" si="1955"/>
        <v>0.43811157825777569</v>
      </c>
      <c r="CL847" s="35">
        <f t="shared" si="1955"/>
        <v>0.30409849087629975</v>
      </c>
      <c r="CM847" s="35">
        <f t="shared" si="1955"/>
        <v>0.42078857291796845</v>
      </c>
      <c r="CN847" s="35">
        <f t="shared" si="1955"/>
        <v>0.29207438550518366</v>
      </c>
      <c r="CO847" s="35">
        <f t="shared" si="1955"/>
        <v>0.20273232725086646</v>
      </c>
      <c r="CP847" s="35">
        <f t="shared" si="1955"/>
        <v>1.254374093100487</v>
      </c>
      <c r="CQ847" s="35">
        <f t="shared" si="1955"/>
        <v>0.87067607348588738</v>
      </c>
      <c r="CR847" s="35">
        <f t="shared" ref="CR847:DG847" si="1956">EXP(CR846)</f>
        <v>0.60434668502044186</v>
      </c>
      <c r="CS847" s="35">
        <f t="shared" si="1956"/>
        <v>0.83624939540032428</v>
      </c>
      <c r="CT847" s="35">
        <f t="shared" si="1956"/>
        <v>0.58045071565725803</v>
      </c>
      <c r="CU847" s="35">
        <f t="shared" si="1956"/>
        <v>0.40289779001362774</v>
      </c>
      <c r="CV847" s="35">
        <f t="shared" si="1956"/>
        <v>0.55749959693354922</v>
      </c>
      <c r="CW847" s="35">
        <f t="shared" si="1956"/>
        <v>0.38696714377150515</v>
      </c>
      <c r="CX847" s="35">
        <f t="shared" si="1956"/>
        <v>0.26859852667575168</v>
      </c>
      <c r="CY847" s="35">
        <f t="shared" si="1956"/>
        <v>1.8253013270486262</v>
      </c>
      <c r="CZ847" s="35">
        <f t="shared" si="1956"/>
        <v>1.2669635008445317</v>
      </c>
      <c r="DA847" s="35">
        <f t="shared" si="1956"/>
        <v>0.87941453210233111</v>
      </c>
      <c r="DB847" s="35">
        <f t="shared" si="1956"/>
        <v>1.2168675513657503</v>
      </c>
      <c r="DC847" s="35">
        <f t="shared" si="1956"/>
        <v>0.84464233389635401</v>
      </c>
      <c r="DD847" s="35">
        <f t="shared" si="1956"/>
        <v>0.58627635473488715</v>
      </c>
      <c r="DE847" s="35">
        <f t="shared" si="1956"/>
        <v>0.8112450342438331</v>
      </c>
      <c r="DF847" s="35">
        <f t="shared" si="1956"/>
        <v>0.56309488926423579</v>
      </c>
      <c r="DG847" s="35">
        <f t="shared" si="1956"/>
        <v>0.39085090315659121</v>
      </c>
    </row>
    <row r="848" spans="1:111" ht="13.15" x14ac:dyDescent="0.35">
      <c r="B848" s="36">
        <f t="shared" si="1953"/>
        <v>-0.40546510810816483</v>
      </c>
      <c r="D848" s="36">
        <f>$CE$5-$CE$7*SUMPRODUCT($B$5:$CD$5,AE848:DG848)</f>
        <v>0</v>
      </c>
      <c r="F848" s="36">
        <f>SUMPRODUCT($B$7:$CD$7, LN(AE848:DG848))</f>
        <v>-3180.5978399977985</v>
      </c>
      <c r="H848" s="36">
        <f t="shared" si="1949"/>
        <v>3.2474450386928057E-6</v>
      </c>
      <c r="I848" s="36">
        <f t="shared" si="1949"/>
        <v>1.6041339185190059E-7</v>
      </c>
      <c r="J848" s="36">
        <f t="shared" si="1949"/>
        <v>-2.1332187889532193E-3</v>
      </c>
      <c r="K848" s="36">
        <f t="shared" si="1949"/>
        <v>7.1688059528745237E-7</v>
      </c>
      <c r="M848" s="36">
        <v>0</v>
      </c>
      <c r="N848" s="36">
        <f>IFERROR(M848/(MAX(ABS(M846),ABS(M847),ABS(M848),ABS(M849))),0)</f>
        <v>0</v>
      </c>
      <c r="P848" s="36">
        <f>L899</f>
        <v>0</v>
      </c>
      <c r="R848" s="36">
        <f>H899*J899</f>
        <v>0</v>
      </c>
      <c r="T848" s="36">
        <f>P848-D848</f>
        <v>0</v>
      </c>
      <c r="V848" s="36">
        <v>0</v>
      </c>
      <c r="X848" s="36" t="e">
        <v>#DIV/0!</v>
      </c>
      <c r="Y848" s="36" t="e">
        <v>#DIV/0!</v>
      </c>
      <c r="Z848" s="36" t="e">
        <v>#DIV/0!</v>
      </c>
      <c r="AA848" s="36" t="e">
        <v>#DIV/0!</v>
      </c>
      <c r="AC848" s="44">
        <f t="shared" si="1954"/>
        <v>1.0000000000000004</v>
      </c>
      <c r="AD848" s="37" t="s">
        <v>366</v>
      </c>
      <c r="AE848" s="36">
        <f t="shared" ref="AE848:BJ848" si="1957">AE847/$AC847</f>
        <v>2.5874234134418913E-2</v>
      </c>
      <c r="AF848" s="36">
        <f t="shared" si="1957"/>
        <v>1.7959615639802334E-2</v>
      </c>
      <c r="AG848" s="36">
        <f t="shared" si="1957"/>
        <v>1.2465984200875999E-2</v>
      </c>
      <c r="AH848" s="36">
        <f t="shared" si="1957"/>
        <v>1.7249489422945932E-2</v>
      </c>
      <c r="AI848" s="36">
        <f t="shared" si="1957"/>
        <v>1.1973077093201553E-2</v>
      </c>
      <c r="AJ848" s="36">
        <f t="shared" si="1957"/>
        <v>8.3106561339173299E-3</v>
      </c>
      <c r="AK848" s="36">
        <f t="shared" si="1957"/>
        <v>1.1499659615297284E-2</v>
      </c>
      <c r="AL848" s="36">
        <f t="shared" si="1957"/>
        <v>7.9820513954676972E-3</v>
      </c>
      <c r="AM848" s="36">
        <f t="shared" si="1957"/>
        <v>5.5404374226115504E-3</v>
      </c>
      <c r="AN848" s="36">
        <f t="shared" si="1957"/>
        <v>3.4280577062426348E-2</v>
      </c>
      <c r="AO848" s="36">
        <f t="shared" si="1957"/>
        <v>2.379455889412466E-2</v>
      </c>
      <c r="AP848" s="36">
        <f t="shared" si="1957"/>
        <v>1.6516088160795195E-2</v>
      </c>
      <c r="AQ848" s="36">
        <f t="shared" si="1957"/>
        <v>2.2853718041617555E-2</v>
      </c>
      <c r="AR848" s="36">
        <f t="shared" si="1957"/>
        <v>1.5863039262749765E-2</v>
      </c>
      <c r="AS848" s="36">
        <f t="shared" si="1957"/>
        <v>1.1010725440530124E-2</v>
      </c>
      <c r="AT848" s="36">
        <f t="shared" si="1957"/>
        <v>1.523581202774503E-2</v>
      </c>
      <c r="AU848" s="36">
        <f t="shared" si="1957"/>
        <v>1.0575359508499841E-2</v>
      </c>
      <c r="AV848" s="36">
        <f t="shared" si="1957"/>
        <v>7.34048362702008E-3</v>
      </c>
      <c r="AW848" s="36">
        <f t="shared" si="1957"/>
        <v>4.9883350707105902E-2</v>
      </c>
      <c r="AX848" s="36">
        <f t="shared" si="1957"/>
        <v>3.4624630853646872E-2</v>
      </c>
      <c r="AY848" s="36">
        <f t="shared" si="1957"/>
        <v>2.4033370749101182E-2</v>
      </c>
      <c r="AZ848" s="36">
        <f t="shared" si="1957"/>
        <v>3.3255567138070589E-2</v>
      </c>
      <c r="BA848" s="36">
        <f t="shared" si="1957"/>
        <v>2.308308723576457E-2</v>
      </c>
      <c r="BB848" s="36">
        <f t="shared" si="1957"/>
        <v>1.6022247166067448E-2</v>
      </c>
      <c r="BC848" s="36">
        <f t="shared" si="1957"/>
        <v>2.2170378092047052E-2</v>
      </c>
      <c r="BD848" s="36">
        <f t="shared" si="1957"/>
        <v>1.538872482384304E-2</v>
      </c>
      <c r="BE848" s="36">
        <f t="shared" si="1957"/>
        <v>1.0681498110711627E-2</v>
      </c>
      <c r="BF848" s="36">
        <f t="shared" si="1957"/>
        <v>1.5739694238391309E-2</v>
      </c>
      <c r="BG848" s="36">
        <f t="shared" si="1957"/>
        <v>1.0925110182623295E-2</v>
      </c>
      <c r="BH848" s="36">
        <f t="shared" si="1957"/>
        <v>7.5832497566139688E-3</v>
      </c>
      <c r="BI848" s="36">
        <f t="shared" si="1957"/>
        <v>1.0493129492260868E-2</v>
      </c>
      <c r="BJ848" s="36">
        <f t="shared" si="1957"/>
        <v>7.2834067884155257E-3</v>
      </c>
      <c r="BK848" s="36">
        <f t="shared" ref="BK848:CP848" si="1958">BK847/$AC847</f>
        <v>5.0554998377426432E-3</v>
      </c>
      <c r="BL848" s="36">
        <f t="shared" si="1958"/>
        <v>6.9954196615072423E-3</v>
      </c>
      <c r="BM848" s="36">
        <f t="shared" si="1958"/>
        <v>4.8556045256103481E-3</v>
      </c>
      <c r="BN848" s="36">
        <f t="shared" si="1958"/>
        <v>3.3703332251617617E-3</v>
      </c>
      <c r="BO848" s="36">
        <f t="shared" si="1958"/>
        <v>2.0853401823416672E-2</v>
      </c>
      <c r="BP848" s="36">
        <f t="shared" si="1958"/>
        <v>1.4474595830943524E-2</v>
      </c>
      <c r="BQ848" s="36">
        <f t="shared" si="1958"/>
        <v>1.0046990234173716E-2</v>
      </c>
      <c r="BR848" s="36">
        <f t="shared" si="1958"/>
        <v>1.3902267882277776E-2</v>
      </c>
      <c r="BS848" s="36">
        <f t="shared" si="1958"/>
        <v>9.6497305539623452E-3</v>
      </c>
      <c r="BT848" s="36">
        <f t="shared" si="1958"/>
        <v>6.6979934894491402E-3</v>
      </c>
      <c r="BU848" s="36">
        <f t="shared" si="1958"/>
        <v>9.2681785881851796E-3</v>
      </c>
      <c r="BV848" s="36">
        <f t="shared" si="1958"/>
        <v>6.43315370264156E-3</v>
      </c>
      <c r="BW848" s="36">
        <f t="shared" si="1958"/>
        <v>4.4653289929660923E-3</v>
      </c>
      <c r="BX848" s="36">
        <f t="shared" si="1958"/>
        <v>3.034480880235417E-2</v>
      </c>
      <c r="BY848" s="36">
        <f t="shared" si="1958"/>
        <v>2.106269503175812E-2</v>
      </c>
      <c r="BZ848" s="36">
        <f t="shared" si="1958"/>
        <v>1.4619868752194296E-2</v>
      </c>
      <c r="CA848" s="36">
        <f t="shared" si="1958"/>
        <v>2.0229872534902778E-2</v>
      </c>
      <c r="CB848" s="36">
        <f t="shared" si="1958"/>
        <v>1.4041796687838741E-2</v>
      </c>
      <c r="CC848" s="36">
        <f t="shared" si="1958"/>
        <v>9.7465791681295277E-3</v>
      </c>
      <c r="CD848" s="36">
        <f t="shared" si="1958"/>
        <v>1.3486581689935178E-2</v>
      </c>
      <c r="CE848" s="36">
        <f t="shared" si="1958"/>
        <v>9.361197791892489E-3</v>
      </c>
      <c r="CF848" s="36">
        <f t="shared" si="1958"/>
        <v>6.4977194454196819E-3</v>
      </c>
      <c r="CG848" s="36">
        <f t="shared" si="1958"/>
        <v>9.5746978801779445E-3</v>
      </c>
      <c r="CH848" s="36">
        <f t="shared" si="1958"/>
        <v>6.6459124123979772E-3</v>
      </c>
      <c r="CI848" s="36">
        <f t="shared" si="1958"/>
        <v>4.6130073602327227E-3</v>
      </c>
      <c r="CJ848" s="36">
        <f t="shared" si="1958"/>
        <v>6.3831319201186265E-3</v>
      </c>
      <c r="CK848" s="36">
        <f t="shared" si="1958"/>
        <v>4.4306082749319825E-3</v>
      </c>
      <c r="CL848" s="36">
        <f t="shared" si="1958"/>
        <v>3.0753382401551466E-3</v>
      </c>
      <c r="CM848" s="36">
        <f t="shared" si="1958"/>
        <v>4.2554212800790829E-3</v>
      </c>
      <c r="CN848" s="36">
        <f t="shared" si="1958"/>
        <v>2.953738849954654E-3</v>
      </c>
      <c r="CO848" s="36">
        <f t="shared" si="1958"/>
        <v>2.0502254934367638E-3</v>
      </c>
      <c r="CP848" s="36">
        <f t="shared" si="1958"/>
        <v>1.2685444787495025E-2</v>
      </c>
      <c r="CQ848" s="36">
        <f t="shared" ref="CQ848:DG848" si="1959">CQ847/$AC847</f>
        <v>8.805119077912418E-3</v>
      </c>
      <c r="CR848" s="36">
        <f t="shared" si="1959"/>
        <v>6.111738553514841E-3</v>
      </c>
      <c r="CS848" s="36">
        <f t="shared" si="1959"/>
        <v>8.4569631916633463E-3</v>
      </c>
      <c r="CT848" s="36">
        <f t="shared" si="1959"/>
        <v>5.8700793852749424E-3</v>
      </c>
      <c r="CU848" s="36">
        <f t="shared" si="1959"/>
        <v>4.0744923690098928E-3</v>
      </c>
      <c r="CV848" s="36">
        <f t="shared" si="1959"/>
        <v>5.6379754611088941E-3</v>
      </c>
      <c r="CW848" s="36">
        <f t="shared" si="1959"/>
        <v>3.9133862568499593E-3</v>
      </c>
      <c r="CX848" s="36">
        <f t="shared" si="1959"/>
        <v>2.7163282460065936E-3</v>
      </c>
      <c r="CY848" s="36">
        <f t="shared" si="1959"/>
        <v>1.8459213509092964E-2</v>
      </c>
      <c r="CZ848" s="36">
        <f t="shared" si="1959"/>
        <v>1.2812761062378858E-2</v>
      </c>
      <c r="DA848" s="36">
        <f t="shared" si="1959"/>
        <v>8.8934908283467007E-3</v>
      </c>
      <c r="DB848" s="36">
        <f t="shared" si="1959"/>
        <v>1.2306142339395304E-2</v>
      </c>
      <c r="DC848" s="36">
        <f t="shared" si="1959"/>
        <v>8.5418407082525679E-3</v>
      </c>
      <c r="DD848" s="36">
        <f t="shared" si="1959"/>
        <v>5.9289938855644642E-3</v>
      </c>
      <c r="DE848" s="36">
        <f t="shared" si="1959"/>
        <v>8.2040948929301988E-3</v>
      </c>
      <c r="DF848" s="36">
        <f t="shared" si="1959"/>
        <v>5.694560472168376E-3</v>
      </c>
      <c r="DG848" s="36">
        <f t="shared" si="1959"/>
        <v>3.9526625903763078E-3</v>
      </c>
    </row>
    <row r="849" spans="2:97" x14ac:dyDescent="0.35">
      <c r="B849" s="35">
        <f t="shared" si="1953"/>
        <v>-0.3651219907345068</v>
      </c>
      <c r="D849" s="35">
        <f>$CE$6-$CE$7*SUMPRODUCT($B$6:$CD$6,AE848:DG848)</f>
        <v>0</v>
      </c>
      <c r="H849" s="35">
        <f t="shared" si="1949"/>
        <v>-8.8693156792321245E-5</v>
      </c>
      <c r="I849" s="35">
        <f t="shared" si="1949"/>
        <v>6.386435282600921E-7</v>
      </c>
      <c r="J849" s="35">
        <f t="shared" si="1949"/>
        <v>7.1688059528745237E-7</v>
      </c>
      <c r="K849" s="35">
        <f t="shared" si="1949"/>
        <v>-5.1037846828637639E-4</v>
      </c>
      <c r="M849" s="35">
        <v>0</v>
      </c>
      <c r="N849" s="35">
        <f>IFERROR(M849/(MAX(ABS(M846),ABS(M847),ABS(M848),ABS(M849))),0)</f>
        <v>0</v>
      </c>
      <c r="P849" s="35">
        <f>L900</f>
        <v>0</v>
      </c>
      <c r="R849" s="35">
        <f>H900*J900</f>
        <v>0</v>
      </c>
      <c r="T849" s="35">
        <f>P849-D849</f>
        <v>0</v>
      </c>
      <c r="V849" s="35">
        <v>0</v>
      </c>
      <c r="X849" s="35" t="e">
        <v>#DIV/0!</v>
      </c>
      <c r="Y849" s="35" t="e">
        <v>#DIV/0!</v>
      </c>
      <c r="Z849" s="35" t="e">
        <v>#DIV/0!</v>
      </c>
      <c r="AA849" s="35" t="e">
        <v>#DIV/0!</v>
      </c>
    </row>
    <row r="850" spans="2:97" x14ac:dyDescent="0.35">
      <c r="B850" s="3"/>
    </row>
    <row r="851" spans="2:97" ht="13.5" thickBot="1" x14ac:dyDescent="0.4">
      <c r="B851" s="39" t="s">
        <v>367</v>
      </c>
      <c r="D851" s="39" t="s">
        <v>368</v>
      </c>
      <c r="E851" s="39" t="s">
        <v>369</v>
      </c>
      <c r="F851" s="39" t="s">
        <v>370</v>
      </c>
      <c r="H851" s="39" t="s">
        <v>347</v>
      </c>
      <c r="I851" s="39" t="s">
        <v>371</v>
      </c>
      <c r="J851" s="39" t="s">
        <v>372</v>
      </c>
      <c r="K851" s="39" t="s">
        <v>349</v>
      </c>
      <c r="L851" s="39" t="s">
        <v>373</v>
      </c>
      <c r="M851" s="39" t="s">
        <v>374</v>
      </c>
    </row>
    <row r="852" spans="2:97" ht="13.15" thickTop="1" x14ac:dyDescent="0.35">
      <c r="B852" s="32">
        <v>1</v>
      </c>
      <c r="D852" s="32">
        <v>0</v>
      </c>
      <c r="E852" s="32"/>
      <c r="F852" s="32" t="b">
        <v>0</v>
      </c>
      <c r="H852" s="32">
        <v>0</v>
      </c>
      <c r="I852" s="32">
        <f>B846</f>
        <v>-0.49706183544640314</v>
      </c>
      <c r="J852" s="32">
        <f>IF(SUMPRODUCT(L852:L855,N846:N849)&gt;0,N846,-N846)</f>
        <v>0</v>
      </c>
      <c r="K852" s="32">
        <f>I852+J852*H852</f>
        <v>-0.49706183544640314</v>
      </c>
      <c r="L852" s="32">
        <f>D846</f>
        <v>0</v>
      </c>
      <c r="M852" s="32">
        <f>SUMPRODUCT(L852:L855,J852:J855)</f>
        <v>0</v>
      </c>
    </row>
    <row r="853" spans="2:97" ht="13.5" thickBot="1" x14ac:dyDescent="0.4">
      <c r="H853" s="33">
        <f>H852</f>
        <v>0</v>
      </c>
      <c r="I853" s="33">
        <f>B847</f>
        <v>0.328219820720489</v>
      </c>
      <c r="J853" s="32">
        <f>IF(SUMPRODUCT(L852:L855,N846:N849)&gt;0,N847,-N847)</f>
        <v>0</v>
      </c>
      <c r="K853" s="33">
        <f t="shared" ref="K853:K855" si="1960">I853+J853*H853</f>
        <v>0.328219820720489</v>
      </c>
      <c r="L853" s="32">
        <f>D847</f>
        <v>0</v>
      </c>
      <c r="M853" s="39" t="s">
        <v>375</v>
      </c>
    </row>
    <row r="854" spans="2:97" ht="13.15" thickTop="1" x14ac:dyDescent="0.35">
      <c r="H854" s="33">
        <f t="shared" ref="H854:H855" si="1961">H853</f>
        <v>0</v>
      </c>
      <c r="I854" s="32">
        <f>B848</f>
        <v>-0.40546510810816483</v>
      </c>
      <c r="J854" s="32">
        <f>IF(SUMPRODUCT(L852:L855,N846:N849)&gt;0,N848,-N848)</f>
        <v>0</v>
      </c>
      <c r="K854" s="32">
        <f t="shared" si="1960"/>
        <v>-0.40546510810816483</v>
      </c>
      <c r="L854" s="32">
        <f>D848</f>
        <v>0</v>
      </c>
      <c r="M854" s="32">
        <f>F848</f>
        <v>-3180.5978399977985</v>
      </c>
    </row>
    <row r="855" spans="2:97" x14ac:dyDescent="0.35">
      <c r="H855" s="33">
        <f t="shared" si="1961"/>
        <v>0</v>
      </c>
      <c r="I855" s="34">
        <f>B849</f>
        <v>-0.3651219907345068</v>
      </c>
      <c r="J855" s="32">
        <f>IF(SUMPRODUCT(L852:L855,N846:N849)&gt;0,N849,-N849)</f>
        <v>0</v>
      </c>
      <c r="K855" s="34">
        <f t="shared" si="1960"/>
        <v>-0.3651219907345068</v>
      </c>
      <c r="L855" s="32">
        <f>D849</f>
        <v>0</v>
      </c>
    </row>
    <row r="856" spans="2:97" ht="13.5" thickBot="1" x14ac:dyDescent="0.4">
      <c r="B856" s="39" t="s">
        <v>367</v>
      </c>
      <c r="D856" s="39" t="s">
        <v>368</v>
      </c>
      <c r="E856" s="39" t="s">
        <v>369</v>
      </c>
      <c r="F856" s="39" t="s">
        <v>370</v>
      </c>
      <c r="H856" s="39" t="s">
        <v>347</v>
      </c>
      <c r="I856" s="39" t="s">
        <v>371</v>
      </c>
      <c r="J856" s="39" t="s">
        <v>372</v>
      </c>
      <c r="K856" s="39" t="s">
        <v>349</v>
      </c>
      <c r="L856" s="39" t="s">
        <v>373</v>
      </c>
      <c r="M856" s="39" t="s">
        <v>374</v>
      </c>
      <c r="O856" s="45" t="s">
        <v>336</v>
      </c>
    </row>
    <row r="857" spans="2:97" ht="13.9" thickTop="1" thickBot="1" x14ac:dyDescent="0.4">
      <c r="B857" s="32">
        <f>1+B852</f>
        <v>2</v>
      </c>
      <c r="D857" s="32">
        <v>0</v>
      </c>
      <c r="E857" s="32">
        <f>H857</f>
        <v>4.8128090669813121E-16</v>
      </c>
      <c r="F857" s="32" t="b">
        <f>OR(F852,M857*M852&lt;=0)</f>
        <v>1</v>
      </c>
      <c r="H857" s="32">
        <f>ABS(H839)</f>
        <v>4.8128090669813121E-16</v>
      </c>
      <c r="I857" s="32">
        <f>I852</f>
        <v>-0.49706183544640314</v>
      </c>
      <c r="J857" s="32">
        <f>J852</f>
        <v>0</v>
      </c>
      <c r="K857" s="32">
        <f>I857+J857*H857</f>
        <v>-0.49706183544640314</v>
      </c>
      <c r="L857" s="32">
        <f>$CE$3-$CE$7*SUMPRODUCT($B$3:$CD$3,Q859:CS859)</f>
        <v>0</v>
      </c>
      <c r="M857" s="32">
        <f>SUMPRODUCT(L857:L860,J857:J860)</f>
        <v>0</v>
      </c>
      <c r="O857" s="46">
        <f>SUM(Q857:CS857)</f>
        <v>-1.2659907370647412</v>
      </c>
      <c r="P857" s="39" t="s">
        <v>363</v>
      </c>
      <c r="Q857" s="32">
        <f t="shared" ref="Q857:AV857" si="1962">SUMPRODUCT(B$3:B$6,$K857:$K860)</f>
        <v>0.93942911356858583</v>
      </c>
      <c r="R857" s="32">
        <f t="shared" si="1962"/>
        <v>0.57430712283407903</v>
      </c>
      <c r="S857" s="32">
        <f t="shared" si="1962"/>
        <v>0.20918513209957224</v>
      </c>
      <c r="T857" s="32">
        <f t="shared" si="1962"/>
        <v>0.53396400546042089</v>
      </c>
      <c r="U857" s="32">
        <f t="shared" si="1962"/>
        <v>0.16884201472591415</v>
      </c>
      <c r="V857" s="32">
        <f t="shared" si="1962"/>
        <v>-0.19627997600859265</v>
      </c>
      <c r="W857" s="32">
        <f t="shared" si="1962"/>
        <v>0.12849889735225611</v>
      </c>
      <c r="X857" s="32">
        <f t="shared" si="1962"/>
        <v>-0.23662309338225068</v>
      </c>
      <c r="Y857" s="32">
        <f t="shared" si="1962"/>
        <v>-0.60174508411675753</v>
      </c>
      <c r="Z857" s="32">
        <f t="shared" si="1962"/>
        <v>1.2207603884718621</v>
      </c>
      <c r="AA857" s="32">
        <f t="shared" si="1962"/>
        <v>0.85563839773735528</v>
      </c>
      <c r="AB857" s="32">
        <f t="shared" si="1962"/>
        <v>0.49051640700284849</v>
      </c>
      <c r="AC857" s="32">
        <f t="shared" si="1962"/>
        <v>0.81529528036369725</v>
      </c>
      <c r="AD857" s="32">
        <f t="shared" si="1962"/>
        <v>0.45017328962919045</v>
      </c>
      <c r="AE857" s="32">
        <f t="shared" si="1962"/>
        <v>8.5051298894683658E-2</v>
      </c>
      <c r="AF857" s="32">
        <f t="shared" si="1962"/>
        <v>0.40983017225553242</v>
      </c>
      <c r="AG857" s="32">
        <f t="shared" si="1962"/>
        <v>4.4708181521025625E-2</v>
      </c>
      <c r="AH857" s="32">
        <f t="shared" si="1962"/>
        <v>-0.32041380921348117</v>
      </c>
      <c r="AI857" s="32">
        <f t="shared" si="1962"/>
        <v>1.5958687550095636</v>
      </c>
      <c r="AJ857" s="32">
        <f t="shared" si="1962"/>
        <v>1.2307467642750569</v>
      </c>
      <c r="AK857" s="32">
        <f t="shared" si="1962"/>
        <v>0.86562477354055012</v>
      </c>
      <c r="AL857" s="32">
        <f t="shared" si="1962"/>
        <v>1.190403646901399</v>
      </c>
      <c r="AM857" s="32">
        <f t="shared" si="1962"/>
        <v>0.82528165616689209</v>
      </c>
      <c r="AN857" s="32">
        <f t="shared" si="1962"/>
        <v>0.46015966543238529</v>
      </c>
      <c r="AO857" s="32">
        <f t="shared" si="1962"/>
        <v>0.78493853879323405</v>
      </c>
      <c r="AP857" s="32">
        <f t="shared" si="1962"/>
        <v>0.41981654805872726</v>
      </c>
      <c r="AQ857" s="32">
        <f t="shared" si="1962"/>
        <v>5.4694557324220461E-2</v>
      </c>
      <c r="AR857" s="32">
        <f t="shared" si="1962"/>
        <v>0.44236727812218263</v>
      </c>
      <c r="AS857" s="32">
        <f t="shared" si="1962"/>
        <v>7.7245287387675832E-2</v>
      </c>
      <c r="AT857" s="32">
        <f t="shared" si="1962"/>
        <v>-0.28787670334683096</v>
      </c>
      <c r="AU857" s="32">
        <f t="shared" si="1962"/>
        <v>3.6902170014017799E-2</v>
      </c>
      <c r="AV857" s="32">
        <f t="shared" si="1962"/>
        <v>-0.328219820720489</v>
      </c>
      <c r="AW857" s="32">
        <f t="shared" ref="AW857:CB857" si="1963">SUMPRODUCT(AH$3:AH$6,$K857:$K860)</f>
        <v>-0.69334181145499585</v>
      </c>
      <c r="AX857" s="32">
        <f t="shared" si="1963"/>
        <v>-0.36856293809414697</v>
      </c>
      <c r="AY857" s="32">
        <f t="shared" si="1963"/>
        <v>-0.73368492882865377</v>
      </c>
      <c r="AZ857" s="32">
        <f t="shared" si="1963"/>
        <v>-1.0988069195631605</v>
      </c>
      <c r="BA857" s="32">
        <f t="shared" si="1963"/>
        <v>0.72369855302545893</v>
      </c>
      <c r="BB857" s="32">
        <f t="shared" si="1963"/>
        <v>0.35857656229095214</v>
      </c>
      <c r="BC857" s="32">
        <f t="shared" si="1963"/>
        <v>-6.5454284435546572E-3</v>
      </c>
      <c r="BD857" s="32">
        <f t="shared" si="1963"/>
        <v>0.31823344491729411</v>
      </c>
      <c r="BE857" s="32">
        <f t="shared" si="1963"/>
        <v>-4.6888545817212711E-2</v>
      </c>
      <c r="BF857" s="32">
        <f t="shared" si="1963"/>
        <v>-0.41201053655171949</v>
      </c>
      <c r="BG857" s="32">
        <f t="shared" si="1963"/>
        <v>-8.7231663190870723E-2</v>
      </c>
      <c r="BH857" s="32">
        <f t="shared" si="1963"/>
        <v>-0.45235365392537752</v>
      </c>
      <c r="BI857" s="32">
        <f t="shared" si="1963"/>
        <v>-0.81747564465988432</v>
      </c>
      <c r="BJ857" s="32">
        <f t="shared" si="1963"/>
        <v>1.0988069195631605</v>
      </c>
      <c r="BK857" s="32">
        <f t="shared" si="1963"/>
        <v>0.73368492882865377</v>
      </c>
      <c r="BL857" s="32">
        <f t="shared" si="1963"/>
        <v>0.36856293809414697</v>
      </c>
      <c r="BM857" s="32">
        <f t="shared" si="1963"/>
        <v>0.69334181145499585</v>
      </c>
      <c r="BN857" s="32">
        <f t="shared" si="1963"/>
        <v>0.328219820720489</v>
      </c>
      <c r="BO857" s="32">
        <f t="shared" si="1963"/>
        <v>-3.6902170014017799E-2</v>
      </c>
      <c r="BP857" s="32">
        <f t="shared" si="1963"/>
        <v>0.28787670334683096</v>
      </c>
      <c r="BQ857" s="32">
        <f t="shared" si="1963"/>
        <v>-7.7245287387675832E-2</v>
      </c>
      <c r="BR857" s="32">
        <f t="shared" si="1963"/>
        <v>-0.44236727812218263</v>
      </c>
      <c r="BS857" s="32">
        <f t="shared" si="1963"/>
        <v>-5.4694557324220461E-2</v>
      </c>
      <c r="BT857" s="32">
        <f t="shared" si="1963"/>
        <v>-0.41981654805872726</v>
      </c>
      <c r="BU857" s="32">
        <f t="shared" si="1963"/>
        <v>-0.78493853879323405</v>
      </c>
      <c r="BV857" s="32">
        <f t="shared" si="1963"/>
        <v>-0.46015966543238529</v>
      </c>
      <c r="BW857" s="32">
        <f t="shared" si="1963"/>
        <v>-0.82528165616689209</v>
      </c>
      <c r="BX857" s="32">
        <f t="shared" si="1963"/>
        <v>-1.190403646901399</v>
      </c>
      <c r="BY857" s="32">
        <f t="shared" si="1963"/>
        <v>-0.86562477354055012</v>
      </c>
      <c r="BZ857" s="32">
        <f t="shared" si="1963"/>
        <v>-1.2307467642750569</v>
      </c>
      <c r="CA857" s="32">
        <f t="shared" si="1963"/>
        <v>-1.5958687550095636</v>
      </c>
      <c r="CB857" s="32">
        <f t="shared" si="1963"/>
        <v>0.22663671757905579</v>
      </c>
      <c r="CC857" s="32">
        <f t="shared" ref="CC857:CS857" si="1964">SUMPRODUCT(BN$3:BN$6,$K857:$K860)</f>
        <v>-0.13848527315545101</v>
      </c>
      <c r="CD857" s="32">
        <f t="shared" si="1964"/>
        <v>-0.5036072638899578</v>
      </c>
      <c r="CE857" s="32">
        <f t="shared" si="1964"/>
        <v>-0.17882839052910904</v>
      </c>
      <c r="CF857" s="32">
        <f t="shared" si="1964"/>
        <v>-0.54395038126361583</v>
      </c>
      <c r="CG857" s="32">
        <f t="shared" si="1964"/>
        <v>-0.90907237199812263</v>
      </c>
      <c r="CH857" s="32">
        <f t="shared" si="1964"/>
        <v>-0.58429349863727387</v>
      </c>
      <c r="CI857" s="32">
        <f t="shared" si="1964"/>
        <v>-0.94941548937178066</v>
      </c>
      <c r="CJ857" s="32">
        <f t="shared" si="1964"/>
        <v>-1.3145374801062875</v>
      </c>
      <c r="CK857" s="32">
        <f t="shared" si="1964"/>
        <v>0.60174508411675753</v>
      </c>
      <c r="CL857" s="32">
        <f t="shared" si="1964"/>
        <v>0.23662309338225068</v>
      </c>
      <c r="CM857" s="32">
        <f t="shared" si="1964"/>
        <v>-0.12849889735225611</v>
      </c>
      <c r="CN857" s="32">
        <f t="shared" si="1964"/>
        <v>0.19627997600859265</v>
      </c>
      <c r="CO857" s="32">
        <f t="shared" si="1964"/>
        <v>-0.16884201472591415</v>
      </c>
      <c r="CP857" s="32">
        <f t="shared" si="1964"/>
        <v>-0.53396400546042089</v>
      </c>
      <c r="CQ857" s="32">
        <f t="shared" si="1964"/>
        <v>-0.20918513209957224</v>
      </c>
      <c r="CR857" s="32">
        <f t="shared" si="1964"/>
        <v>-0.57430712283407903</v>
      </c>
      <c r="CS857" s="32">
        <f t="shared" si="1964"/>
        <v>-0.93942911356858583</v>
      </c>
    </row>
    <row r="858" spans="2:97" ht="13.9" thickTop="1" thickBot="1" x14ac:dyDescent="0.4">
      <c r="H858" s="33">
        <f>H857</f>
        <v>4.8128090669813121E-16</v>
      </c>
      <c r="I858" s="33">
        <f t="shared" ref="I858:J858" si="1965">I853</f>
        <v>0.328219820720489</v>
      </c>
      <c r="J858" s="33">
        <f t="shared" si="1965"/>
        <v>0</v>
      </c>
      <c r="K858" s="33">
        <f t="shared" ref="K858:K860" si="1966">I858+J858*H858</f>
        <v>0.328219820720489</v>
      </c>
      <c r="L858" s="33">
        <f>$CE$4-$CE$7*SUMPRODUCT($B$4:$CD$4,Q859:CS859)</f>
        <v>0</v>
      </c>
      <c r="M858" s="39" t="s">
        <v>375</v>
      </c>
      <c r="O858" s="47">
        <f t="shared" ref="O858:O859" si="1967">SUM(Q858:CS858)</f>
        <v>98.882941364185811</v>
      </c>
      <c r="P858" s="39" t="s">
        <v>365</v>
      </c>
      <c r="Q858" s="33">
        <f>EXP(Q857)</f>
        <v>2.5585203767569604</v>
      </c>
      <c r="R858" s="33">
        <f>EXP(R857)</f>
        <v>1.7758996202338888</v>
      </c>
      <c r="S858" s="33">
        <f t="shared" ref="S858:CD858" si="1968">EXP(S857)</f>
        <v>1.2326731847820882</v>
      </c>
      <c r="T858" s="33">
        <f t="shared" si="1968"/>
        <v>1.7056802511713061</v>
      </c>
      <c r="U858" s="33">
        <f t="shared" si="1968"/>
        <v>1.1839330801559254</v>
      </c>
      <c r="V858" s="33">
        <f t="shared" si="1968"/>
        <v>0.82178212318805843</v>
      </c>
      <c r="W858" s="33">
        <f t="shared" si="1968"/>
        <v>1.1371201674475369</v>
      </c>
      <c r="X858" s="33">
        <f t="shared" si="1968"/>
        <v>0.7892887201039499</v>
      </c>
      <c r="Y858" s="33">
        <f t="shared" si="1968"/>
        <v>0.54785474879203866</v>
      </c>
      <c r="Z858" s="33">
        <f t="shared" si="1968"/>
        <v>3.3897642915943575</v>
      </c>
      <c r="AA858" s="33">
        <f t="shared" si="1968"/>
        <v>2.3528759719143948</v>
      </c>
      <c r="AB858" s="33">
        <f t="shared" si="1968"/>
        <v>1.6331593771696347</v>
      </c>
      <c r="AC858" s="33">
        <f t="shared" si="1968"/>
        <v>2.259842861062904</v>
      </c>
      <c r="AD858" s="33">
        <f t="shared" si="1968"/>
        <v>1.5685839812762625</v>
      </c>
      <c r="AE858" s="33">
        <f t="shared" si="1968"/>
        <v>1.0887729181130892</v>
      </c>
      <c r="AF858" s="33">
        <f t="shared" si="1968"/>
        <v>1.5065619073752687</v>
      </c>
      <c r="AG858" s="33">
        <f t="shared" si="1968"/>
        <v>1.0457226541841746</v>
      </c>
      <c r="AH858" s="33">
        <f t="shared" si="1968"/>
        <v>0.72584861207539253</v>
      </c>
      <c r="AI858" s="33">
        <f t="shared" si="1968"/>
        <v>4.9326124430198695</v>
      </c>
      <c r="AJ858" s="33">
        <f t="shared" si="1968"/>
        <v>3.4237853424577427</v>
      </c>
      <c r="AK858" s="33">
        <f t="shared" si="1968"/>
        <v>2.3764903905671106</v>
      </c>
      <c r="AL858" s="33">
        <f t="shared" si="1968"/>
        <v>3.2884082953465787</v>
      </c>
      <c r="AM858" s="33">
        <f t="shared" si="1968"/>
        <v>2.2825235616384938</v>
      </c>
      <c r="AN858" s="33">
        <f t="shared" si="1968"/>
        <v>1.5843269270447398</v>
      </c>
      <c r="AO858" s="33">
        <f t="shared" si="1968"/>
        <v>2.1922721968977181</v>
      </c>
      <c r="AP858" s="33">
        <f t="shared" si="1968"/>
        <v>1.521682374425662</v>
      </c>
      <c r="AQ858" s="33">
        <f t="shared" si="1968"/>
        <v>1.0562179513631593</v>
      </c>
      <c r="AR858" s="33">
        <f t="shared" si="1968"/>
        <v>1.556387262465061</v>
      </c>
      <c r="AS858" s="33">
        <f t="shared" si="1968"/>
        <v>1.0803070295856085</v>
      </c>
      <c r="AT858" s="33">
        <f t="shared" si="1968"/>
        <v>0.74985404103323539</v>
      </c>
      <c r="AU858" s="33">
        <f t="shared" si="1968"/>
        <v>1.0375915083100402</v>
      </c>
      <c r="AV858" s="33">
        <f t="shared" si="1968"/>
        <v>0.72020468639040536</v>
      </c>
      <c r="AW858" s="33">
        <f t="shared" si="1968"/>
        <v>0.4999026940221567</v>
      </c>
      <c r="AX858" s="33">
        <f t="shared" si="1968"/>
        <v>0.69172767220669318</v>
      </c>
      <c r="AY858" s="33">
        <f t="shared" si="1968"/>
        <v>0.48013645759360335</v>
      </c>
      <c r="AZ858" s="33">
        <f t="shared" si="1968"/>
        <v>0.33326846268143773</v>
      </c>
      <c r="BA858" s="33">
        <f t="shared" si="1968"/>
        <v>2.0620457097487161</v>
      </c>
      <c r="BB858" s="33">
        <f t="shared" si="1968"/>
        <v>1.4312906108214769</v>
      </c>
      <c r="BC858" s="33">
        <f t="shared" si="1968"/>
        <v>0.99347594621234703</v>
      </c>
      <c r="BD858" s="33">
        <f t="shared" si="1968"/>
        <v>1.374697139832477</v>
      </c>
      <c r="BE858" s="33">
        <f t="shared" si="1968"/>
        <v>0.95419374054765083</v>
      </c>
      <c r="BF858" s="33">
        <f t="shared" si="1968"/>
        <v>0.66231729747489765</v>
      </c>
      <c r="BG858" s="33">
        <f t="shared" si="1968"/>
        <v>0.91646475988831755</v>
      </c>
      <c r="BH858" s="33">
        <f t="shared" si="1968"/>
        <v>0.63612916036510025</v>
      </c>
      <c r="BI858" s="33">
        <f t="shared" si="1968"/>
        <v>0.44154486498326495</v>
      </c>
      <c r="BJ858" s="33">
        <f t="shared" si="1968"/>
        <v>3.000583949510617</v>
      </c>
      <c r="BK858" s="33">
        <f t="shared" si="1968"/>
        <v>2.082741237797066</v>
      </c>
      <c r="BL858" s="33">
        <f t="shared" si="1968"/>
        <v>1.4456556245753209</v>
      </c>
      <c r="BM858" s="33">
        <f t="shared" si="1968"/>
        <v>2.0003892996737442</v>
      </c>
      <c r="BN858" s="33">
        <f t="shared" si="1968"/>
        <v>1.3884941585313768</v>
      </c>
      <c r="BO858" s="33">
        <f t="shared" si="1968"/>
        <v>0.96377041638354699</v>
      </c>
      <c r="BP858" s="33">
        <f t="shared" si="1968"/>
        <v>1.3335928664491621</v>
      </c>
      <c r="BQ858" s="33">
        <f t="shared" si="1968"/>
        <v>0.92566277235425076</v>
      </c>
      <c r="BR858" s="33">
        <f t="shared" si="1968"/>
        <v>0.64251361092236436</v>
      </c>
      <c r="BS858" s="33">
        <f t="shared" si="1968"/>
        <v>0.94677428906542982</v>
      </c>
      <c r="BT858" s="33">
        <f t="shared" si="1968"/>
        <v>0.65716736738666381</v>
      </c>
      <c r="BU858" s="33">
        <f t="shared" si="1968"/>
        <v>0.45614773631444988</v>
      </c>
      <c r="BV858" s="33">
        <f t="shared" si="1968"/>
        <v>0.63118285937695295</v>
      </c>
      <c r="BW858" s="33">
        <f t="shared" si="1968"/>
        <v>0.43811157825777569</v>
      </c>
      <c r="BX858" s="33">
        <f t="shared" si="1968"/>
        <v>0.30409849087629975</v>
      </c>
      <c r="BY858" s="33">
        <f t="shared" si="1968"/>
        <v>0.42078857291796845</v>
      </c>
      <c r="BZ858" s="33">
        <f t="shared" si="1968"/>
        <v>0.29207438550518366</v>
      </c>
      <c r="CA858" s="33">
        <f t="shared" si="1968"/>
        <v>0.20273232725086646</v>
      </c>
      <c r="CB858" s="33">
        <f t="shared" si="1968"/>
        <v>1.254374093100487</v>
      </c>
      <c r="CC858" s="33">
        <f t="shared" si="1968"/>
        <v>0.87067607348588738</v>
      </c>
      <c r="CD858" s="33">
        <f t="shared" si="1968"/>
        <v>0.60434668502044186</v>
      </c>
      <c r="CE858" s="33">
        <f t="shared" ref="CE858:CS858" si="1969">EXP(CE857)</f>
        <v>0.83624939540032428</v>
      </c>
      <c r="CF858" s="33">
        <f t="shared" si="1969"/>
        <v>0.58045071565725803</v>
      </c>
      <c r="CG858" s="33">
        <f t="shared" si="1969"/>
        <v>0.40289779001362774</v>
      </c>
      <c r="CH858" s="33">
        <f t="shared" si="1969"/>
        <v>0.55749959693354922</v>
      </c>
      <c r="CI858" s="33">
        <f t="shared" si="1969"/>
        <v>0.38696714377150515</v>
      </c>
      <c r="CJ858" s="33">
        <f t="shared" si="1969"/>
        <v>0.26859852667575168</v>
      </c>
      <c r="CK858" s="33">
        <f t="shared" si="1969"/>
        <v>1.8253013270486262</v>
      </c>
      <c r="CL858" s="33">
        <f t="shared" si="1969"/>
        <v>1.2669635008445317</v>
      </c>
      <c r="CM858" s="33">
        <f t="shared" si="1969"/>
        <v>0.87941453210233111</v>
      </c>
      <c r="CN858" s="33">
        <f t="shared" si="1969"/>
        <v>1.2168675513657503</v>
      </c>
      <c r="CO858" s="33">
        <f t="shared" si="1969"/>
        <v>0.84464233389635401</v>
      </c>
      <c r="CP858" s="33">
        <f t="shared" si="1969"/>
        <v>0.58627635473488715</v>
      </c>
      <c r="CQ858" s="33">
        <f t="shared" si="1969"/>
        <v>0.8112450342438331</v>
      </c>
      <c r="CR858" s="33">
        <f t="shared" si="1969"/>
        <v>0.56309488926423579</v>
      </c>
      <c r="CS858" s="33">
        <f t="shared" si="1969"/>
        <v>0.39085090315659121</v>
      </c>
    </row>
    <row r="859" spans="2:97" ht="13.9" thickTop="1" thickBot="1" x14ac:dyDescent="0.4">
      <c r="H859" s="32">
        <f t="shared" ref="H859:H860" si="1970">H858</f>
        <v>4.8128090669813121E-16</v>
      </c>
      <c r="I859" s="32">
        <f t="shared" ref="I859:J859" si="1971">I854</f>
        <v>-0.40546510810816483</v>
      </c>
      <c r="J859" s="32">
        <f t="shared" si="1971"/>
        <v>0</v>
      </c>
      <c r="K859" s="32">
        <f t="shared" si="1966"/>
        <v>-0.40546510810816483</v>
      </c>
      <c r="L859" s="32">
        <f>$CE$5-$CE$7*SUMPRODUCT($B$5:$CD$5,Q859:CS859)</f>
        <v>0</v>
      </c>
      <c r="M859" s="32">
        <f>SUMPRODUCT($B$7:$CD$7, LN(Q859:CS859))</f>
        <v>-3180.5978399977985</v>
      </c>
      <c r="O859" s="48">
        <f t="shared" si="1967"/>
        <v>1.0000000000000004</v>
      </c>
      <c r="P859" s="39" t="s">
        <v>366</v>
      </c>
      <c r="Q859" s="32">
        <f t="shared" ref="Q859:AV859" si="1972">Q858/$O858</f>
        <v>2.5874234134418913E-2</v>
      </c>
      <c r="R859" s="32">
        <f t="shared" si="1972"/>
        <v>1.7959615639802334E-2</v>
      </c>
      <c r="S859" s="32">
        <f t="shared" si="1972"/>
        <v>1.2465984200875999E-2</v>
      </c>
      <c r="T859" s="32">
        <f t="shared" si="1972"/>
        <v>1.7249489422945932E-2</v>
      </c>
      <c r="U859" s="32">
        <f t="shared" si="1972"/>
        <v>1.1973077093201553E-2</v>
      </c>
      <c r="V859" s="32">
        <f t="shared" si="1972"/>
        <v>8.3106561339173299E-3</v>
      </c>
      <c r="W859" s="32">
        <f t="shared" si="1972"/>
        <v>1.1499659615297284E-2</v>
      </c>
      <c r="X859" s="32">
        <f t="shared" si="1972"/>
        <v>7.9820513954676972E-3</v>
      </c>
      <c r="Y859" s="32">
        <f t="shared" si="1972"/>
        <v>5.5404374226115504E-3</v>
      </c>
      <c r="Z859" s="32">
        <f t="shared" si="1972"/>
        <v>3.4280577062426348E-2</v>
      </c>
      <c r="AA859" s="32">
        <f t="shared" si="1972"/>
        <v>2.379455889412466E-2</v>
      </c>
      <c r="AB859" s="32">
        <f t="shared" si="1972"/>
        <v>1.6516088160795195E-2</v>
      </c>
      <c r="AC859" s="32">
        <f t="shared" si="1972"/>
        <v>2.2853718041617555E-2</v>
      </c>
      <c r="AD859" s="32">
        <f t="shared" si="1972"/>
        <v>1.5863039262749765E-2</v>
      </c>
      <c r="AE859" s="32">
        <f t="shared" si="1972"/>
        <v>1.1010725440530124E-2</v>
      </c>
      <c r="AF859" s="32">
        <f t="shared" si="1972"/>
        <v>1.523581202774503E-2</v>
      </c>
      <c r="AG859" s="32">
        <f t="shared" si="1972"/>
        <v>1.0575359508499841E-2</v>
      </c>
      <c r="AH859" s="32">
        <f t="shared" si="1972"/>
        <v>7.34048362702008E-3</v>
      </c>
      <c r="AI859" s="32">
        <f t="shared" si="1972"/>
        <v>4.9883350707105902E-2</v>
      </c>
      <c r="AJ859" s="32">
        <f t="shared" si="1972"/>
        <v>3.4624630853646872E-2</v>
      </c>
      <c r="AK859" s="32">
        <f t="shared" si="1972"/>
        <v>2.4033370749101182E-2</v>
      </c>
      <c r="AL859" s="32">
        <f t="shared" si="1972"/>
        <v>3.3255567138070589E-2</v>
      </c>
      <c r="AM859" s="32">
        <f t="shared" si="1972"/>
        <v>2.308308723576457E-2</v>
      </c>
      <c r="AN859" s="32">
        <f t="shared" si="1972"/>
        <v>1.6022247166067448E-2</v>
      </c>
      <c r="AO859" s="32">
        <f t="shared" si="1972"/>
        <v>2.2170378092047052E-2</v>
      </c>
      <c r="AP859" s="32">
        <f t="shared" si="1972"/>
        <v>1.538872482384304E-2</v>
      </c>
      <c r="AQ859" s="32">
        <f t="shared" si="1972"/>
        <v>1.0681498110711627E-2</v>
      </c>
      <c r="AR859" s="32">
        <f t="shared" si="1972"/>
        <v>1.5739694238391309E-2</v>
      </c>
      <c r="AS859" s="32">
        <f t="shared" si="1972"/>
        <v>1.0925110182623295E-2</v>
      </c>
      <c r="AT859" s="32">
        <f t="shared" si="1972"/>
        <v>7.5832497566139688E-3</v>
      </c>
      <c r="AU859" s="32">
        <f t="shared" si="1972"/>
        <v>1.0493129492260868E-2</v>
      </c>
      <c r="AV859" s="32">
        <f t="shared" si="1972"/>
        <v>7.2834067884155257E-3</v>
      </c>
      <c r="AW859" s="32">
        <f t="shared" ref="AW859:CB859" si="1973">AW858/$O858</f>
        <v>5.0554998377426432E-3</v>
      </c>
      <c r="AX859" s="32">
        <f t="shared" si="1973"/>
        <v>6.9954196615072423E-3</v>
      </c>
      <c r="AY859" s="32">
        <f t="shared" si="1973"/>
        <v>4.8556045256103481E-3</v>
      </c>
      <c r="AZ859" s="32">
        <f t="shared" si="1973"/>
        <v>3.3703332251617617E-3</v>
      </c>
      <c r="BA859" s="32">
        <f t="shared" si="1973"/>
        <v>2.0853401823416672E-2</v>
      </c>
      <c r="BB859" s="32">
        <f t="shared" si="1973"/>
        <v>1.4474595830943524E-2</v>
      </c>
      <c r="BC859" s="32">
        <f t="shared" si="1973"/>
        <v>1.0046990234173716E-2</v>
      </c>
      <c r="BD859" s="32">
        <f t="shared" si="1973"/>
        <v>1.3902267882277776E-2</v>
      </c>
      <c r="BE859" s="32">
        <f t="shared" si="1973"/>
        <v>9.6497305539623452E-3</v>
      </c>
      <c r="BF859" s="32">
        <f t="shared" si="1973"/>
        <v>6.6979934894491402E-3</v>
      </c>
      <c r="BG859" s="32">
        <f t="shared" si="1973"/>
        <v>9.2681785881851796E-3</v>
      </c>
      <c r="BH859" s="32">
        <f t="shared" si="1973"/>
        <v>6.43315370264156E-3</v>
      </c>
      <c r="BI859" s="32">
        <f t="shared" si="1973"/>
        <v>4.4653289929660923E-3</v>
      </c>
      <c r="BJ859" s="32">
        <f t="shared" si="1973"/>
        <v>3.034480880235417E-2</v>
      </c>
      <c r="BK859" s="32">
        <f t="shared" si="1973"/>
        <v>2.106269503175812E-2</v>
      </c>
      <c r="BL859" s="32">
        <f t="shared" si="1973"/>
        <v>1.4619868752194296E-2</v>
      </c>
      <c r="BM859" s="32">
        <f t="shared" si="1973"/>
        <v>2.0229872534902778E-2</v>
      </c>
      <c r="BN859" s="32">
        <f t="shared" si="1973"/>
        <v>1.4041796687838741E-2</v>
      </c>
      <c r="BO859" s="32">
        <f t="shared" si="1973"/>
        <v>9.7465791681295277E-3</v>
      </c>
      <c r="BP859" s="32">
        <f t="shared" si="1973"/>
        <v>1.3486581689935178E-2</v>
      </c>
      <c r="BQ859" s="32">
        <f t="shared" si="1973"/>
        <v>9.361197791892489E-3</v>
      </c>
      <c r="BR859" s="32">
        <f t="shared" si="1973"/>
        <v>6.4977194454196819E-3</v>
      </c>
      <c r="BS859" s="32">
        <f t="shared" si="1973"/>
        <v>9.5746978801779445E-3</v>
      </c>
      <c r="BT859" s="32">
        <f t="shared" si="1973"/>
        <v>6.6459124123979772E-3</v>
      </c>
      <c r="BU859" s="32">
        <f t="shared" si="1973"/>
        <v>4.6130073602327227E-3</v>
      </c>
      <c r="BV859" s="32">
        <f t="shared" si="1973"/>
        <v>6.3831319201186265E-3</v>
      </c>
      <c r="BW859" s="32">
        <f t="shared" si="1973"/>
        <v>4.4306082749319825E-3</v>
      </c>
      <c r="BX859" s="32">
        <f t="shared" si="1973"/>
        <v>3.0753382401551466E-3</v>
      </c>
      <c r="BY859" s="32">
        <f t="shared" si="1973"/>
        <v>4.2554212800790829E-3</v>
      </c>
      <c r="BZ859" s="32">
        <f t="shared" si="1973"/>
        <v>2.953738849954654E-3</v>
      </c>
      <c r="CA859" s="32">
        <f t="shared" si="1973"/>
        <v>2.0502254934367638E-3</v>
      </c>
      <c r="CB859" s="32">
        <f t="shared" si="1973"/>
        <v>1.2685444787495025E-2</v>
      </c>
      <c r="CC859" s="32">
        <f t="shared" ref="CC859:CS859" si="1974">CC858/$O858</f>
        <v>8.805119077912418E-3</v>
      </c>
      <c r="CD859" s="32">
        <f t="shared" si="1974"/>
        <v>6.111738553514841E-3</v>
      </c>
      <c r="CE859" s="32">
        <f t="shared" si="1974"/>
        <v>8.4569631916633463E-3</v>
      </c>
      <c r="CF859" s="32">
        <f t="shared" si="1974"/>
        <v>5.8700793852749424E-3</v>
      </c>
      <c r="CG859" s="32">
        <f t="shared" si="1974"/>
        <v>4.0744923690098928E-3</v>
      </c>
      <c r="CH859" s="32">
        <f t="shared" si="1974"/>
        <v>5.6379754611088941E-3</v>
      </c>
      <c r="CI859" s="32">
        <f t="shared" si="1974"/>
        <v>3.9133862568499593E-3</v>
      </c>
      <c r="CJ859" s="32">
        <f t="shared" si="1974"/>
        <v>2.7163282460065936E-3</v>
      </c>
      <c r="CK859" s="32">
        <f t="shared" si="1974"/>
        <v>1.8459213509092964E-2</v>
      </c>
      <c r="CL859" s="32">
        <f t="shared" si="1974"/>
        <v>1.2812761062378858E-2</v>
      </c>
      <c r="CM859" s="32">
        <f t="shared" si="1974"/>
        <v>8.8934908283467007E-3</v>
      </c>
      <c r="CN859" s="32">
        <f t="shared" si="1974"/>
        <v>1.2306142339395304E-2</v>
      </c>
      <c r="CO859" s="32">
        <f t="shared" si="1974"/>
        <v>8.5418407082525679E-3</v>
      </c>
      <c r="CP859" s="32">
        <f t="shared" si="1974"/>
        <v>5.9289938855644642E-3</v>
      </c>
      <c r="CQ859" s="32">
        <f t="shared" si="1974"/>
        <v>8.2040948929301988E-3</v>
      </c>
      <c r="CR859" s="32">
        <f t="shared" si="1974"/>
        <v>5.694560472168376E-3</v>
      </c>
      <c r="CS859" s="32">
        <f t="shared" si="1974"/>
        <v>3.9526625903763078E-3</v>
      </c>
    </row>
    <row r="860" spans="2:97" ht="13.15" thickTop="1" x14ac:dyDescent="0.35">
      <c r="H860" s="34">
        <f t="shared" si="1970"/>
        <v>4.8128090669813121E-16</v>
      </c>
      <c r="I860" s="34">
        <f t="shared" ref="I860:J860" si="1975">I855</f>
        <v>-0.3651219907345068</v>
      </c>
      <c r="J860" s="34">
        <f t="shared" si="1975"/>
        <v>0</v>
      </c>
      <c r="K860" s="34">
        <f t="shared" si="1966"/>
        <v>-0.3651219907345068</v>
      </c>
      <c r="L860" s="34">
        <f>$CE$6-$CE$7*SUMPRODUCT($B$6:$CD$6,Q859:CS859)</f>
        <v>0</v>
      </c>
    </row>
    <row r="861" spans="2:97" ht="13.5" thickBot="1" x14ac:dyDescent="0.4">
      <c r="B861" s="39" t="s">
        <v>367</v>
      </c>
      <c r="D861" s="39" t="s">
        <v>368</v>
      </c>
      <c r="E861" s="39" t="s">
        <v>369</v>
      </c>
      <c r="F861" s="39" t="s">
        <v>370</v>
      </c>
      <c r="H861" s="39" t="s">
        <v>347</v>
      </c>
      <c r="I861" s="39" t="s">
        <v>371</v>
      </c>
      <c r="J861" s="39" t="s">
        <v>372</v>
      </c>
      <c r="K861" s="39" t="s">
        <v>349</v>
      </c>
      <c r="L861" s="39" t="s">
        <v>373</v>
      </c>
      <c r="M861" s="39" t="s">
        <v>374</v>
      </c>
      <c r="O861" s="45" t="s">
        <v>336</v>
      </c>
    </row>
    <row r="862" spans="2:97" ht="13.9" thickTop="1" thickBot="1" x14ac:dyDescent="0.4">
      <c r="B862" s="32">
        <f>1+B857</f>
        <v>3</v>
      </c>
      <c r="D862" s="32">
        <f>IF(F857,IF(M862&lt;0,D857,H862),E857)</f>
        <v>2.406404533490656E-16</v>
      </c>
      <c r="E862" s="32">
        <f>IF(F857,IF(M862&lt;0,H862,E857),H862)</f>
        <v>4.8128090669813121E-16</v>
      </c>
      <c r="F862" s="32" t="b">
        <f>OR(F857,M862*M857&lt;=0)</f>
        <v>1</v>
      </c>
      <c r="H862" s="32">
        <f>IF(F857,(D857+E857)/2,2*H857)</f>
        <v>2.406404533490656E-16</v>
      </c>
      <c r="I862" s="32">
        <f>I857</f>
        <v>-0.49706183544640314</v>
      </c>
      <c r="J862" s="32">
        <f>J857</f>
        <v>0</v>
      </c>
      <c r="K862" s="32">
        <f>I862+J862*H862</f>
        <v>-0.49706183544640314</v>
      </c>
      <c r="L862" s="32">
        <f>$CE$3-$CE$7*SUMPRODUCT($B$3:$CD$3,Q864:CS864)</f>
        <v>0</v>
      </c>
      <c r="M862" s="32">
        <f>SUMPRODUCT(L862:L865,J862:J865)</f>
        <v>0</v>
      </c>
      <c r="O862" s="46">
        <f>SUM(Q862:CS862)</f>
        <v>-1.2659907370647412</v>
      </c>
      <c r="P862" s="39" t="s">
        <v>363</v>
      </c>
      <c r="Q862" s="32">
        <f t="shared" ref="Q862:AV862" si="1976">SUMPRODUCT(B$3:B$6,$K862:$K865)</f>
        <v>0.93942911356858583</v>
      </c>
      <c r="R862" s="32">
        <f t="shared" si="1976"/>
        <v>0.57430712283407903</v>
      </c>
      <c r="S862" s="32">
        <f t="shared" si="1976"/>
        <v>0.20918513209957224</v>
      </c>
      <c r="T862" s="32">
        <f t="shared" si="1976"/>
        <v>0.53396400546042089</v>
      </c>
      <c r="U862" s="32">
        <f t="shared" si="1976"/>
        <v>0.16884201472591415</v>
      </c>
      <c r="V862" s="32">
        <f t="shared" si="1976"/>
        <v>-0.19627997600859265</v>
      </c>
      <c r="W862" s="32">
        <f t="shared" si="1976"/>
        <v>0.12849889735225611</v>
      </c>
      <c r="X862" s="32">
        <f t="shared" si="1976"/>
        <v>-0.23662309338225068</v>
      </c>
      <c r="Y862" s="32">
        <f t="shared" si="1976"/>
        <v>-0.60174508411675753</v>
      </c>
      <c r="Z862" s="32">
        <f t="shared" si="1976"/>
        <v>1.2207603884718621</v>
      </c>
      <c r="AA862" s="32">
        <f t="shared" si="1976"/>
        <v>0.85563839773735528</v>
      </c>
      <c r="AB862" s="32">
        <f t="shared" si="1976"/>
        <v>0.49051640700284849</v>
      </c>
      <c r="AC862" s="32">
        <f t="shared" si="1976"/>
        <v>0.81529528036369725</v>
      </c>
      <c r="AD862" s="32">
        <f t="shared" si="1976"/>
        <v>0.45017328962919045</v>
      </c>
      <c r="AE862" s="32">
        <f t="shared" si="1976"/>
        <v>8.5051298894683658E-2</v>
      </c>
      <c r="AF862" s="32">
        <f t="shared" si="1976"/>
        <v>0.40983017225553242</v>
      </c>
      <c r="AG862" s="32">
        <f t="shared" si="1976"/>
        <v>4.4708181521025625E-2</v>
      </c>
      <c r="AH862" s="32">
        <f t="shared" si="1976"/>
        <v>-0.32041380921348117</v>
      </c>
      <c r="AI862" s="32">
        <f t="shared" si="1976"/>
        <v>1.5958687550095636</v>
      </c>
      <c r="AJ862" s="32">
        <f t="shared" si="1976"/>
        <v>1.2307467642750569</v>
      </c>
      <c r="AK862" s="32">
        <f t="shared" si="1976"/>
        <v>0.86562477354055012</v>
      </c>
      <c r="AL862" s="32">
        <f t="shared" si="1976"/>
        <v>1.190403646901399</v>
      </c>
      <c r="AM862" s="32">
        <f t="shared" si="1976"/>
        <v>0.82528165616689209</v>
      </c>
      <c r="AN862" s="32">
        <f t="shared" si="1976"/>
        <v>0.46015966543238529</v>
      </c>
      <c r="AO862" s="32">
        <f t="shared" si="1976"/>
        <v>0.78493853879323405</v>
      </c>
      <c r="AP862" s="32">
        <f t="shared" si="1976"/>
        <v>0.41981654805872726</v>
      </c>
      <c r="AQ862" s="32">
        <f t="shared" si="1976"/>
        <v>5.4694557324220461E-2</v>
      </c>
      <c r="AR862" s="32">
        <f t="shared" si="1976"/>
        <v>0.44236727812218263</v>
      </c>
      <c r="AS862" s="32">
        <f t="shared" si="1976"/>
        <v>7.7245287387675832E-2</v>
      </c>
      <c r="AT862" s="32">
        <f t="shared" si="1976"/>
        <v>-0.28787670334683096</v>
      </c>
      <c r="AU862" s="32">
        <f t="shared" si="1976"/>
        <v>3.6902170014017799E-2</v>
      </c>
      <c r="AV862" s="32">
        <f t="shared" si="1976"/>
        <v>-0.328219820720489</v>
      </c>
      <c r="AW862" s="32">
        <f t="shared" ref="AW862:CB862" si="1977">SUMPRODUCT(AH$3:AH$6,$K862:$K865)</f>
        <v>-0.69334181145499585</v>
      </c>
      <c r="AX862" s="32">
        <f t="shared" si="1977"/>
        <v>-0.36856293809414697</v>
      </c>
      <c r="AY862" s="32">
        <f t="shared" si="1977"/>
        <v>-0.73368492882865377</v>
      </c>
      <c r="AZ862" s="32">
        <f t="shared" si="1977"/>
        <v>-1.0988069195631605</v>
      </c>
      <c r="BA862" s="32">
        <f t="shared" si="1977"/>
        <v>0.72369855302545893</v>
      </c>
      <c r="BB862" s="32">
        <f t="shared" si="1977"/>
        <v>0.35857656229095214</v>
      </c>
      <c r="BC862" s="32">
        <f t="shared" si="1977"/>
        <v>-6.5454284435546572E-3</v>
      </c>
      <c r="BD862" s="32">
        <f t="shared" si="1977"/>
        <v>0.31823344491729411</v>
      </c>
      <c r="BE862" s="32">
        <f t="shared" si="1977"/>
        <v>-4.6888545817212711E-2</v>
      </c>
      <c r="BF862" s="32">
        <f t="shared" si="1977"/>
        <v>-0.41201053655171949</v>
      </c>
      <c r="BG862" s="32">
        <f t="shared" si="1977"/>
        <v>-8.7231663190870723E-2</v>
      </c>
      <c r="BH862" s="32">
        <f t="shared" si="1977"/>
        <v>-0.45235365392537752</v>
      </c>
      <c r="BI862" s="32">
        <f t="shared" si="1977"/>
        <v>-0.81747564465988432</v>
      </c>
      <c r="BJ862" s="32">
        <f t="shared" si="1977"/>
        <v>1.0988069195631605</v>
      </c>
      <c r="BK862" s="32">
        <f t="shared" si="1977"/>
        <v>0.73368492882865377</v>
      </c>
      <c r="BL862" s="32">
        <f t="shared" si="1977"/>
        <v>0.36856293809414697</v>
      </c>
      <c r="BM862" s="32">
        <f t="shared" si="1977"/>
        <v>0.69334181145499585</v>
      </c>
      <c r="BN862" s="32">
        <f t="shared" si="1977"/>
        <v>0.328219820720489</v>
      </c>
      <c r="BO862" s="32">
        <f t="shared" si="1977"/>
        <v>-3.6902170014017799E-2</v>
      </c>
      <c r="BP862" s="32">
        <f t="shared" si="1977"/>
        <v>0.28787670334683096</v>
      </c>
      <c r="BQ862" s="32">
        <f t="shared" si="1977"/>
        <v>-7.7245287387675832E-2</v>
      </c>
      <c r="BR862" s="32">
        <f t="shared" si="1977"/>
        <v>-0.44236727812218263</v>
      </c>
      <c r="BS862" s="32">
        <f t="shared" si="1977"/>
        <v>-5.4694557324220461E-2</v>
      </c>
      <c r="BT862" s="32">
        <f t="shared" si="1977"/>
        <v>-0.41981654805872726</v>
      </c>
      <c r="BU862" s="32">
        <f t="shared" si="1977"/>
        <v>-0.78493853879323405</v>
      </c>
      <c r="BV862" s="32">
        <f t="shared" si="1977"/>
        <v>-0.46015966543238529</v>
      </c>
      <c r="BW862" s="32">
        <f t="shared" si="1977"/>
        <v>-0.82528165616689209</v>
      </c>
      <c r="BX862" s="32">
        <f t="shared" si="1977"/>
        <v>-1.190403646901399</v>
      </c>
      <c r="BY862" s="32">
        <f t="shared" si="1977"/>
        <v>-0.86562477354055012</v>
      </c>
      <c r="BZ862" s="32">
        <f t="shared" si="1977"/>
        <v>-1.2307467642750569</v>
      </c>
      <c r="CA862" s="32">
        <f t="shared" si="1977"/>
        <v>-1.5958687550095636</v>
      </c>
      <c r="CB862" s="32">
        <f t="shared" si="1977"/>
        <v>0.22663671757905579</v>
      </c>
      <c r="CC862" s="32">
        <f t="shared" ref="CC862:CS862" si="1978">SUMPRODUCT(BN$3:BN$6,$K862:$K865)</f>
        <v>-0.13848527315545101</v>
      </c>
      <c r="CD862" s="32">
        <f t="shared" si="1978"/>
        <v>-0.5036072638899578</v>
      </c>
      <c r="CE862" s="32">
        <f t="shared" si="1978"/>
        <v>-0.17882839052910904</v>
      </c>
      <c r="CF862" s="32">
        <f t="shared" si="1978"/>
        <v>-0.54395038126361583</v>
      </c>
      <c r="CG862" s="32">
        <f t="shared" si="1978"/>
        <v>-0.90907237199812263</v>
      </c>
      <c r="CH862" s="32">
        <f t="shared" si="1978"/>
        <v>-0.58429349863727387</v>
      </c>
      <c r="CI862" s="32">
        <f t="shared" si="1978"/>
        <v>-0.94941548937178066</v>
      </c>
      <c r="CJ862" s="32">
        <f t="shared" si="1978"/>
        <v>-1.3145374801062875</v>
      </c>
      <c r="CK862" s="32">
        <f t="shared" si="1978"/>
        <v>0.60174508411675753</v>
      </c>
      <c r="CL862" s="32">
        <f t="shared" si="1978"/>
        <v>0.23662309338225068</v>
      </c>
      <c r="CM862" s="32">
        <f t="shared" si="1978"/>
        <v>-0.12849889735225611</v>
      </c>
      <c r="CN862" s="32">
        <f t="shared" si="1978"/>
        <v>0.19627997600859265</v>
      </c>
      <c r="CO862" s="32">
        <f t="shared" si="1978"/>
        <v>-0.16884201472591415</v>
      </c>
      <c r="CP862" s="32">
        <f t="shared" si="1978"/>
        <v>-0.53396400546042089</v>
      </c>
      <c r="CQ862" s="32">
        <f t="shared" si="1978"/>
        <v>-0.20918513209957224</v>
      </c>
      <c r="CR862" s="32">
        <f t="shared" si="1978"/>
        <v>-0.57430712283407903</v>
      </c>
      <c r="CS862" s="32">
        <f t="shared" si="1978"/>
        <v>-0.93942911356858583</v>
      </c>
    </row>
    <row r="863" spans="2:97" ht="13.9" thickTop="1" thickBot="1" x14ac:dyDescent="0.4">
      <c r="H863" s="33">
        <f>H862</f>
        <v>2.406404533490656E-16</v>
      </c>
      <c r="I863" s="33">
        <f t="shared" ref="I863:J863" si="1979">I858</f>
        <v>0.328219820720489</v>
      </c>
      <c r="J863" s="33">
        <f t="shared" si="1979"/>
        <v>0</v>
      </c>
      <c r="K863" s="33">
        <f t="shared" ref="K863:K865" si="1980">I863+J863*H863</f>
        <v>0.328219820720489</v>
      </c>
      <c r="L863" s="33">
        <f>$CE$4-$CE$7*SUMPRODUCT($B$4:$CD$4,Q864:CS864)</f>
        <v>0</v>
      </c>
      <c r="M863" s="39" t="s">
        <v>375</v>
      </c>
      <c r="O863" s="47">
        <f t="shared" ref="O863:O864" si="1981">SUM(Q863:CS863)</f>
        <v>98.882941364185811</v>
      </c>
      <c r="P863" s="39" t="s">
        <v>365</v>
      </c>
      <c r="Q863" s="33">
        <f>EXP(Q862)</f>
        <v>2.5585203767569604</v>
      </c>
      <c r="R863" s="33">
        <f>EXP(R862)</f>
        <v>1.7758996202338888</v>
      </c>
      <c r="S863" s="33">
        <f t="shared" ref="S863:CD863" si="1982">EXP(S862)</f>
        <v>1.2326731847820882</v>
      </c>
      <c r="T863" s="33">
        <f t="shared" si="1982"/>
        <v>1.7056802511713061</v>
      </c>
      <c r="U863" s="33">
        <f t="shared" si="1982"/>
        <v>1.1839330801559254</v>
      </c>
      <c r="V863" s="33">
        <f t="shared" si="1982"/>
        <v>0.82178212318805843</v>
      </c>
      <c r="W863" s="33">
        <f t="shared" si="1982"/>
        <v>1.1371201674475369</v>
      </c>
      <c r="X863" s="33">
        <f t="shared" si="1982"/>
        <v>0.7892887201039499</v>
      </c>
      <c r="Y863" s="33">
        <f t="shared" si="1982"/>
        <v>0.54785474879203866</v>
      </c>
      <c r="Z863" s="33">
        <f t="shared" si="1982"/>
        <v>3.3897642915943575</v>
      </c>
      <c r="AA863" s="33">
        <f t="shared" si="1982"/>
        <v>2.3528759719143948</v>
      </c>
      <c r="AB863" s="33">
        <f t="shared" si="1982"/>
        <v>1.6331593771696347</v>
      </c>
      <c r="AC863" s="33">
        <f t="shared" si="1982"/>
        <v>2.259842861062904</v>
      </c>
      <c r="AD863" s="33">
        <f t="shared" si="1982"/>
        <v>1.5685839812762625</v>
      </c>
      <c r="AE863" s="33">
        <f t="shared" si="1982"/>
        <v>1.0887729181130892</v>
      </c>
      <c r="AF863" s="33">
        <f t="shared" si="1982"/>
        <v>1.5065619073752687</v>
      </c>
      <c r="AG863" s="33">
        <f t="shared" si="1982"/>
        <v>1.0457226541841746</v>
      </c>
      <c r="AH863" s="33">
        <f t="shared" si="1982"/>
        <v>0.72584861207539253</v>
      </c>
      <c r="AI863" s="33">
        <f t="shared" si="1982"/>
        <v>4.9326124430198695</v>
      </c>
      <c r="AJ863" s="33">
        <f t="shared" si="1982"/>
        <v>3.4237853424577427</v>
      </c>
      <c r="AK863" s="33">
        <f t="shared" si="1982"/>
        <v>2.3764903905671106</v>
      </c>
      <c r="AL863" s="33">
        <f t="shared" si="1982"/>
        <v>3.2884082953465787</v>
      </c>
      <c r="AM863" s="33">
        <f t="shared" si="1982"/>
        <v>2.2825235616384938</v>
      </c>
      <c r="AN863" s="33">
        <f t="shared" si="1982"/>
        <v>1.5843269270447398</v>
      </c>
      <c r="AO863" s="33">
        <f t="shared" si="1982"/>
        <v>2.1922721968977181</v>
      </c>
      <c r="AP863" s="33">
        <f t="shared" si="1982"/>
        <v>1.521682374425662</v>
      </c>
      <c r="AQ863" s="33">
        <f t="shared" si="1982"/>
        <v>1.0562179513631593</v>
      </c>
      <c r="AR863" s="33">
        <f t="shared" si="1982"/>
        <v>1.556387262465061</v>
      </c>
      <c r="AS863" s="33">
        <f t="shared" si="1982"/>
        <v>1.0803070295856085</v>
      </c>
      <c r="AT863" s="33">
        <f t="shared" si="1982"/>
        <v>0.74985404103323539</v>
      </c>
      <c r="AU863" s="33">
        <f t="shared" si="1982"/>
        <v>1.0375915083100402</v>
      </c>
      <c r="AV863" s="33">
        <f t="shared" si="1982"/>
        <v>0.72020468639040536</v>
      </c>
      <c r="AW863" s="33">
        <f t="shared" si="1982"/>
        <v>0.4999026940221567</v>
      </c>
      <c r="AX863" s="33">
        <f t="shared" si="1982"/>
        <v>0.69172767220669318</v>
      </c>
      <c r="AY863" s="33">
        <f t="shared" si="1982"/>
        <v>0.48013645759360335</v>
      </c>
      <c r="AZ863" s="33">
        <f t="shared" si="1982"/>
        <v>0.33326846268143773</v>
      </c>
      <c r="BA863" s="33">
        <f t="shared" si="1982"/>
        <v>2.0620457097487161</v>
      </c>
      <c r="BB863" s="33">
        <f t="shared" si="1982"/>
        <v>1.4312906108214769</v>
      </c>
      <c r="BC863" s="33">
        <f t="shared" si="1982"/>
        <v>0.99347594621234703</v>
      </c>
      <c r="BD863" s="33">
        <f t="shared" si="1982"/>
        <v>1.374697139832477</v>
      </c>
      <c r="BE863" s="33">
        <f t="shared" si="1982"/>
        <v>0.95419374054765083</v>
      </c>
      <c r="BF863" s="33">
        <f t="shared" si="1982"/>
        <v>0.66231729747489765</v>
      </c>
      <c r="BG863" s="33">
        <f t="shared" si="1982"/>
        <v>0.91646475988831755</v>
      </c>
      <c r="BH863" s="33">
        <f t="shared" si="1982"/>
        <v>0.63612916036510025</v>
      </c>
      <c r="BI863" s="33">
        <f t="shared" si="1982"/>
        <v>0.44154486498326495</v>
      </c>
      <c r="BJ863" s="33">
        <f t="shared" si="1982"/>
        <v>3.000583949510617</v>
      </c>
      <c r="BK863" s="33">
        <f t="shared" si="1982"/>
        <v>2.082741237797066</v>
      </c>
      <c r="BL863" s="33">
        <f t="shared" si="1982"/>
        <v>1.4456556245753209</v>
      </c>
      <c r="BM863" s="33">
        <f t="shared" si="1982"/>
        <v>2.0003892996737442</v>
      </c>
      <c r="BN863" s="33">
        <f t="shared" si="1982"/>
        <v>1.3884941585313768</v>
      </c>
      <c r="BO863" s="33">
        <f t="shared" si="1982"/>
        <v>0.96377041638354699</v>
      </c>
      <c r="BP863" s="33">
        <f t="shared" si="1982"/>
        <v>1.3335928664491621</v>
      </c>
      <c r="BQ863" s="33">
        <f t="shared" si="1982"/>
        <v>0.92566277235425076</v>
      </c>
      <c r="BR863" s="33">
        <f t="shared" si="1982"/>
        <v>0.64251361092236436</v>
      </c>
      <c r="BS863" s="33">
        <f t="shared" si="1982"/>
        <v>0.94677428906542982</v>
      </c>
      <c r="BT863" s="33">
        <f t="shared" si="1982"/>
        <v>0.65716736738666381</v>
      </c>
      <c r="BU863" s="33">
        <f t="shared" si="1982"/>
        <v>0.45614773631444988</v>
      </c>
      <c r="BV863" s="33">
        <f t="shared" si="1982"/>
        <v>0.63118285937695295</v>
      </c>
      <c r="BW863" s="33">
        <f t="shared" si="1982"/>
        <v>0.43811157825777569</v>
      </c>
      <c r="BX863" s="33">
        <f t="shared" si="1982"/>
        <v>0.30409849087629975</v>
      </c>
      <c r="BY863" s="33">
        <f t="shared" si="1982"/>
        <v>0.42078857291796845</v>
      </c>
      <c r="BZ863" s="33">
        <f t="shared" si="1982"/>
        <v>0.29207438550518366</v>
      </c>
      <c r="CA863" s="33">
        <f t="shared" si="1982"/>
        <v>0.20273232725086646</v>
      </c>
      <c r="CB863" s="33">
        <f t="shared" si="1982"/>
        <v>1.254374093100487</v>
      </c>
      <c r="CC863" s="33">
        <f t="shared" si="1982"/>
        <v>0.87067607348588738</v>
      </c>
      <c r="CD863" s="33">
        <f t="shared" si="1982"/>
        <v>0.60434668502044186</v>
      </c>
      <c r="CE863" s="33">
        <f t="shared" ref="CE863:CS863" si="1983">EXP(CE862)</f>
        <v>0.83624939540032428</v>
      </c>
      <c r="CF863" s="33">
        <f t="shared" si="1983"/>
        <v>0.58045071565725803</v>
      </c>
      <c r="CG863" s="33">
        <f t="shared" si="1983"/>
        <v>0.40289779001362774</v>
      </c>
      <c r="CH863" s="33">
        <f t="shared" si="1983"/>
        <v>0.55749959693354922</v>
      </c>
      <c r="CI863" s="33">
        <f t="shared" si="1983"/>
        <v>0.38696714377150515</v>
      </c>
      <c r="CJ863" s="33">
        <f t="shared" si="1983"/>
        <v>0.26859852667575168</v>
      </c>
      <c r="CK863" s="33">
        <f t="shared" si="1983"/>
        <v>1.8253013270486262</v>
      </c>
      <c r="CL863" s="33">
        <f t="shared" si="1983"/>
        <v>1.2669635008445317</v>
      </c>
      <c r="CM863" s="33">
        <f t="shared" si="1983"/>
        <v>0.87941453210233111</v>
      </c>
      <c r="CN863" s="33">
        <f t="shared" si="1983"/>
        <v>1.2168675513657503</v>
      </c>
      <c r="CO863" s="33">
        <f t="shared" si="1983"/>
        <v>0.84464233389635401</v>
      </c>
      <c r="CP863" s="33">
        <f t="shared" si="1983"/>
        <v>0.58627635473488715</v>
      </c>
      <c r="CQ863" s="33">
        <f t="shared" si="1983"/>
        <v>0.8112450342438331</v>
      </c>
      <c r="CR863" s="33">
        <f t="shared" si="1983"/>
        <v>0.56309488926423579</v>
      </c>
      <c r="CS863" s="33">
        <f t="shared" si="1983"/>
        <v>0.39085090315659121</v>
      </c>
    </row>
    <row r="864" spans="2:97" ht="13.9" thickTop="1" thickBot="1" x14ac:dyDescent="0.4">
      <c r="H864" s="32">
        <f t="shared" ref="H864:H865" si="1984">H863</f>
        <v>2.406404533490656E-16</v>
      </c>
      <c r="I864" s="32">
        <f t="shared" ref="I864:J864" si="1985">I859</f>
        <v>-0.40546510810816483</v>
      </c>
      <c r="J864" s="32">
        <f t="shared" si="1985"/>
        <v>0</v>
      </c>
      <c r="K864" s="32">
        <f t="shared" si="1980"/>
        <v>-0.40546510810816483</v>
      </c>
      <c r="L864" s="32">
        <f>$CE$5-$CE$7*SUMPRODUCT($B$5:$CD$5,Q864:CS864)</f>
        <v>0</v>
      </c>
      <c r="M864" s="32">
        <f>SUMPRODUCT($B$7:$CD$7, LN(Q864:CS864))</f>
        <v>-3180.5978399977985</v>
      </c>
      <c r="O864" s="48">
        <f t="shared" si="1981"/>
        <v>1.0000000000000004</v>
      </c>
      <c r="P864" s="39" t="s">
        <v>366</v>
      </c>
      <c r="Q864" s="32">
        <f t="shared" ref="Q864:AV864" si="1986">Q863/$O863</f>
        <v>2.5874234134418913E-2</v>
      </c>
      <c r="R864" s="32">
        <f t="shared" si="1986"/>
        <v>1.7959615639802334E-2</v>
      </c>
      <c r="S864" s="32">
        <f t="shared" si="1986"/>
        <v>1.2465984200875999E-2</v>
      </c>
      <c r="T864" s="32">
        <f t="shared" si="1986"/>
        <v>1.7249489422945932E-2</v>
      </c>
      <c r="U864" s="32">
        <f t="shared" si="1986"/>
        <v>1.1973077093201553E-2</v>
      </c>
      <c r="V864" s="32">
        <f t="shared" si="1986"/>
        <v>8.3106561339173299E-3</v>
      </c>
      <c r="W864" s="32">
        <f t="shared" si="1986"/>
        <v>1.1499659615297284E-2</v>
      </c>
      <c r="X864" s="32">
        <f t="shared" si="1986"/>
        <v>7.9820513954676972E-3</v>
      </c>
      <c r="Y864" s="32">
        <f t="shared" si="1986"/>
        <v>5.5404374226115504E-3</v>
      </c>
      <c r="Z864" s="32">
        <f t="shared" si="1986"/>
        <v>3.4280577062426348E-2</v>
      </c>
      <c r="AA864" s="32">
        <f t="shared" si="1986"/>
        <v>2.379455889412466E-2</v>
      </c>
      <c r="AB864" s="32">
        <f t="shared" si="1986"/>
        <v>1.6516088160795195E-2</v>
      </c>
      <c r="AC864" s="32">
        <f t="shared" si="1986"/>
        <v>2.2853718041617555E-2</v>
      </c>
      <c r="AD864" s="32">
        <f t="shared" si="1986"/>
        <v>1.5863039262749765E-2</v>
      </c>
      <c r="AE864" s="32">
        <f t="shared" si="1986"/>
        <v>1.1010725440530124E-2</v>
      </c>
      <c r="AF864" s="32">
        <f t="shared" si="1986"/>
        <v>1.523581202774503E-2</v>
      </c>
      <c r="AG864" s="32">
        <f t="shared" si="1986"/>
        <v>1.0575359508499841E-2</v>
      </c>
      <c r="AH864" s="32">
        <f t="shared" si="1986"/>
        <v>7.34048362702008E-3</v>
      </c>
      <c r="AI864" s="32">
        <f t="shared" si="1986"/>
        <v>4.9883350707105902E-2</v>
      </c>
      <c r="AJ864" s="32">
        <f t="shared" si="1986"/>
        <v>3.4624630853646872E-2</v>
      </c>
      <c r="AK864" s="32">
        <f t="shared" si="1986"/>
        <v>2.4033370749101182E-2</v>
      </c>
      <c r="AL864" s="32">
        <f t="shared" si="1986"/>
        <v>3.3255567138070589E-2</v>
      </c>
      <c r="AM864" s="32">
        <f t="shared" si="1986"/>
        <v>2.308308723576457E-2</v>
      </c>
      <c r="AN864" s="32">
        <f t="shared" si="1986"/>
        <v>1.6022247166067448E-2</v>
      </c>
      <c r="AO864" s="32">
        <f t="shared" si="1986"/>
        <v>2.2170378092047052E-2</v>
      </c>
      <c r="AP864" s="32">
        <f t="shared" si="1986"/>
        <v>1.538872482384304E-2</v>
      </c>
      <c r="AQ864" s="32">
        <f t="shared" si="1986"/>
        <v>1.0681498110711627E-2</v>
      </c>
      <c r="AR864" s="32">
        <f t="shared" si="1986"/>
        <v>1.5739694238391309E-2</v>
      </c>
      <c r="AS864" s="32">
        <f t="shared" si="1986"/>
        <v>1.0925110182623295E-2</v>
      </c>
      <c r="AT864" s="32">
        <f t="shared" si="1986"/>
        <v>7.5832497566139688E-3</v>
      </c>
      <c r="AU864" s="32">
        <f t="shared" si="1986"/>
        <v>1.0493129492260868E-2</v>
      </c>
      <c r="AV864" s="32">
        <f t="shared" si="1986"/>
        <v>7.2834067884155257E-3</v>
      </c>
      <c r="AW864" s="32">
        <f t="shared" ref="AW864:CB864" si="1987">AW863/$O863</f>
        <v>5.0554998377426432E-3</v>
      </c>
      <c r="AX864" s="32">
        <f t="shared" si="1987"/>
        <v>6.9954196615072423E-3</v>
      </c>
      <c r="AY864" s="32">
        <f t="shared" si="1987"/>
        <v>4.8556045256103481E-3</v>
      </c>
      <c r="AZ864" s="32">
        <f t="shared" si="1987"/>
        <v>3.3703332251617617E-3</v>
      </c>
      <c r="BA864" s="32">
        <f t="shared" si="1987"/>
        <v>2.0853401823416672E-2</v>
      </c>
      <c r="BB864" s="32">
        <f t="shared" si="1987"/>
        <v>1.4474595830943524E-2</v>
      </c>
      <c r="BC864" s="32">
        <f t="shared" si="1987"/>
        <v>1.0046990234173716E-2</v>
      </c>
      <c r="BD864" s="32">
        <f t="shared" si="1987"/>
        <v>1.3902267882277776E-2</v>
      </c>
      <c r="BE864" s="32">
        <f t="shared" si="1987"/>
        <v>9.6497305539623452E-3</v>
      </c>
      <c r="BF864" s="32">
        <f t="shared" si="1987"/>
        <v>6.6979934894491402E-3</v>
      </c>
      <c r="BG864" s="32">
        <f t="shared" si="1987"/>
        <v>9.2681785881851796E-3</v>
      </c>
      <c r="BH864" s="32">
        <f t="shared" si="1987"/>
        <v>6.43315370264156E-3</v>
      </c>
      <c r="BI864" s="32">
        <f t="shared" si="1987"/>
        <v>4.4653289929660923E-3</v>
      </c>
      <c r="BJ864" s="32">
        <f t="shared" si="1987"/>
        <v>3.034480880235417E-2</v>
      </c>
      <c r="BK864" s="32">
        <f t="shared" si="1987"/>
        <v>2.106269503175812E-2</v>
      </c>
      <c r="BL864" s="32">
        <f t="shared" si="1987"/>
        <v>1.4619868752194296E-2</v>
      </c>
      <c r="BM864" s="32">
        <f t="shared" si="1987"/>
        <v>2.0229872534902778E-2</v>
      </c>
      <c r="BN864" s="32">
        <f t="shared" si="1987"/>
        <v>1.4041796687838741E-2</v>
      </c>
      <c r="BO864" s="32">
        <f t="shared" si="1987"/>
        <v>9.7465791681295277E-3</v>
      </c>
      <c r="BP864" s="32">
        <f t="shared" si="1987"/>
        <v>1.3486581689935178E-2</v>
      </c>
      <c r="BQ864" s="32">
        <f t="shared" si="1987"/>
        <v>9.361197791892489E-3</v>
      </c>
      <c r="BR864" s="32">
        <f t="shared" si="1987"/>
        <v>6.4977194454196819E-3</v>
      </c>
      <c r="BS864" s="32">
        <f t="shared" si="1987"/>
        <v>9.5746978801779445E-3</v>
      </c>
      <c r="BT864" s="32">
        <f t="shared" si="1987"/>
        <v>6.6459124123979772E-3</v>
      </c>
      <c r="BU864" s="32">
        <f t="shared" si="1987"/>
        <v>4.6130073602327227E-3</v>
      </c>
      <c r="BV864" s="32">
        <f t="shared" si="1987"/>
        <v>6.3831319201186265E-3</v>
      </c>
      <c r="BW864" s="32">
        <f t="shared" si="1987"/>
        <v>4.4306082749319825E-3</v>
      </c>
      <c r="BX864" s="32">
        <f t="shared" si="1987"/>
        <v>3.0753382401551466E-3</v>
      </c>
      <c r="BY864" s="32">
        <f t="shared" si="1987"/>
        <v>4.2554212800790829E-3</v>
      </c>
      <c r="BZ864" s="32">
        <f t="shared" si="1987"/>
        <v>2.953738849954654E-3</v>
      </c>
      <c r="CA864" s="32">
        <f t="shared" si="1987"/>
        <v>2.0502254934367638E-3</v>
      </c>
      <c r="CB864" s="32">
        <f t="shared" si="1987"/>
        <v>1.2685444787495025E-2</v>
      </c>
      <c r="CC864" s="32">
        <f t="shared" ref="CC864:CS864" si="1988">CC863/$O863</f>
        <v>8.805119077912418E-3</v>
      </c>
      <c r="CD864" s="32">
        <f t="shared" si="1988"/>
        <v>6.111738553514841E-3</v>
      </c>
      <c r="CE864" s="32">
        <f t="shared" si="1988"/>
        <v>8.4569631916633463E-3</v>
      </c>
      <c r="CF864" s="32">
        <f t="shared" si="1988"/>
        <v>5.8700793852749424E-3</v>
      </c>
      <c r="CG864" s="32">
        <f t="shared" si="1988"/>
        <v>4.0744923690098928E-3</v>
      </c>
      <c r="CH864" s="32">
        <f t="shared" si="1988"/>
        <v>5.6379754611088941E-3</v>
      </c>
      <c r="CI864" s="32">
        <f t="shared" si="1988"/>
        <v>3.9133862568499593E-3</v>
      </c>
      <c r="CJ864" s="32">
        <f t="shared" si="1988"/>
        <v>2.7163282460065936E-3</v>
      </c>
      <c r="CK864" s="32">
        <f t="shared" si="1988"/>
        <v>1.8459213509092964E-2</v>
      </c>
      <c r="CL864" s="32">
        <f t="shared" si="1988"/>
        <v>1.2812761062378858E-2</v>
      </c>
      <c r="CM864" s="32">
        <f t="shared" si="1988"/>
        <v>8.8934908283467007E-3</v>
      </c>
      <c r="CN864" s="32">
        <f t="shared" si="1988"/>
        <v>1.2306142339395304E-2</v>
      </c>
      <c r="CO864" s="32">
        <f t="shared" si="1988"/>
        <v>8.5418407082525679E-3</v>
      </c>
      <c r="CP864" s="32">
        <f t="shared" si="1988"/>
        <v>5.9289938855644642E-3</v>
      </c>
      <c r="CQ864" s="32">
        <f t="shared" si="1988"/>
        <v>8.2040948929301988E-3</v>
      </c>
      <c r="CR864" s="32">
        <f t="shared" si="1988"/>
        <v>5.694560472168376E-3</v>
      </c>
      <c r="CS864" s="32">
        <f t="shared" si="1988"/>
        <v>3.9526625903763078E-3</v>
      </c>
    </row>
    <row r="865" spans="2:97" ht="13.15" thickTop="1" x14ac:dyDescent="0.35">
      <c r="H865" s="34">
        <f t="shared" si="1984"/>
        <v>2.406404533490656E-16</v>
      </c>
      <c r="I865" s="34">
        <f t="shared" ref="I865:J865" si="1989">I860</f>
        <v>-0.3651219907345068</v>
      </c>
      <c r="J865" s="34">
        <f t="shared" si="1989"/>
        <v>0</v>
      </c>
      <c r="K865" s="34">
        <f t="shared" si="1980"/>
        <v>-0.3651219907345068</v>
      </c>
      <c r="L865" s="34">
        <f>$CE$6-$CE$7*SUMPRODUCT($B$6:$CD$6,Q864:CS864)</f>
        <v>0</v>
      </c>
    </row>
    <row r="866" spans="2:97" ht="13.5" thickBot="1" x14ac:dyDescent="0.4">
      <c r="B866" s="39" t="s">
        <v>367</v>
      </c>
      <c r="D866" s="39" t="s">
        <v>368</v>
      </c>
      <c r="E866" s="39" t="s">
        <v>369</v>
      </c>
      <c r="F866" s="39" t="s">
        <v>370</v>
      </c>
      <c r="H866" s="39" t="s">
        <v>347</v>
      </c>
      <c r="I866" s="39" t="s">
        <v>371</v>
      </c>
      <c r="J866" s="39" t="s">
        <v>372</v>
      </c>
      <c r="K866" s="39" t="s">
        <v>349</v>
      </c>
      <c r="L866" s="39" t="s">
        <v>373</v>
      </c>
      <c r="M866" s="39" t="s">
        <v>374</v>
      </c>
      <c r="O866" s="45" t="s">
        <v>336</v>
      </c>
    </row>
    <row r="867" spans="2:97" ht="13.9" thickTop="1" thickBot="1" x14ac:dyDescent="0.4">
      <c r="B867" s="32">
        <f>1+B862</f>
        <v>4</v>
      </c>
      <c r="D867" s="32">
        <f>IF(F862,IF(M867&lt;0,D862,H867),E862)</f>
        <v>3.6096068002359841E-16</v>
      </c>
      <c r="E867" s="32">
        <f>IF(F862,IF(M867&lt;0,H867,E862),H867)</f>
        <v>4.8128090669813121E-16</v>
      </c>
      <c r="F867" s="32" t="b">
        <f>OR(F862,M867*M862&lt;=0)</f>
        <v>1</v>
      </c>
      <c r="H867" s="32">
        <f>IF(F862,(D862+E862)/2,2*H862)</f>
        <v>3.6096068002359841E-16</v>
      </c>
      <c r="I867" s="32">
        <f>I862</f>
        <v>-0.49706183544640314</v>
      </c>
      <c r="J867" s="32">
        <f>J862</f>
        <v>0</v>
      </c>
      <c r="K867" s="32">
        <f>I867+J867*H867</f>
        <v>-0.49706183544640314</v>
      </c>
      <c r="L867" s="32">
        <f>$CE$3-$CE$7*SUMPRODUCT($B$3:$CD$3,Q869:CS869)</f>
        <v>0</v>
      </c>
      <c r="M867" s="32">
        <f>SUMPRODUCT(L867:L870,J867:J870)</f>
        <v>0</v>
      </c>
      <c r="O867" s="46">
        <f>SUM(Q867:CS867)</f>
        <v>-1.2659907370647412</v>
      </c>
      <c r="P867" s="39" t="s">
        <v>363</v>
      </c>
      <c r="Q867" s="32">
        <f t="shared" ref="Q867:AV867" si="1990">SUMPRODUCT(B$3:B$6,$K867:$K870)</f>
        <v>0.93942911356858583</v>
      </c>
      <c r="R867" s="32">
        <f t="shared" si="1990"/>
        <v>0.57430712283407903</v>
      </c>
      <c r="S867" s="32">
        <f t="shared" si="1990"/>
        <v>0.20918513209957224</v>
      </c>
      <c r="T867" s="32">
        <f t="shared" si="1990"/>
        <v>0.53396400546042089</v>
      </c>
      <c r="U867" s="32">
        <f t="shared" si="1990"/>
        <v>0.16884201472591415</v>
      </c>
      <c r="V867" s="32">
        <f t="shared" si="1990"/>
        <v>-0.19627997600859265</v>
      </c>
      <c r="W867" s="32">
        <f t="shared" si="1990"/>
        <v>0.12849889735225611</v>
      </c>
      <c r="X867" s="32">
        <f t="shared" si="1990"/>
        <v>-0.23662309338225068</v>
      </c>
      <c r="Y867" s="32">
        <f t="shared" si="1990"/>
        <v>-0.60174508411675753</v>
      </c>
      <c r="Z867" s="32">
        <f t="shared" si="1990"/>
        <v>1.2207603884718621</v>
      </c>
      <c r="AA867" s="32">
        <f t="shared" si="1990"/>
        <v>0.85563839773735528</v>
      </c>
      <c r="AB867" s="32">
        <f t="shared" si="1990"/>
        <v>0.49051640700284849</v>
      </c>
      <c r="AC867" s="32">
        <f t="shared" si="1990"/>
        <v>0.81529528036369725</v>
      </c>
      <c r="AD867" s="32">
        <f t="shared" si="1990"/>
        <v>0.45017328962919045</v>
      </c>
      <c r="AE867" s="32">
        <f t="shared" si="1990"/>
        <v>8.5051298894683658E-2</v>
      </c>
      <c r="AF867" s="32">
        <f t="shared" si="1990"/>
        <v>0.40983017225553242</v>
      </c>
      <c r="AG867" s="32">
        <f t="shared" si="1990"/>
        <v>4.4708181521025625E-2</v>
      </c>
      <c r="AH867" s="32">
        <f t="shared" si="1990"/>
        <v>-0.32041380921348117</v>
      </c>
      <c r="AI867" s="32">
        <f t="shared" si="1990"/>
        <v>1.5958687550095636</v>
      </c>
      <c r="AJ867" s="32">
        <f t="shared" si="1990"/>
        <v>1.2307467642750569</v>
      </c>
      <c r="AK867" s="32">
        <f t="shared" si="1990"/>
        <v>0.86562477354055012</v>
      </c>
      <c r="AL867" s="32">
        <f t="shared" si="1990"/>
        <v>1.190403646901399</v>
      </c>
      <c r="AM867" s="32">
        <f t="shared" si="1990"/>
        <v>0.82528165616689209</v>
      </c>
      <c r="AN867" s="32">
        <f t="shared" si="1990"/>
        <v>0.46015966543238529</v>
      </c>
      <c r="AO867" s="32">
        <f t="shared" si="1990"/>
        <v>0.78493853879323405</v>
      </c>
      <c r="AP867" s="32">
        <f t="shared" si="1990"/>
        <v>0.41981654805872726</v>
      </c>
      <c r="AQ867" s="32">
        <f t="shared" si="1990"/>
        <v>5.4694557324220461E-2</v>
      </c>
      <c r="AR867" s="32">
        <f t="shared" si="1990"/>
        <v>0.44236727812218263</v>
      </c>
      <c r="AS867" s="32">
        <f t="shared" si="1990"/>
        <v>7.7245287387675832E-2</v>
      </c>
      <c r="AT867" s="32">
        <f t="shared" si="1990"/>
        <v>-0.28787670334683096</v>
      </c>
      <c r="AU867" s="32">
        <f t="shared" si="1990"/>
        <v>3.6902170014017799E-2</v>
      </c>
      <c r="AV867" s="32">
        <f t="shared" si="1990"/>
        <v>-0.328219820720489</v>
      </c>
      <c r="AW867" s="32">
        <f t="shared" ref="AW867:CB867" si="1991">SUMPRODUCT(AH$3:AH$6,$K867:$K870)</f>
        <v>-0.69334181145499585</v>
      </c>
      <c r="AX867" s="32">
        <f t="shared" si="1991"/>
        <v>-0.36856293809414697</v>
      </c>
      <c r="AY867" s="32">
        <f t="shared" si="1991"/>
        <v>-0.73368492882865377</v>
      </c>
      <c r="AZ867" s="32">
        <f t="shared" si="1991"/>
        <v>-1.0988069195631605</v>
      </c>
      <c r="BA867" s="32">
        <f t="shared" si="1991"/>
        <v>0.72369855302545893</v>
      </c>
      <c r="BB867" s="32">
        <f t="shared" si="1991"/>
        <v>0.35857656229095214</v>
      </c>
      <c r="BC867" s="32">
        <f t="shared" si="1991"/>
        <v>-6.5454284435546572E-3</v>
      </c>
      <c r="BD867" s="32">
        <f t="shared" si="1991"/>
        <v>0.31823344491729411</v>
      </c>
      <c r="BE867" s="32">
        <f t="shared" si="1991"/>
        <v>-4.6888545817212711E-2</v>
      </c>
      <c r="BF867" s="32">
        <f t="shared" si="1991"/>
        <v>-0.41201053655171949</v>
      </c>
      <c r="BG867" s="32">
        <f t="shared" si="1991"/>
        <v>-8.7231663190870723E-2</v>
      </c>
      <c r="BH867" s="32">
        <f t="shared" si="1991"/>
        <v>-0.45235365392537752</v>
      </c>
      <c r="BI867" s="32">
        <f t="shared" si="1991"/>
        <v>-0.81747564465988432</v>
      </c>
      <c r="BJ867" s="32">
        <f t="shared" si="1991"/>
        <v>1.0988069195631605</v>
      </c>
      <c r="BK867" s="32">
        <f t="shared" si="1991"/>
        <v>0.73368492882865377</v>
      </c>
      <c r="BL867" s="32">
        <f t="shared" si="1991"/>
        <v>0.36856293809414697</v>
      </c>
      <c r="BM867" s="32">
        <f t="shared" si="1991"/>
        <v>0.69334181145499585</v>
      </c>
      <c r="BN867" s="32">
        <f t="shared" si="1991"/>
        <v>0.328219820720489</v>
      </c>
      <c r="BO867" s="32">
        <f t="shared" si="1991"/>
        <v>-3.6902170014017799E-2</v>
      </c>
      <c r="BP867" s="32">
        <f t="shared" si="1991"/>
        <v>0.28787670334683096</v>
      </c>
      <c r="BQ867" s="32">
        <f t="shared" si="1991"/>
        <v>-7.7245287387675832E-2</v>
      </c>
      <c r="BR867" s="32">
        <f t="shared" si="1991"/>
        <v>-0.44236727812218263</v>
      </c>
      <c r="BS867" s="32">
        <f t="shared" si="1991"/>
        <v>-5.4694557324220461E-2</v>
      </c>
      <c r="BT867" s="32">
        <f t="shared" si="1991"/>
        <v>-0.41981654805872726</v>
      </c>
      <c r="BU867" s="32">
        <f t="shared" si="1991"/>
        <v>-0.78493853879323405</v>
      </c>
      <c r="BV867" s="32">
        <f t="shared" si="1991"/>
        <v>-0.46015966543238529</v>
      </c>
      <c r="BW867" s="32">
        <f t="shared" si="1991"/>
        <v>-0.82528165616689209</v>
      </c>
      <c r="BX867" s="32">
        <f t="shared" si="1991"/>
        <v>-1.190403646901399</v>
      </c>
      <c r="BY867" s="32">
        <f t="shared" si="1991"/>
        <v>-0.86562477354055012</v>
      </c>
      <c r="BZ867" s="32">
        <f t="shared" si="1991"/>
        <v>-1.2307467642750569</v>
      </c>
      <c r="CA867" s="32">
        <f t="shared" si="1991"/>
        <v>-1.5958687550095636</v>
      </c>
      <c r="CB867" s="32">
        <f t="shared" si="1991"/>
        <v>0.22663671757905579</v>
      </c>
      <c r="CC867" s="32">
        <f t="shared" ref="CC867:CS867" si="1992">SUMPRODUCT(BN$3:BN$6,$K867:$K870)</f>
        <v>-0.13848527315545101</v>
      </c>
      <c r="CD867" s="32">
        <f t="shared" si="1992"/>
        <v>-0.5036072638899578</v>
      </c>
      <c r="CE867" s="32">
        <f t="shared" si="1992"/>
        <v>-0.17882839052910904</v>
      </c>
      <c r="CF867" s="32">
        <f t="shared" si="1992"/>
        <v>-0.54395038126361583</v>
      </c>
      <c r="CG867" s="32">
        <f t="shared" si="1992"/>
        <v>-0.90907237199812263</v>
      </c>
      <c r="CH867" s="32">
        <f t="shared" si="1992"/>
        <v>-0.58429349863727387</v>
      </c>
      <c r="CI867" s="32">
        <f t="shared" si="1992"/>
        <v>-0.94941548937178066</v>
      </c>
      <c r="CJ867" s="32">
        <f t="shared" si="1992"/>
        <v>-1.3145374801062875</v>
      </c>
      <c r="CK867" s="32">
        <f t="shared" si="1992"/>
        <v>0.60174508411675753</v>
      </c>
      <c r="CL867" s="32">
        <f t="shared" si="1992"/>
        <v>0.23662309338225068</v>
      </c>
      <c r="CM867" s="32">
        <f t="shared" si="1992"/>
        <v>-0.12849889735225611</v>
      </c>
      <c r="CN867" s="32">
        <f t="shared" si="1992"/>
        <v>0.19627997600859265</v>
      </c>
      <c r="CO867" s="32">
        <f t="shared" si="1992"/>
        <v>-0.16884201472591415</v>
      </c>
      <c r="CP867" s="32">
        <f t="shared" si="1992"/>
        <v>-0.53396400546042089</v>
      </c>
      <c r="CQ867" s="32">
        <f t="shared" si="1992"/>
        <v>-0.20918513209957224</v>
      </c>
      <c r="CR867" s="32">
        <f t="shared" si="1992"/>
        <v>-0.57430712283407903</v>
      </c>
      <c r="CS867" s="32">
        <f t="shared" si="1992"/>
        <v>-0.93942911356858583</v>
      </c>
    </row>
    <row r="868" spans="2:97" ht="13.9" thickTop="1" thickBot="1" x14ac:dyDescent="0.4">
      <c r="H868" s="33">
        <f>H867</f>
        <v>3.6096068002359841E-16</v>
      </c>
      <c r="I868" s="33">
        <f t="shared" ref="I868:J868" si="1993">I863</f>
        <v>0.328219820720489</v>
      </c>
      <c r="J868" s="33">
        <f t="shared" si="1993"/>
        <v>0</v>
      </c>
      <c r="K868" s="33">
        <f t="shared" ref="K868:K870" si="1994">I868+J868*H868</f>
        <v>0.328219820720489</v>
      </c>
      <c r="L868" s="33">
        <f>$CE$4-$CE$7*SUMPRODUCT($B$4:$CD$4,Q869:CS869)</f>
        <v>0</v>
      </c>
      <c r="M868" s="39" t="s">
        <v>375</v>
      </c>
      <c r="O868" s="47">
        <f t="shared" ref="O868:O869" si="1995">SUM(Q868:CS868)</f>
        <v>98.882941364185811</v>
      </c>
      <c r="P868" s="39" t="s">
        <v>365</v>
      </c>
      <c r="Q868" s="33">
        <f>EXP(Q867)</f>
        <v>2.5585203767569604</v>
      </c>
      <c r="R868" s="33">
        <f>EXP(R867)</f>
        <v>1.7758996202338888</v>
      </c>
      <c r="S868" s="33">
        <f t="shared" ref="S868:CD868" si="1996">EXP(S867)</f>
        <v>1.2326731847820882</v>
      </c>
      <c r="T868" s="33">
        <f t="shared" si="1996"/>
        <v>1.7056802511713061</v>
      </c>
      <c r="U868" s="33">
        <f t="shared" si="1996"/>
        <v>1.1839330801559254</v>
      </c>
      <c r="V868" s="33">
        <f t="shared" si="1996"/>
        <v>0.82178212318805843</v>
      </c>
      <c r="W868" s="33">
        <f t="shared" si="1996"/>
        <v>1.1371201674475369</v>
      </c>
      <c r="X868" s="33">
        <f t="shared" si="1996"/>
        <v>0.7892887201039499</v>
      </c>
      <c r="Y868" s="33">
        <f t="shared" si="1996"/>
        <v>0.54785474879203866</v>
      </c>
      <c r="Z868" s="33">
        <f t="shared" si="1996"/>
        <v>3.3897642915943575</v>
      </c>
      <c r="AA868" s="33">
        <f t="shared" si="1996"/>
        <v>2.3528759719143948</v>
      </c>
      <c r="AB868" s="33">
        <f t="shared" si="1996"/>
        <v>1.6331593771696347</v>
      </c>
      <c r="AC868" s="33">
        <f t="shared" si="1996"/>
        <v>2.259842861062904</v>
      </c>
      <c r="AD868" s="33">
        <f t="shared" si="1996"/>
        <v>1.5685839812762625</v>
      </c>
      <c r="AE868" s="33">
        <f t="shared" si="1996"/>
        <v>1.0887729181130892</v>
      </c>
      <c r="AF868" s="33">
        <f t="shared" si="1996"/>
        <v>1.5065619073752687</v>
      </c>
      <c r="AG868" s="33">
        <f t="shared" si="1996"/>
        <v>1.0457226541841746</v>
      </c>
      <c r="AH868" s="33">
        <f t="shared" si="1996"/>
        <v>0.72584861207539253</v>
      </c>
      <c r="AI868" s="33">
        <f t="shared" si="1996"/>
        <v>4.9326124430198695</v>
      </c>
      <c r="AJ868" s="33">
        <f t="shared" si="1996"/>
        <v>3.4237853424577427</v>
      </c>
      <c r="AK868" s="33">
        <f t="shared" si="1996"/>
        <v>2.3764903905671106</v>
      </c>
      <c r="AL868" s="33">
        <f t="shared" si="1996"/>
        <v>3.2884082953465787</v>
      </c>
      <c r="AM868" s="33">
        <f t="shared" si="1996"/>
        <v>2.2825235616384938</v>
      </c>
      <c r="AN868" s="33">
        <f t="shared" si="1996"/>
        <v>1.5843269270447398</v>
      </c>
      <c r="AO868" s="33">
        <f t="shared" si="1996"/>
        <v>2.1922721968977181</v>
      </c>
      <c r="AP868" s="33">
        <f t="shared" si="1996"/>
        <v>1.521682374425662</v>
      </c>
      <c r="AQ868" s="33">
        <f t="shared" si="1996"/>
        <v>1.0562179513631593</v>
      </c>
      <c r="AR868" s="33">
        <f t="shared" si="1996"/>
        <v>1.556387262465061</v>
      </c>
      <c r="AS868" s="33">
        <f t="shared" si="1996"/>
        <v>1.0803070295856085</v>
      </c>
      <c r="AT868" s="33">
        <f t="shared" si="1996"/>
        <v>0.74985404103323539</v>
      </c>
      <c r="AU868" s="33">
        <f t="shared" si="1996"/>
        <v>1.0375915083100402</v>
      </c>
      <c r="AV868" s="33">
        <f t="shared" si="1996"/>
        <v>0.72020468639040536</v>
      </c>
      <c r="AW868" s="33">
        <f t="shared" si="1996"/>
        <v>0.4999026940221567</v>
      </c>
      <c r="AX868" s="33">
        <f t="shared" si="1996"/>
        <v>0.69172767220669318</v>
      </c>
      <c r="AY868" s="33">
        <f t="shared" si="1996"/>
        <v>0.48013645759360335</v>
      </c>
      <c r="AZ868" s="33">
        <f t="shared" si="1996"/>
        <v>0.33326846268143773</v>
      </c>
      <c r="BA868" s="33">
        <f t="shared" si="1996"/>
        <v>2.0620457097487161</v>
      </c>
      <c r="BB868" s="33">
        <f t="shared" si="1996"/>
        <v>1.4312906108214769</v>
      </c>
      <c r="BC868" s="33">
        <f t="shared" si="1996"/>
        <v>0.99347594621234703</v>
      </c>
      <c r="BD868" s="33">
        <f t="shared" si="1996"/>
        <v>1.374697139832477</v>
      </c>
      <c r="BE868" s="33">
        <f t="shared" si="1996"/>
        <v>0.95419374054765083</v>
      </c>
      <c r="BF868" s="33">
        <f t="shared" si="1996"/>
        <v>0.66231729747489765</v>
      </c>
      <c r="BG868" s="33">
        <f t="shared" si="1996"/>
        <v>0.91646475988831755</v>
      </c>
      <c r="BH868" s="33">
        <f t="shared" si="1996"/>
        <v>0.63612916036510025</v>
      </c>
      <c r="BI868" s="33">
        <f t="shared" si="1996"/>
        <v>0.44154486498326495</v>
      </c>
      <c r="BJ868" s="33">
        <f t="shared" si="1996"/>
        <v>3.000583949510617</v>
      </c>
      <c r="BK868" s="33">
        <f t="shared" si="1996"/>
        <v>2.082741237797066</v>
      </c>
      <c r="BL868" s="33">
        <f t="shared" si="1996"/>
        <v>1.4456556245753209</v>
      </c>
      <c r="BM868" s="33">
        <f t="shared" si="1996"/>
        <v>2.0003892996737442</v>
      </c>
      <c r="BN868" s="33">
        <f t="shared" si="1996"/>
        <v>1.3884941585313768</v>
      </c>
      <c r="BO868" s="33">
        <f t="shared" si="1996"/>
        <v>0.96377041638354699</v>
      </c>
      <c r="BP868" s="33">
        <f t="shared" si="1996"/>
        <v>1.3335928664491621</v>
      </c>
      <c r="BQ868" s="33">
        <f t="shared" si="1996"/>
        <v>0.92566277235425076</v>
      </c>
      <c r="BR868" s="33">
        <f t="shared" si="1996"/>
        <v>0.64251361092236436</v>
      </c>
      <c r="BS868" s="33">
        <f t="shared" si="1996"/>
        <v>0.94677428906542982</v>
      </c>
      <c r="BT868" s="33">
        <f t="shared" si="1996"/>
        <v>0.65716736738666381</v>
      </c>
      <c r="BU868" s="33">
        <f t="shared" si="1996"/>
        <v>0.45614773631444988</v>
      </c>
      <c r="BV868" s="33">
        <f t="shared" si="1996"/>
        <v>0.63118285937695295</v>
      </c>
      <c r="BW868" s="33">
        <f t="shared" si="1996"/>
        <v>0.43811157825777569</v>
      </c>
      <c r="BX868" s="33">
        <f t="shared" si="1996"/>
        <v>0.30409849087629975</v>
      </c>
      <c r="BY868" s="33">
        <f t="shared" si="1996"/>
        <v>0.42078857291796845</v>
      </c>
      <c r="BZ868" s="33">
        <f t="shared" si="1996"/>
        <v>0.29207438550518366</v>
      </c>
      <c r="CA868" s="33">
        <f t="shared" si="1996"/>
        <v>0.20273232725086646</v>
      </c>
      <c r="CB868" s="33">
        <f t="shared" si="1996"/>
        <v>1.254374093100487</v>
      </c>
      <c r="CC868" s="33">
        <f t="shared" si="1996"/>
        <v>0.87067607348588738</v>
      </c>
      <c r="CD868" s="33">
        <f t="shared" si="1996"/>
        <v>0.60434668502044186</v>
      </c>
      <c r="CE868" s="33">
        <f t="shared" ref="CE868:CS868" si="1997">EXP(CE867)</f>
        <v>0.83624939540032428</v>
      </c>
      <c r="CF868" s="33">
        <f t="shared" si="1997"/>
        <v>0.58045071565725803</v>
      </c>
      <c r="CG868" s="33">
        <f t="shared" si="1997"/>
        <v>0.40289779001362774</v>
      </c>
      <c r="CH868" s="33">
        <f t="shared" si="1997"/>
        <v>0.55749959693354922</v>
      </c>
      <c r="CI868" s="33">
        <f t="shared" si="1997"/>
        <v>0.38696714377150515</v>
      </c>
      <c r="CJ868" s="33">
        <f t="shared" si="1997"/>
        <v>0.26859852667575168</v>
      </c>
      <c r="CK868" s="33">
        <f t="shared" si="1997"/>
        <v>1.8253013270486262</v>
      </c>
      <c r="CL868" s="33">
        <f t="shared" si="1997"/>
        <v>1.2669635008445317</v>
      </c>
      <c r="CM868" s="33">
        <f t="shared" si="1997"/>
        <v>0.87941453210233111</v>
      </c>
      <c r="CN868" s="33">
        <f t="shared" si="1997"/>
        <v>1.2168675513657503</v>
      </c>
      <c r="CO868" s="33">
        <f t="shared" si="1997"/>
        <v>0.84464233389635401</v>
      </c>
      <c r="CP868" s="33">
        <f t="shared" si="1997"/>
        <v>0.58627635473488715</v>
      </c>
      <c r="CQ868" s="33">
        <f t="shared" si="1997"/>
        <v>0.8112450342438331</v>
      </c>
      <c r="CR868" s="33">
        <f t="shared" si="1997"/>
        <v>0.56309488926423579</v>
      </c>
      <c r="CS868" s="33">
        <f t="shared" si="1997"/>
        <v>0.39085090315659121</v>
      </c>
    </row>
    <row r="869" spans="2:97" ht="13.9" thickTop="1" thickBot="1" x14ac:dyDescent="0.4">
      <c r="H869" s="32">
        <f t="shared" ref="H869:H870" si="1998">H868</f>
        <v>3.6096068002359841E-16</v>
      </c>
      <c r="I869" s="32">
        <f t="shared" ref="I869:J869" si="1999">I864</f>
        <v>-0.40546510810816483</v>
      </c>
      <c r="J869" s="32">
        <f t="shared" si="1999"/>
        <v>0</v>
      </c>
      <c r="K869" s="32">
        <f t="shared" si="1994"/>
        <v>-0.40546510810816483</v>
      </c>
      <c r="L869" s="32">
        <f>$CE$5-$CE$7*SUMPRODUCT($B$5:$CD$5,Q869:CS869)</f>
        <v>0</v>
      </c>
      <c r="M869" s="32">
        <f>SUMPRODUCT($B$7:$CD$7, LN(Q869:CS869))</f>
        <v>-3180.5978399977985</v>
      </c>
      <c r="O869" s="48">
        <f t="shared" si="1995"/>
        <v>1.0000000000000004</v>
      </c>
      <c r="P869" s="39" t="s">
        <v>366</v>
      </c>
      <c r="Q869" s="32">
        <f t="shared" ref="Q869:AV869" si="2000">Q868/$O868</f>
        <v>2.5874234134418913E-2</v>
      </c>
      <c r="R869" s="32">
        <f t="shared" si="2000"/>
        <v>1.7959615639802334E-2</v>
      </c>
      <c r="S869" s="32">
        <f t="shared" si="2000"/>
        <v>1.2465984200875999E-2</v>
      </c>
      <c r="T869" s="32">
        <f t="shared" si="2000"/>
        <v>1.7249489422945932E-2</v>
      </c>
      <c r="U869" s="32">
        <f t="shared" si="2000"/>
        <v>1.1973077093201553E-2</v>
      </c>
      <c r="V869" s="32">
        <f t="shared" si="2000"/>
        <v>8.3106561339173299E-3</v>
      </c>
      <c r="W869" s="32">
        <f t="shared" si="2000"/>
        <v>1.1499659615297284E-2</v>
      </c>
      <c r="X869" s="32">
        <f t="shared" si="2000"/>
        <v>7.9820513954676972E-3</v>
      </c>
      <c r="Y869" s="32">
        <f t="shared" si="2000"/>
        <v>5.5404374226115504E-3</v>
      </c>
      <c r="Z869" s="32">
        <f t="shared" si="2000"/>
        <v>3.4280577062426348E-2</v>
      </c>
      <c r="AA869" s="32">
        <f t="shared" si="2000"/>
        <v>2.379455889412466E-2</v>
      </c>
      <c r="AB869" s="32">
        <f t="shared" si="2000"/>
        <v>1.6516088160795195E-2</v>
      </c>
      <c r="AC869" s="32">
        <f t="shared" si="2000"/>
        <v>2.2853718041617555E-2</v>
      </c>
      <c r="AD869" s="32">
        <f t="shared" si="2000"/>
        <v>1.5863039262749765E-2</v>
      </c>
      <c r="AE869" s="32">
        <f t="shared" si="2000"/>
        <v>1.1010725440530124E-2</v>
      </c>
      <c r="AF869" s="32">
        <f t="shared" si="2000"/>
        <v>1.523581202774503E-2</v>
      </c>
      <c r="AG869" s="32">
        <f t="shared" si="2000"/>
        <v>1.0575359508499841E-2</v>
      </c>
      <c r="AH869" s="32">
        <f t="shared" si="2000"/>
        <v>7.34048362702008E-3</v>
      </c>
      <c r="AI869" s="32">
        <f t="shared" si="2000"/>
        <v>4.9883350707105902E-2</v>
      </c>
      <c r="AJ869" s="32">
        <f t="shared" si="2000"/>
        <v>3.4624630853646872E-2</v>
      </c>
      <c r="AK869" s="32">
        <f t="shared" si="2000"/>
        <v>2.4033370749101182E-2</v>
      </c>
      <c r="AL869" s="32">
        <f t="shared" si="2000"/>
        <v>3.3255567138070589E-2</v>
      </c>
      <c r="AM869" s="32">
        <f t="shared" si="2000"/>
        <v>2.308308723576457E-2</v>
      </c>
      <c r="AN869" s="32">
        <f t="shared" si="2000"/>
        <v>1.6022247166067448E-2</v>
      </c>
      <c r="AO869" s="32">
        <f t="shared" si="2000"/>
        <v>2.2170378092047052E-2</v>
      </c>
      <c r="AP869" s="32">
        <f t="shared" si="2000"/>
        <v>1.538872482384304E-2</v>
      </c>
      <c r="AQ869" s="32">
        <f t="shared" si="2000"/>
        <v>1.0681498110711627E-2</v>
      </c>
      <c r="AR869" s="32">
        <f t="shared" si="2000"/>
        <v>1.5739694238391309E-2</v>
      </c>
      <c r="AS869" s="32">
        <f t="shared" si="2000"/>
        <v>1.0925110182623295E-2</v>
      </c>
      <c r="AT869" s="32">
        <f t="shared" si="2000"/>
        <v>7.5832497566139688E-3</v>
      </c>
      <c r="AU869" s="32">
        <f t="shared" si="2000"/>
        <v>1.0493129492260868E-2</v>
      </c>
      <c r="AV869" s="32">
        <f t="shared" si="2000"/>
        <v>7.2834067884155257E-3</v>
      </c>
      <c r="AW869" s="32">
        <f t="shared" ref="AW869:CB869" si="2001">AW868/$O868</f>
        <v>5.0554998377426432E-3</v>
      </c>
      <c r="AX869" s="32">
        <f t="shared" si="2001"/>
        <v>6.9954196615072423E-3</v>
      </c>
      <c r="AY869" s="32">
        <f t="shared" si="2001"/>
        <v>4.8556045256103481E-3</v>
      </c>
      <c r="AZ869" s="32">
        <f t="shared" si="2001"/>
        <v>3.3703332251617617E-3</v>
      </c>
      <c r="BA869" s="32">
        <f t="shared" si="2001"/>
        <v>2.0853401823416672E-2</v>
      </c>
      <c r="BB869" s="32">
        <f t="shared" si="2001"/>
        <v>1.4474595830943524E-2</v>
      </c>
      <c r="BC869" s="32">
        <f t="shared" si="2001"/>
        <v>1.0046990234173716E-2</v>
      </c>
      <c r="BD869" s="32">
        <f t="shared" si="2001"/>
        <v>1.3902267882277776E-2</v>
      </c>
      <c r="BE869" s="32">
        <f t="shared" si="2001"/>
        <v>9.6497305539623452E-3</v>
      </c>
      <c r="BF869" s="32">
        <f t="shared" si="2001"/>
        <v>6.6979934894491402E-3</v>
      </c>
      <c r="BG869" s="32">
        <f t="shared" si="2001"/>
        <v>9.2681785881851796E-3</v>
      </c>
      <c r="BH869" s="32">
        <f t="shared" si="2001"/>
        <v>6.43315370264156E-3</v>
      </c>
      <c r="BI869" s="32">
        <f t="shared" si="2001"/>
        <v>4.4653289929660923E-3</v>
      </c>
      <c r="BJ869" s="32">
        <f t="shared" si="2001"/>
        <v>3.034480880235417E-2</v>
      </c>
      <c r="BK869" s="32">
        <f t="shared" si="2001"/>
        <v>2.106269503175812E-2</v>
      </c>
      <c r="BL869" s="32">
        <f t="shared" si="2001"/>
        <v>1.4619868752194296E-2</v>
      </c>
      <c r="BM869" s="32">
        <f t="shared" si="2001"/>
        <v>2.0229872534902778E-2</v>
      </c>
      <c r="BN869" s="32">
        <f t="shared" si="2001"/>
        <v>1.4041796687838741E-2</v>
      </c>
      <c r="BO869" s="32">
        <f t="shared" si="2001"/>
        <v>9.7465791681295277E-3</v>
      </c>
      <c r="BP869" s="32">
        <f t="shared" si="2001"/>
        <v>1.3486581689935178E-2</v>
      </c>
      <c r="BQ869" s="32">
        <f t="shared" si="2001"/>
        <v>9.361197791892489E-3</v>
      </c>
      <c r="BR869" s="32">
        <f t="shared" si="2001"/>
        <v>6.4977194454196819E-3</v>
      </c>
      <c r="BS869" s="32">
        <f t="shared" si="2001"/>
        <v>9.5746978801779445E-3</v>
      </c>
      <c r="BT869" s="32">
        <f t="shared" si="2001"/>
        <v>6.6459124123979772E-3</v>
      </c>
      <c r="BU869" s="32">
        <f t="shared" si="2001"/>
        <v>4.6130073602327227E-3</v>
      </c>
      <c r="BV869" s="32">
        <f t="shared" si="2001"/>
        <v>6.3831319201186265E-3</v>
      </c>
      <c r="BW869" s="32">
        <f t="shared" si="2001"/>
        <v>4.4306082749319825E-3</v>
      </c>
      <c r="BX869" s="32">
        <f t="shared" si="2001"/>
        <v>3.0753382401551466E-3</v>
      </c>
      <c r="BY869" s="32">
        <f t="shared" si="2001"/>
        <v>4.2554212800790829E-3</v>
      </c>
      <c r="BZ869" s="32">
        <f t="shared" si="2001"/>
        <v>2.953738849954654E-3</v>
      </c>
      <c r="CA869" s="32">
        <f t="shared" si="2001"/>
        <v>2.0502254934367638E-3</v>
      </c>
      <c r="CB869" s="32">
        <f t="shared" si="2001"/>
        <v>1.2685444787495025E-2</v>
      </c>
      <c r="CC869" s="32">
        <f t="shared" ref="CC869:CS869" si="2002">CC868/$O868</f>
        <v>8.805119077912418E-3</v>
      </c>
      <c r="CD869" s="32">
        <f t="shared" si="2002"/>
        <v>6.111738553514841E-3</v>
      </c>
      <c r="CE869" s="32">
        <f t="shared" si="2002"/>
        <v>8.4569631916633463E-3</v>
      </c>
      <c r="CF869" s="32">
        <f t="shared" si="2002"/>
        <v>5.8700793852749424E-3</v>
      </c>
      <c r="CG869" s="32">
        <f t="shared" si="2002"/>
        <v>4.0744923690098928E-3</v>
      </c>
      <c r="CH869" s="32">
        <f t="shared" si="2002"/>
        <v>5.6379754611088941E-3</v>
      </c>
      <c r="CI869" s="32">
        <f t="shared" si="2002"/>
        <v>3.9133862568499593E-3</v>
      </c>
      <c r="CJ869" s="32">
        <f t="shared" si="2002"/>
        <v>2.7163282460065936E-3</v>
      </c>
      <c r="CK869" s="32">
        <f t="shared" si="2002"/>
        <v>1.8459213509092964E-2</v>
      </c>
      <c r="CL869" s="32">
        <f t="shared" si="2002"/>
        <v>1.2812761062378858E-2</v>
      </c>
      <c r="CM869" s="32">
        <f t="shared" si="2002"/>
        <v>8.8934908283467007E-3</v>
      </c>
      <c r="CN869" s="32">
        <f t="shared" si="2002"/>
        <v>1.2306142339395304E-2</v>
      </c>
      <c r="CO869" s="32">
        <f t="shared" si="2002"/>
        <v>8.5418407082525679E-3</v>
      </c>
      <c r="CP869" s="32">
        <f t="shared" si="2002"/>
        <v>5.9289938855644642E-3</v>
      </c>
      <c r="CQ869" s="32">
        <f t="shared" si="2002"/>
        <v>8.2040948929301988E-3</v>
      </c>
      <c r="CR869" s="32">
        <f t="shared" si="2002"/>
        <v>5.694560472168376E-3</v>
      </c>
      <c r="CS869" s="32">
        <f t="shared" si="2002"/>
        <v>3.9526625903763078E-3</v>
      </c>
    </row>
    <row r="870" spans="2:97" ht="13.15" thickTop="1" x14ac:dyDescent="0.35">
      <c r="H870" s="34">
        <f t="shared" si="1998"/>
        <v>3.6096068002359841E-16</v>
      </c>
      <c r="I870" s="34">
        <f t="shared" ref="I870:J870" si="2003">I865</f>
        <v>-0.3651219907345068</v>
      </c>
      <c r="J870" s="34">
        <f t="shared" si="2003"/>
        <v>0</v>
      </c>
      <c r="K870" s="34">
        <f t="shared" si="1994"/>
        <v>-0.3651219907345068</v>
      </c>
      <c r="L870" s="34">
        <f>$CE$6-$CE$7*SUMPRODUCT($B$6:$CD$6,Q869:CS869)</f>
        <v>0</v>
      </c>
    </row>
    <row r="871" spans="2:97" ht="13.5" thickBot="1" x14ac:dyDescent="0.4">
      <c r="B871" s="39" t="s">
        <v>367</v>
      </c>
      <c r="D871" s="39" t="s">
        <v>368</v>
      </c>
      <c r="E871" s="39" t="s">
        <v>369</v>
      </c>
      <c r="F871" s="39" t="s">
        <v>370</v>
      </c>
      <c r="H871" s="39" t="s">
        <v>347</v>
      </c>
      <c r="I871" s="39" t="s">
        <v>371</v>
      </c>
      <c r="J871" s="39" t="s">
        <v>372</v>
      </c>
      <c r="K871" s="39" t="s">
        <v>349</v>
      </c>
      <c r="L871" s="39" t="s">
        <v>373</v>
      </c>
      <c r="M871" s="39" t="s">
        <v>374</v>
      </c>
      <c r="O871" s="45" t="s">
        <v>336</v>
      </c>
    </row>
    <row r="872" spans="2:97" ht="13.9" thickTop="1" thickBot="1" x14ac:dyDescent="0.4">
      <c r="B872" s="32">
        <f>1+B867</f>
        <v>5</v>
      </c>
      <c r="D872" s="32">
        <f>IF(F867,IF(M872&lt;0,D867,H872),E867)</f>
        <v>4.2112079336086481E-16</v>
      </c>
      <c r="E872" s="32">
        <f>IF(F867,IF(M872&lt;0,H872,E867),H872)</f>
        <v>4.8128090669813121E-16</v>
      </c>
      <c r="F872" s="32" t="b">
        <f>OR(F867,M872*M867&lt;=0)</f>
        <v>1</v>
      </c>
      <c r="H872" s="32">
        <f>IF(F867,(D867+E867)/2,2*H867)</f>
        <v>4.2112079336086481E-16</v>
      </c>
      <c r="I872" s="32">
        <f>I867</f>
        <v>-0.49706183544640314</v>
      </c>
      <c r="J872" s="32">
        <f>J867</f>
        <v>0</v>
      </c>
      <c r="K872" s="32">
        <f>I872+J872*H872</f>
        <v>-0.49706183544640314</v>
      </c>
      <c r="L872" s="32">
        <f>$CE$3-$CE$7*SUMPRODUCT($B$3:$CD$3,Q874:CS874)</f>
        <v>0</v>
      </c>
      <c r="M872" s="32">
        <f>SUMPRODUCT(L872:L875,J872:J875)</f>
        <v>0</v>
      </c>
      <c r="O872" s="46">
        <f>SUM(Q872:CS872)</f>
        <v>-1.2659907370647412</v>
      </c>
      <c r="P872" s="39" t="s">
        <v>363</v>
      </c>
      <c r="Q872" s="32">
        <f t="shared" ref="Q872:AV872" si="2004">SUMPRODUCT(B$3:B$6,$K872:$K875)</f>
        <v>0.93942911356858583</v>
      </c>
      <c r="R872" s="32">
        <f t="shared" si="2004"/>
        <v>0.57430712283407903</v>
      </c>
      <c r="S872" s="32">
        <f t="shared" si="2004"/>
        <v>0.20918513209957224</v>
      </c>
      <c r="T872" s="32">
        <f t="shared" si="2004"/>
        <v>0.53396400546042089</v>
      </c>
      <c r="U872" s="32">
        <f t="shared" si="2004"/>
        <v>0.16884201472591415</v>
      </c>
      <c r="V872" s="32">
        <f t="shared" si="2004"/>
        <v>-0.19627997600859265</v>
      </c>
      <c r="W872" s="32">
        <f t="shared" si="2004"/>
        <v>0.12849889735225611</v>
      </c>
      <c r="X872" s="32">
        <f t="shared" si="2004"/>
        <v>-0.23662309338225068</v>
      </c>
      <c r="Y872" s="32">
        <f t="shared" si="2004"/>
        <v>-0.60174508411675753</v>
      </c>
      <c r="Z872" s="32">
        <f t="shared" si="2004"/>
        <v>1.2207603884718621</v>
      </c>
      <c r="AA872" s="32">
        <f t="shared" si="2004"/>
        <v>0.85563839773735528</v>
      </c>
      <c r="AB872" s="32">
        <f t="shared" si="2004"/>
        <v>0.49051640700284849</v>
      </c>
      <c r="AC872" s="32">
        <f t="shared" si="2004"/>
        <v>0.81529528036369725</v>
      </c>
      <c r="AD872" s="32">
        <f t="shared" si="2004"/>
        <v>0.45017328962919045</v>
      </c>
      <c r="AE872" s="32">
        <f t="shared" si="2004"/>
        <v>8.5051298894683658E-2</v>
      </c>
      <c r="AF872" s="32">
        <f t="shared" si="2004"/>
        <v>0.40983017225553242</v>
      </c>
      <c r="AG872" s="32">
        <f t="shared" si="2004"/>
        <v>4.4708181521025625E-2</v>
      </c>
      <c r="AH872" s="32">
        <f t="shared" si="2004"/>
        <v>-0.32041380921348117</v>
      </c>
      <c r="AI872" s="32">
        <f t="shared" si="2004"/>
        <v>1.5958687550095636</v>
      </c>
      <c r="AJ872" s="32">
        <f t="shared" si="2004"/>
        <v>1.2307467642750569</v>
      </c>
      <c r="AK872" s="32">
        <f t="shared" si="2004"/>
        <v>0.86562477354055012</v>
      </c>
      <c r="AL872" s="32">
        <f t="shared" si="2004"/>
        <v>1.190403646901399</v>
      </c>
      <c r="AM872" s="32">
        <f t="shared" si="2004"/>
        <v>0.82528165616689209</v>
      </c>
      <c r="AN872" s="32">
        <f t="shared" si="2004"/>
        <v>0.46015966543238529</v>
      </c>
      <c r="AO872" s="32">
        <f t="shared" si="2004"/>
        <v>0.78493853879323405</v>
      </c>
      <c r="AP872" s="32">
        <f t="shared" si="2004"/>
        <v>0.41981654805872726</v>
      </c>
      <c r="AQ872" s="32">
        <f t="shared" si="2004"/>
        <v>5.4694557324220461E-2</v>
      </c>
      <c r="AR872" s="32">
        <f t="shared" si="2004"/>
        <v>0.44236727812218263</v>
      </c>
      <c r="AS872" s="32">
        <f t="shared" si="2004"/>
        <v>7.7245287387675832E-2</v>
      </c>
      <c r="AT872" s="32">
        <f t="shared" si="2004"/>
        <v>-0.28787670334683096</v>
      </c>
      <c r="AU872" s="32">
        <f t="shared" si="2004"/>
        <v>3.6902170014017799E-2</v>
      </c>
      <c r="AV872" s="32">
        <f t="shared" si="2004"/>
        <v>-0.328219820720489</v>
      </c>
      <c r="AW872" s="32">
        <f t="shared" ref="AW872:CB872" si="2005">SUMPRODUCT(AH$3:AH$6,$K872:$K875)</f>
        <v>-0.69334181145499585</v>
      </c>
      <c r="AX872" s="32">
        <f t="shared" si="2005"/>
        <v>-0.36856293809414697</v>
      </c>
      <c r="AY872" s="32">
        <f t="shared" si="2005"/>
        <v>-0.73368492882865377</v>
      </c>
      <c r="AZ872" s="32">
        <f t="shared" si="2005"/>
        <v>-1.0988069195631605</v>
      </c>
      <c r="BA872" s="32">
        <f t="shared" si="2005"/>
        <v>0.72369855302545893</v>
      </c>
      <c r="BB872" s="32">
        <f t="shared" si="2005"/>
        <v>0.35857656229095214</v>
      </c>
      <c r="BC872" s="32">
        <f t="shared" si="2005"/>
        <v>-6.5454284435546572E-3</v>
      </c>
      <c r="BD872" s="32">
        <f t="shared" si="2005"/>
        <v>0.31823344491729411</v>
      </c>
      <c r="BE872" s="32">
        <f t="shared" si="2005"/>
        <v>-4.6888545817212711E-2</v>
      </c>
      <c r="BF872" s="32">
        <f t="shared" si="2005"/>
        <v>-0.41201053655171949</v>
      </c>
      <c r="BG872" s="32">
        <f t="shared" si="2005"/>
        <v>-8.7231663190870723E-2</v>
      </c>
      <c r="BH872" s="32">
        <f t="shared" si="2005"/>
        <v>-0.45235365392537752</v>
      </c>
      <c r="BI872" s="32">
        <f t="shared" si="2005"/>
        <v>-0.81747564465988432</v>
      </c>
      <c r="BJ872" s="32">
        <f t="shared" si="2005"/>
        <v>1.0988069195631605</v>
      </c>
      <c r="BK872" s="32">
        <f t="shared" si="2005"/>
        <v>0.73368492882865377</v>
      </c>
      <c r="BL872" s="32">
        <f t="shared" si="2005"/>
        <v>0.36856293809414697</v>
      </c>
      <c r="BM872" s="32">
        <f t="shared" si="2005"/>
        <v>0.69334181145499585</v>
      </c>
      <c r="BN872" s="32">
        <f t="shared" si="2005"/>
        <v>0.328219820720489</v>
      </c>
      <c r="BO872" s="32">
        <f t="shared" si="2005"/>
        <v>-3.6902170014017799E-2</v>
      </c>
      <c r="BP872" s="32">
        <f t="shared" si="2005"/>
        <v>0.28787670334683096</v>
      </c>
      <c r="BQ872" s="32">
        <f t="shared" si="2005"/>
        <v>-7.7245287387675832E-2</v>
      </c>
      <c r="BR872" s="32">
        <f t="shared" si="2005"/>
        <v>-0.44236727812218263</v>
      </c>
      <c r="BS872" s="32">
        <f t="shared" si="2005"/>
        <v>-5.4694557324220461E-2</v>
      </c>
      <c r="BT872" s="32">
        <f t="shared" si="2005"/>
        <v>-0.41981654805872726</v>
      </c>
      <c r="BU872" s="32">
        <f t="shared" si="2005"/>
        <v>-0.78493853879323405</v>
      </c>
      <c r="BV872" s="32">
        <f t="shared" si="2005"/>
        <v>-0.46015966543238529</v>
      </c>
      <c r="BW872" s="32">
        <f t="shared" si="2005"/>
        <v>-0.82528165616689209</v>
      </c>
      <c r="BX872" s="32">
        <f t="shared" si="2005"/>
        <v>-1.190403646901399</v>
      </c>
      <c r="BY872" s="32">
        <f t="shared" si="2005"/>
        <v>-0.86562477354055012</v>
      </c>
      <c r="BZ872" s="32">
        <f t="shared" si="2005"/>
        <v>-1.2307467642750569</v>
      </c>
      <c r="CA872" s="32">
        <f t="shared" si="2005"/>
        <v>-1.5958687550095636</v>
      </c>
      <c r="CB872" s="32">
        <f t="shared" si="2005"/>
        <v>0.22663671757905579</v>
      </c>
      <c r="CC872" s="32">
        <f t="shared" ref="CC872:CS872" si="2006">SUMPRODUCT(BN$3:BN$6,$K872:$K875)</f>
        <v>-0.13848527315545101</v>
      </c>
      <c r="CD872" s="32">
        <f t="shared" si="2006"/>
        <v>-0.5036072638899578</v>
      </c>
      <c r="CE872" s="32">
        <f t="shared" si="2006"/>
        <v>-0.17882839052910904</v>
      </c>
      <c r="CF872" s="32">
        <f t="shared" si="2006"/>
        <v>-0.54395038126361583</v>
      </c>
      <c r="CG872" s="32">
        <f t="shared" si="2006"/>
        <v>-0.90907237199812263</v>
      </c>
      <c r="CH872" s="32">
        <f t="shared" si="2006"/>
        <v>-0.58429349863727387</v>
      </c>
      <c r="CI872" s="32">
        <f t="shared" si="2006"/>
        <v>-0.94941548937178066</v>
      </c>
      <c r="CJ872" s="32">
        <f t="shared" si="2006"/>
        <v>-1.3145374801062875</v>
      </c>
      <c r="CK872" s="32">
        <f t="shared" si="2006"/>
        <v>0.60174508411675753</v>
      </c>
      <c r="CL872" s="32">
        <f t="shared" si="2006"/>
        <v>0.23662309338225068</v>
      </c>
      <c r="CM872" s="32">
        <f t="shared" si="2006"/>
        <v>-0.12849889735225611</v>
      </c>
      <c r="CN872" s="32">
        <f t="shared" si="2006"/>
        <v>0.19627997600859265</v>
      </c>
      <c r="CO872" s="32">
        <f t="shared" si="2006"/>
        <v>-0.16884201472591415</v>
      </c>
      <c r="CP872" s="32">
        <f t="shared" si="2006"/>
        <v>-0.53396400546042089</v>
      </c>
      <c r="CQ872" s="32">
        <f t="shared" si="2006"/>
        <v>-0.20918513209957224</v>
      </c>
      <c r="CR872" s="32">
        <f t="shared" si="2006"/>
        <v>-0.57430712283407903</v>
      </c>
      <c r="CS872" s="32">
        <f t="shared" si="2006"/>
        <v>-0.93942911356858583</v>
      </c>
    </row>
    <row r="873" spans="2:97" ht="13.9" thickTop="1" thickBot="1" x14ac:dyDescent="0.4">
      <c r="H873" s="33">
        <f>H872</f>
        <v>4.2112079336086481E-16</v>
      </c>
      <c r="I873" s="33">
        <f t="shared" ref="I873:J873" si="2007">I868</f>
        <v>0.328219820720489</v>
      </c>
      <c r="J873" s="33">
        <f t="shared" si="2007"/>
        <v>0</v>
      </c>
      <c r="K873" s="33">
        <f t="shared" ref="K873:K875" si="2008">I873+J873*H873</f>
        <v>0.328219820720489</v>
      </c>
      <c r="L873" s="33">
        <f>$CE$4-$CE$7*SUMPRODUCT($B$4:$CD$4,Q874:CS874)</f>
        <v>0</v>
      </c>
      <c r="M873" s="39" t="s">
        <v>375</v>
      </c>
      <c r="O873" s="47">
        <f t="shared" ref="O873:O874" si="2009">SUM(Q873:CS873)</f>
        <v>98.882941364185811</v>
      </c>
      <c r="P873" s="39" t="s">
        <v>365</v>
      </c>
      <c r="Q873" s="33">
        <f>EXP(Q872)</f>
        <v>2.5585203767569604</v>
      </c>
      <c r="R873" s="33">
        <f>EXP(R872)</f>
        <v>1.7758996202338888</v>
      </c>
      <c r="S873" s="33">
        <f t="shared" ref="S873:CD873" si="2010">EXP(S872)</f>
        <v>1.2326731847820882</v>
      </c>
      <c r="T873" s="33">
        <f t="shared" si="2010"/>
        <v>1.7056802511713061</v>
      </c>
      <c r="U873" s="33">
        <f t="shared" si="2010"/>
        <v>1.1839330801559254</v>
      </c>
      <c r="V873" s="33">
        <f t="shared" si="2010"/>
        <v>0.82178212318805843</v>
      </c>
      <c r="W873" s="33">
        <f t="shared" si="2010"/>
        <v>1.1371201674475369</v>
      </c>
      <c r="X873" s="33">
        <f t="shared" si="2010"/>
        <v>0.7892887201039499</v>
      </c>
      <c r="Y873" s="33">
        <f t="shared" si="2010"/>
        <v>0.54785474879203866</v>
      </c>
      <c r="Z873" s="33">
        <f t="shared" si="2010"/>
        <v>3.3897642915943575</v>
      </c>
      <c r="AA873" s="33">
        <f t="shared" si="2010"/>
        <v>2.3528759719143948</v>
      </c>
      <c r="AB873" s="33">
        <f t="shared" si="2010"/>
        <v>1.6331593771696347</v>
      </c>
      <c r="AC873" s="33">
        <f t="shared" si="2010"/>
        <v>2.259842861062904</v>
      </c>
      <c r="AD873" s="33">
        <f t="shared" si="2010"/>
        <v>1.5685839812762625</v>
      </c>
      <c r="AE873" s="33">
        <f t="shared" si="2010"/>
        <v>1.0887729181130892</v>
      </c>
      <c r="AF873" s="33">
        <f t="shared" si="2010"/>
        <v>1.5065619073752687</v>
      </c>
      <c r="AG873" s="33">
        <f t="shared" si="2010"/>
        <v>1.0457226541841746</v>
      </c>
      <c r="AH873" s="33">
        <f t="shared" si="2010"/>
        <v>0.72584861207539253</v>
      </c>
      <c r="AI873" s="33">
        <f t="shared" si="2010"/>
        <v>4.9326124430198695</v>
      </c>
      <c r="AJ873" s="33">
        <f t="shared" si="2010"/>
        <v>3.4237853424577427</v>
      </c>
      <c r="AK873" s="33">
        <f t="shared" si="2010"/>
        <v>2.3764903905671106</v>
      </c>
      <c r="AL873" s="33">
        <f t="shared" si="2010"/>
        <v>3.2884082953465787</v>
      </c>
      <c r="AM873" s="33">
        <f t="shared" si="2010"/>
        <v>2.2825235616384938</v>
      </c>
      <c r="AN873" s="33">
        <f t="shared" si="2010"/>
        <v>1.5843269270447398</v>
      </c>
      <c r="AO873" s="33">
        <f t="shared" si="2010"/>
        <v>2.1922721968977181</v>
      </c>
      <c r="AP873" s="33">
        <f t="shared" si="2010"/>
        <v>1.521682374425662</v>
      </c>
      <c r="AQ873" s="33">
        <f t="shared" si="2010"/>
        <v>1.0562179513631593</v>
      </c>
      <c r="AR873" s="33">
        <f t="shared" si="2010"/>
        <v>1.556387262465061</v>
      </c>
      <c r="AS873" s="33">
        <f t="shared" si="2010"/>
        <v>1.0803070295856085</v>
      </c>
      <c r="AT873" s="33">
        <f t="shared" si="2010"/>
        <v>0.74985404103323539</v>
      </c>
      <c r="AU873" s="33">
        <f t="shared" si="2010"/>
        <v>1.0375915083100402</v>
      </c>
      <c r="AV873" s="33">
        <f t="shared" si="2010"/>
        <v>0.72020468639040536</v>
      </c>
      <c r="AW873" s="33">
        <f t="shared" si="2010"/>
        <v>0.4999026940221567</v>
      </c>
      <c r="AX873" s="33">
        <f t="shared" si="2010"/>
        <v>0.69172767220669318</v>
      </c>
      <c r="AY873" s="33">
        <f t="shared" si="2010"/>
        <v>0.48013645759360335</v>
      </c>
      <c r="AZ873" s="33">
        <f t="shared" si="2010"/>
        <v>0.33326846268143773</v>
      </c>
      <c r="BA873" s="33">
        <f t="shared" si="2010"/>
        <v>2.0620457097487161</v>
      </c>
      <c r="BB873" s="33">
        <f t="shared" si="2010"/>
        <v>1.4312906108214769</v>
      </c>
      <c r="BC873" s="33">
        <f t="shared" si="2010"/>
        <v>0.99347594621234703</v>
      </c>
      <c r="BD873" s="33">
        <f t="shared" si="2010"/>
        <v>1.374697139832477</v>
      </c>
      <c r="BE873" s="33">
        <f t="shared" si="2010"/>
        <v>0.95419374054765083</v>
      </c>
      <c r="BF873" s="33">
        <f t="shared" si="2010"/>
        <v>0.66231729747489765</v>
      </c>
      <c r="BG873" s="33">
        <f t="shared" si="2010"/>
        <v>0.91646475988831755</v>
      </c>
      <c r="BH873" s="33">
        <f t="shared" si="2010"/>
        <v>0.63612916036510025</v>
      </c>
      <c r="BI873" s="33">
        <f t="shared" si="2010"/>
        <v>0.44154486498326495</v>
      </c>
      <c r="BJ873" s="33">
        <f t="shared" si="2010"/>
        <v>3.000583949510617</v>
      </c>
      <c r="BK873" s="33">
        <f t="shared" si="2010"/>
        <v>2.082741237797066</v>
      </c>
      <c r="BL873" s="33">
        <f t="shared" si="2010"/>
        <v>1.4456556245753209</v>
      </c>
      <c r="BM873" s="33">
        <f t="shared" si="2010"/>
        <v>2.0003892996737442</v>
      </c>
      <c r="BN873" s="33">
        <f t="shared" si="2010"/>
        <v>1.3884941585313768</v>
      </c>
      <c r="BO873" s="33">
        <f t="shared" si="2010"/>
        <v>0.96377041638354699</v>
      </c>
      <c r="BP873" s="33">
        <f t="shared" si="2010"/>
        <v>1.3335928664491621</v>
      </c>
      <c r="BQ873" s="33">
        <f t="shared" si="2010"/>
        <v>0.92566277235425076</v>
      </c>
      <c r="BR873" s="33">
        <f t="shared" si="2010"/>
        <v>0.64251361092236436</v>
      </c>
      <c r="BS873" s="33">
        <f t="shared" si="2010"/>
        <v>0.94677428906542982</v>
      </c>
      <c r="BT873" s="33">
        <f t="shared" si="2010"/>
        <v>0.65716736738666381</v>
      </c>
      <c r="BU873" s="33">
        <f t="shared" si="2010"/>
        <v>0.45614773631444988</v>
      </c>
      <c r="BV873" s="33">
        <f t="shared" si="2010"/>
        <v>0.63118285937695295</v>
      </c>
      <c r="BW873" s="33">
        <f t="shared" si="2010"/>
        <v>0.43811157825777569</v>
      </c>
      <c r="BX873" s="33">
        <f t="shared" si="2010"/>
        <v>0.30409849087629975</v>
      </c>
      <c r="BY873" s="33">
        <f t="shared" si="2010"/>
        <v>0.42078857291796845</v>
      </c>
      <c r="BZ873" s="33">
        <f t="shared" si="2010"/>
        <v>0.29207438550518366</v>
      </c>
      <c r="CA873" s="33">
        <f t="shared" si="2010"/>
        <v>0.20273232725086646</v>
      </c>
      <c r="CB873" s="33">
        <f t="shared" si="2010"/>
        <v>1.254374093100487</v>
      </c>
      <c r="CC873" s="33">
        <f t="shared" si="2010"/>
        <v>0.87067607348588738</v>
      </c>
      <c r="CD873" s="33">
        <f t="shared" si="2010"/>
        <v>0.60434668502044186</v>
      </c>
      <c r="CE873" s="33">
        <f t="shared" ref="CE873:CS873" si="2011">EXP(CE872)</f>
        <v>0.83624939540032428</v>
      </c>
      <c r="CF873" s="33">
        <f t="shared" si="2011"/>
        <v>0.58045071565725803</v>
      </c>
      <c r="CG873" s="33">
        <f t="shared" si="2011"/>
        <v>0.40289779001362774</v>
      </c>
      <c r="CH873" s="33">
        <f t="shared" si="2011"/>
        <v>0.55749959693354922</v>
      </c>
      <c r="CI873" s="33">
        <f t="shared" si="2011"/>
        <v>0.38696714377150515</v>
      </c>
      <c r="CJ873" s="33">
        <f t="shared" si="2011"/>
        <v>0.26859852667575168</v>
      </c>
      <c r="CK873" s="33">
        <f t="shared" si="2011"/>
        <v>1.8253013270486262</v>
      </c>
      <c r="CL873" s="33">
        <f t="shared" si="2011"/>
        <v>1.2669635008445317</v>
      </c>
      <c r="CM873" s="33">
        <f t="shared" si="2011"/>
        <v>0.87941453210233111</v>
      </c>
      <c r="CN873" s="33">
        <f t="shared" si="2011"/>
        <v>1.2168675513657503</v>
      </c>
      <c r="CO873" s="33">
        <f t="shared" si="2011"/>
        <v>0.84464233389635401</v>
      </c>
      <c r="CP873" s="33">
        <f t="shared" si="2011"/>
        <v>0.58627635473488715</v>
      </c>
      <c r="CQ873" s="33">
        <f t="shared" si="2011"/>
        <v>0.8112450342438331</v>
      </c>
      <c r="CR873" s="33">
        <f t="shared" si="2011"/>
        <v>0.56309488926423579</v>
      </c>
      <c r="CS873" s="33">
        <f t="shared" si="2011"/>
        <v>0.39085090315659121</v>
      </c>
    </row>
    <row r="874" spans="2:97" ht="13.9" thickTop="1" thickBot="1" x14ac:dyDescent="0.4">
      <c r="H874" s="32">
        <f t="shared" ref="H874:H875" si="2012">H873</f>
        <v>4.2112079336086481E-16</v>
      </c>
      <c r="I874" s="32">
        <f t="shared" ref="I874:J874" si="2013">I869</f>
        <v>-0.40546510810816483</v>
      </c>
      <c r="J874" s="32">
        <f t="shared" si="2013"/>
        <v>0</v>
      </c>
      <c r="K874" s="32">
        <f t="shared" si="2008"/>
        <v>-0.40546510810816483</v>
      </c>
      <c r="L874" s="32">
        <f>$CE$5-$CE$7*SUMPRODUCT($B$5:$CD$5,Q874:CS874)</f>
        <v>0</v>
      </c>
      <c r="M874" s="32">
        <f>SUMPRODUCT($B$7:$CD$7, LN(Q874:CS874))</f>
        <v>-3180.5978399977985</v>
      </c>
      <c r="O874" s="48">
        <f t="shared" si="2009"/>
        <v>1.0000000000000004</v>
      </c>
      <c r="P874" s="39" t="s">
        <v>366</v>
      </c>
      <c r="Q874" s="32">
        <f t="shared" ref="Q874:AV874" si="2014">Q873/$O873</f>
        <v>2.5874234134418913E-2</v>
      </c>
      <c r="R874" s="32">
        <f t="shared" si="2014"/>
        <v>1.7959615639802334E-2</v>
      </c>
      <c r="S874" s="32">
        <f t="shared" si="2014"/>
        <v>1.2465984200875999E-2</v>
      </c>
      <c r="T874" s="32">
        <f t="shared" si="2014"/>
        <v>1.7249489422945932E-2</v>
      </c>
      <c r="U874" s="32">
        <f t="shared" si="2014"/>
        <v>1.1973077093201553E-2</v>
      </c>
      <c r="V874" s="32">
        <f t="shared" si="2014"/>
        <v>8.3106561339173299E-3</v>
      </c>
      <c r="W874" s="32">
        <f t="shared" si="2014"/>
        <v>1.1499659615297284E-2</v>
      </c>
      <c r="X874" s="32">
        <f t="shared" si="2014"/>
        <v>7.9820513954676972E-3</v>
      </c>
      <c r="Y874" s="32">
        <f t="shared" si="2014"/>
        <v>5.5404374226115504E-3</v>
      </c>
      <c r="Z874" s="32">
        <f t="shared" si="2014"/>
        <v>3.4280577062426348E-2</v>
      </c>
      <c r="AA874" s="32">
        <f t="shared" si="2014"/>
        <v>2.379455889412466E-2</v>
      </c>
      <c r="AB874" s="32">
        <f t="shared" si="2014"/>
        <v>1.6516088160795195E-2</v>
      </c>
      <c r="AC874" s="32">
        <f t="shared" si="2014"/>
        <v>2.2853718041617555E-2</v>
      </c>
      <c r="AD874" s="32">
        <f t="shared" si="2014"/>
        <v>1.5863039262749765E-2</v>
      </c>
      <c r="AE874" s="32">
        <f t="shared" si="2014"/>
        <v>1.1010725440530124E-2</v>
      </c>
      <c r="AF874" s="32">
        <f t="shared" si="2014"/>
        <v>1.523581202774503E-2</v>
      </c>
      <c r="AG874" s="32">
        <f t="shared" si="2014"/>
        <v>1.0575359508499841E-2</v>
      </c>
      <c r="AH874" s="32">
        <f t="shared" si="2014"/>
        <v>7.34048362702008E-3</v>
      </c>
      <c r="AI874" s="32">
        <f t="shared" si="2014"/>
        <v>4.9883350707105902E-2</v>
      </c>
      <c r="AJ874" s="32">
        <f t="shared" si="2014"/>
        <v>3.4624630853646872E-2</v>
      </c>
      <c r="AK874" s="32">
        <f t="shared" si="2014"/>
        <v>2.4033370749101182E-2</v>
      </c>
      <c r="AL874" s="32">
        <f t="shared" si="2014"/>
        <v>3.3255567138070589E-2</v>
      </c>
      <c r="AM874" s="32">
        <f t="shared" si="2014"/>
        <v>2.308308723576457E-2</v>
      </c>
      <c r="AN874" s="32">
        <f t="shared" si="2014"/>
        <v>1.6022247166067448E-2</v>
      </c>
      <c r="AO874" s="32">
        <f t="shared" si="2014"/>
        <v>2.2170378092047052E-2</v>
      </c>
      <c r="AP874" s="32">
        <f t="shared" si="2014"/>
        <v>1.538872482384304E-2</v>
      </c>
      <c r="AQ874" s="32">
        <f t="shared" si="2014"/>
        <v>1.0681498110711627E-2</v>
      </c>
      <c r="AR874" s="32">
        <f t="shared" si="2014"/>
        <v>1.5739694238391309E-2</v>
      </c>
      <c r="AS874" s="32">
        <f t="shared" si="2014"/>
        <v>1.0925110182623295E-2</v>
      </c>
      <c r="AT874" s="32">
        <f t="shared" si="2014"/>
        <v>7.5832497566139688E-3</v>
      </c>
      <c r="AU874" s="32">
        <f t="shared" si="2014"/>
        <v>1.0493129492260868E-2</v>
      </c>
      <c r="AV874" s="32">
        <f t="shared" si="2014"/>
        <v>7.2834067884155257E-3</v>
      </c>
      <c r="AW874" s="32">
        <f t="shared" ref="AW874:CB874" si="2015">AW873/$O873</f>
        <v>5.0554998377426432E-3</v>
      </c>
      <c r="AX874" s="32">
        <f t="shared" si="2015"/>
        <v>6.9954196615072423E-3</v>
      </c>
      <c r="AY874" s="32">
        <f t="shared" si="2015"/>
        <v>4.8556045256103481E-3</v>
      </c>
      <c r="AZ874" s="32">
        <f t="shared" si="2015"/>
        <v>3.3703332251617617E-3</v>
      </c>
      <c r="BA874" s="32">
        <f t="shared" si="2015"/>
        <v>2.0853401823416672E-2</v>
      </c>
      <c r="BB874" s="32">
        <f t="shared" si="2015"/>
        <v>1.4474595830943524E-2</v>
      </c>
      <c r="BC874" s="32">
        <f t="shared" si="2015"/>
        <v>1.0046990234173716E-2</v>
      </c>
      <c r="BD874" s="32">
        <f t="shared" si="2015"/>
        <v>1.3902267882277776E-2</v>
      </c>
      <c r="BE874" s="32">
        <f t="shared" si="2015"/>
        <v>9.6497305539623452E-3</v>
      </c>
      <c r="BF874" s="32">
        <f t="shared" si="2015"/>
        <v>6.6979934894491402E-3</v>
      </c>
      <c r="BG874" s="32">
        <f t="shared" si="2015"/>
        <v>9.2681785881851796E-3</v>
      </c>
      <c r="BH874" s="32">
        <f t="shared" si="2015"/>
        <v>6.43315370264156E-3</v>
      </c>
      <c r="BI874" s="32">
        <f t="shared" si="2015"/>
        <v>4.4653289929660923E-3</v>
      </c>
      <c r="BJ874" s="32">
        <f t="shared" si="2015"/>
        <v>3.034480880235417E-2</v>
      </c>
      <c r="BK874" s="32">
        <f t="shared" si="2015"/>
        <v>2.106269503175812E-2</v>
      </c>
      <c r="BL874" s="32">
        <f t="shared" si="2015"/>
        <v>1.4619868752194296E-2</v>
      </c>
      <c r="BM874" s="32">
        <f t="shared" si="2015"/>
        <v>2.0229872534902778E-2</v>
      </c>
      <c r="BN874" s="32">
        <f t="shared" si="2015"/>
        <v>1.4041796687838741E-2</v>
      </c>
      <c r="BO874" s="32">
        <f t="shared" si="2015"/>
        <v>9.7465791681295277E-3</v>
      </c>
      <c r="BP874" s="32">
        <f t="shared" si="2015"/>
        <v>1.3486581689935178E-2</v>
      </c>
      <c r="BQ874" s="32">
        <f t="shared" si="2015"/>
        <v>9.361197791892489E-3</v>
      </c>
      <c r="BR874" s="32">
        <f t="shared" si="2015"/>
        <v>6.4977194454196819E-3</v>
      </c>
      <c r="BS874" s="32">
        <f t="shared" si="2015"/>
        <v>9.5746978801779445E-3</v>
      </c>
      <c r="BT874" s="32">
        <f t="shared" si="2015"/>
        <v>6.6459124123979772E-3</v>
      </c>
      <c r="BU874" s="32">
        <f t="shared" si="2015"/>
        <v>4.6130073602327227E-3</v>
      </c>
      <c r="BV874" s="32">
        <f t="shared" si="2015"/>
        <v>6.3831319201186265E-3</v>
      </c>
      <c r="BW874" s="32">
        <f t="shared" si="2015"/>
        <v>4.4306082749319825E-3</v>
      </c>
      <c r="BX874" s="32">
        <f t="shared" si="2015"/>
        <v>3.0753382401551466E-3</v>
      </c>
      <c r="BY874" s="32">
        <f t="shared" si="2015"/>
        <v>4.2554212800790829E-3</v>
      </c>
      <c r="BZ874" s="32">
        <f t="shared" si="2015"/>
        <v>2.953738849954654E-3</v>
      </c>
      <c r="CA874" s="32">
        <f t="shared" si="2015"/>
        <v>2.0502254934367638E-3</v>
      </c>
      <c r="CB874" s="32">
        <f t="shared" si="2015"/>
        <v>1.2685444787495025E-2</v>
      </c>
      <c r="CC874" s="32">
        <f t="shared" ref="CC874:CS874" si="2016">CC873/$O873</f>
        <v>8.805119077912418E-3</v>
      </c>
      <c r="CD874" s="32">
        <f t="shared" si="2016"/>
        <v>6.111738553514841E-3</v>
      </c>
      <c r="CE874" s="32">
        <f t="shared" si="2016"/>
        <v>8.4569631916633463E-3</v>
      </c>
      <c r="CF874" s="32">
        <f t="shared" si="2016"/>
        <v>5.8700793852749424E-3</v>
      </c>
      <c r="CG874" s="32">
        <f t="shared" si="2016"/>
        <v>4.0744923690098928E-3</v>
      </c>
      <c r="CH874" s="32">
        <f t="shared" si="2016"/>
        <v>5.6379754611088941E-3</v>
      </c>
      <c r="CI874" s="32">
        <f t="shared" si="2016"/>
        <v>3.9133862568499593E-3</v>
      </c>
      <c r="CJ874" s="32">
        <f t="shared" si="2016"/>
        <v>2.7163282460065936E-3</v>
      </c>
      <c r="CK874" s="32">
        <f t="shared" si="2016"/>
        <v>1.8459213509092964E-2</v>
      </c>
      <c r="CL874" s="32">
        <f t="shared" si="2016"/>
        <v>1.2812761062378858E-2</v>
      </c>
      <c r="CM874" s="32">
        <f t="shared" si="2016"/>
        <v>8.8934908283467007E-3</v>
      </c>
      <c r="CN874" s="32">
        <f t="shared" si="2016"/>
        <v>1.2306142339395304E-2</v>
      </c>
      <c r="CO874" s="32">
        <f t="shared" si="2016"/>
        <v>8.5418407082525679E-3</v>
      </c>
      <c r="CP874" s="32">
        <f t="shared" si="2016"/>
        <v>5.9289938855644642E-3</v>
      </c>
      <c r="CQ874" s="32">
        <f t="shared" si="2016"/>
        <v>8.2040948929301988E-3</v>
      </c>
      <c r="CR874" s="32">
        <f t="shared" si="2016"/>
        <v>5.694560472168376E-3</v>
      </c>
      <c r="CS874" s="32">
        <f t="shared" si="2016"/>
        <v>3.9526625903763078E-3</v>
      </c>
    </row>
    <row r="875" spans="2:97" ht="13.15" thickTop="1" x14ac:dyDescent="0.35">
      <c r="H875" s="34">
        <f t="shared" si="2012"/>
        <v>4.2112079336086481E-16</v>
      </c>
      <c r="I875" s="34">
        <f t="shared" ref="I875:J875" si="2017">I870</f>
        <v>-0.3651219907345068</v>
      </c>
      <c r="J875" s="34">
        <f t="shared" si="2017"/>
        <v>0</v>
      </c>
      <c r="K875" s="34">
        <f t="shared" si="2008"/>
        <v>-0.3651219907345068</v>
      </c>
      <c r="L875" s="34">
        <f>$CE$6-$CE$7*SUMPRODUCT($B$6:$CD$6,Q874:CS874)</f>
        <v>0</v>
      </c>
    </row>
    <row r="876" spans="2:97" ht="13.5" thickBot="1" x14ac:dyDescent="0.4">
      <c r="B876" s="39" t="s">
        <v>367</v>
      </c>
      <c r="D876" s="39" t="s">
        <v>368</v>
      </c>
      <c r="E876" s="39" t="s">
        <v>369</v>
      </c>
      <c r="F876" s="39" t="s">
        <v>370</v>
      </c>
      <c r="H876" s="39" t="s">
        <v>347</v>
      </c>
      <c r="I876" s="39" t="s">
        <v>371</v>
      </c>
      <c r="J876" s="39" t="s">
        <v>372</v>
      </c>
      <c r="K876" s="39" t="s">
        <v>349</v>
      </c>
      <c r="L876" s="39" t="s">
        <v>373</v>
      </c>
      <c r="M876" s="39" t="s">
        <v>374</v>
      </c>
      <c r="O876" s="45" t="s">
        <v>336</v>
      </c>
    </row>
    <row r="877" spans="2:97" ht="13.9" thickTop="1" thickBot="1" x14ac:dyDescent="0.4">
      <c r="B877" s="32">
        <f>1+B872</f>
        <v>6</v>
      </c>
      <c r="D877" s="32">
        <f>IF(F872,IF(M877&lt;0,D872,H877),E872)</f>
        <v>4.5120085002949803E-16</v>
      </c>
      <c r="E877" s="32">
        <f>IF(F872,IF(M877&lt;0,H877,E872),H877)</f>
        <v>4.8128090669813121E-16</v>
      </c>
      <c r="F877" s="32" t="b">
        <f>OR(F872,M877*M872&lt;=0)</f>
        <v>1</v>
      </c>
      <c r="H877" s="32">
        <f>IF(F872,(D872+E872)/2,2*H872)</f>
        <v>4.5120085002949803E-16</v>
      </c>
      <c r="I877" s="32">
        <f>I872</f>
        <v>-0.49706183544640314</v>
      </c>
      <c r="J877" s="32">
        <f>J872</f>
        <v>0</v>
      </c>
      <c r="K877" s="32">
        <f>I877+J877*H877</f>
        <v>-0.49706183544640314</v>
      </c>
      <c r="L877" s="32">
        <f>$CE$3-$CE$7*SUMPRODUCT($B$3:$CD$3,Q879:CS879)</f>
        <v>0</v>
      </c>
      <c r="M877" s="32">
        <f>SUMPRODUCT(L877:L880,J877:J880)</f>
        <v>0</v>
      </c>
      <c r="O877" s="46">
        <f>SUM(Q877:CS877)</f>
        <v>-1.2659907370647412</v>
      </c>
      <c r="P877" s="39" t="s">
        <v>363</v>
      </c>
      <c r="Q877" s="32">
        <f t="shared" ref="Q877:AV877" si="2018">SUMPRODUCT(B$3:B$6,$K877:$K880)</f>
        <v>0.93942911356858583</v>
      </c>
      <c r="R877" s="32">
        <f t="shared" si="2018"/>
        <v>0.57430712283407903</v>
      </c>
      <c r="S877" s="32">
        <f t="shared" si="2018"/>
        <v>0.20918513209957224</v>
      </c>
      <c r="T877" s="32">
        <f t="shared" si="2018"/>
        <v>0.53396400546042089</v>
      </c>
      <c r="U877" s="32">
        <f t="shared" si="2018"/>
        <v>0.16884201472591415</v>
      </c>
      <c r="V877" s="32">
        <f t="shared" si="2018"/>
        <v>-0.19627997600859265</v>
      </c>
      <c r="W877" s="32">
        <f t="shared" si="2018"/>
        <v>0.12849889735225611</v>
      </c>
      <c r="X877" s="32">
        <f t="shared" si="2018"/>
        <v>-0.23662309338225068</v>
      </c>
      <c r="Y877" s="32">
        <f t="shared" si="2018"/>
        <v>-0.60174508411675753</v>
      </c>
      <c r="Z877" s="32">
        <f t="shared" si="2018"/>
        <v>1.2207603884718621</v>
      </c>
      <c r="AA877" s="32">
        <f t="shared" si="2018"/>
        <v>0.85563839773735528</v>
      </c>
      <c r="AB877" s="32">
        <f t="shared" si="2018"/>
        <v>0.49051640700284849</v>
      </c>
      <c r="AC877" s="32">
        <f t="shared" si="2018"/>
        <v>0.81529528036369725</v>
      </c>
      <c r="AD877" s="32">
        <f t="shared" si="2018"/>
        <v>0.45017328962919045</v>
      </c>
      <c r="AE877" s="32">
        <f t="shared" si="2018"/>
        <v>8.5051298894683658E-2</v>
      </c>
      <c r="AF877" s="32">
        <f t="shared" si="2018"/>
        <v>0.40983017225553242</v>
      </c>
      <c r="AG877" s="32">
        <f t="shared" si="2018"/>
        <v>4.4708181521025625E-2</v>
      </c>
      <c r="AH877" s="32">
        <f t="shared" si="2018"/>
        <v>-0.32041380921348117</v>
      </c>
      <c r="AI877" s="32">
        <f t="shared" si="2018"/>
        <v>1.5958687550095636</v>
      </c>
      <c r="AJ877" s="32">
        <f t="shared" si="2018"/>
        <v>1.2307467642750569</v>
      </c>
      <c r="AK877" s="32">
        <f t="shared" si="2018"/>
        <v>0.86562477354055012</v>
      </c>
      <c r="AL877" s="32">
        <f t="shared" si="2018"/>
        <v>1.190403646901399</v>
      </c>
      <c r="AM877" s="32">
        <f t="shared" si="2018"/>
        <v>0.82528165616689209</v>
      </c>
      <c r="AN877" s="32">
        <f t="shared" si="2018"/>
        <v>0.46015966543238529</v>
      </c>
      <c r="AO877" s="32">
        <f t="shared" si="2018"/>
        <v>0.78493853879323405</v>
      </c>
      <c r="AP877" s="32">
        <f t="shared" si="2018"/>
        <v>0.41981654805872726</v>
      </c>
      <c r="AQ877" s="32">
        <f t="shared" si="2018"/>
        <v>5.4694557324220461E-2</v>
      </c>
      <c r="AR877" s="32">
        <f t="shared" si="2018"/>
        <v>0.44236727812218263</v>
      </c>
      <c r="AS877" s="32">
        <f t="shared" si="2018"/>
        <v>7.7245287387675832E-2</v>
      </c>
      <c r="AT877" s="32">
        <f t="shared" si="2018"/>
        <v>-0.28787670334683096</v>
      </c>
      <c r="AU877" s="32">
        <f t="shared" si="2018"/>
        <v>3.6902170014017799E-2</v>
      </c>
      <c r="AV877" s="32">
        <f t="shared" si="2018"/>
        <v>-0.328219820720489</v>
      </c>
      <c r="AW877" s="32">
        <f t="shared" ref="AW877:CB877" si="2019">SUMPRODUCT(AH$3:AH$6,$K877:$K880)</f>
        <v>-0.69334181145499585</v>
      </c>
      <c r="AX877" s="32">
        <f t="shared" si="2019"/>
        <v>-0.36856293809414697</v>
      </c>
      <c r="AY877" s="32">
        <f t="shared" si="2019"/>
        <v>-0.73368492882865377</v>
      </c>
      <c r="AZ877" s="32">
        <f t="shared" si="2019"/>
        <v>-1.0988069195631605</v>
      </c>
      <c r="BA877" s="32">
        <f t="shared" si="2019"/>
        <v>0.72369855302545893</v>
      </c>
      <c r="BB877" s="32">
        <f t="shared" si="2019"/>
        <v>0.35857656229095214</v>
      </c>
      <c r="BC877" s="32">
        <f t="shared" si="2019"/>
        <v>-6.5454284435546572E-3</v>
      </c>
      <c r="BD877" s="32">
        <f t="shared" si="2019"/>
        <v>0.31823344491729411</v>
      </c>
      <c r="BE877" s="32">
        <f t="shared" si="2019"/>
        <v>-4.6888545817212711E-2</v>
      </c>
      <c r="BF877" s="32">
        <f t="shared" si="2019"/>
        <v>-0.41201053655171949</v>
      </c>
      <c r="BG877" s="32">
        <f t="shared" si="2019"/>
        <v>-8.7231663190870723E-2</v>
      </c>
      <c r="BH877" s="32">
        <f t="shared" si="2019"/>
        <v>-0.45235365392537752</v>
      </c>
      <c r="BI877" s="32">
        <f t="shared" si="2019"/>
        <v>-0.81747564465988432</v>
      </c>
      <c r="BJ877" s="32">
        <f t="shared" si="2019"/>
        <v>1.0988069195631605</v>
      </c>
      <c r="BK877" s="32">
        <f t="shared" si="2019"/>
        <v>0.73368492882865377</v>
      </c>
      <c r="BL877" s="32">
        <f t="shared" si="2019"/>
        <v>0.36856293809414697</v>
      </c>
      <c r="BM877" s="32">
        <f t="shared" si="2019"/>
        <v>0.69334181145499585</v>
      </c>
      <c r="BN877" s="32">
        <f t="shared" si="2019"/>
        <v>0.328219820720489</v>
      </c>
      <c r="BO877" s="32">
        <f t="shared" si="2019"/>
        <v>-3.6902170014017799E-2</v>
      </c>
      <c r="BP877" s="32">
        <f t="shared" si="2019"/>
        <v>0.28787670334683096</v>
      </c>
      <c r="BQ877" s="32">
        <f t="shared" si="2019"/>
        <v>-7.7245287387675832E-2</v>
      </c>
      <c r="BR877" s="32">
        <f t="shared" si="2019"/>
        <v>-0.44236727812218263</v>
      </c>
      <c r="BS877" s="32">
        <f t="shared" si="2019"/>
        <v>-5.4694557324220461E-2</v>
      </c>
      <c r="BT877" s="32">
        <f t="shared" si="2019"/>
        <v>-0.41981654805872726</v>
      </c>
      <c r="BU877" s="32">
        <f t="shared" si="2019"/>
        <v>-0.78493853879323405</v>
      </c>
      <c r="BV877" s="32">
        <f t="shared" si="2019"/>
        <v>-0.46015966543238529</v>
      </c>
      <c r="BW877" s="32">
        <f t="shared" si="2019"/>
        <v>-0.82528165616689209</v>
      </c>
      <c r="BX877" s="32">
        <f t="shared" si="2019"/>
        <v>-1.190403646901399</v>
      </c>
      <c r="BY877" s="32">
        <f t="shared" si="2019"/>
        <v>-0.86562477354055012</v>
      </c>
      <c r="BZ877" s="32">
        <f t="shared" si="2019"/>
        <v>-1.2307467642750569</v>
      </c>
      <c r="CA877" s="32">
        <f t="shared" si="2019"/>
        <v>-1.5958687550095636</v>
      </c>
      <c r="CB877" s="32">
        <f t="shared" si="2019"/>
        <v>0.22663671757905579</v>
      </c>
      <c r="CC877" s="32">
        <f t="shared" ref="CC877:CS877" si="2020">SUMPRODUCT(BN$3:BN$6,$K877:$K880)</f>
        <v>-0.13848527315545101</v>
      </c>
      <c r="CD877" s="32">
        <f t="shared" si="2020"/>
        <v>-0.5036072638899578</v>
      </c>
      <c r="CE877" s="32">
        <f t="shared" si="2020"/>
        <v>-0.17882839052910904</v>
      </c>
      <c r="CF877" s="32">
        <f t="shared" si="2020"/>
        <v>-0.54395038126361583</v>
      </c>
      <c r="CG877" s="32">
        <f t="shared" si="2020"/>
        <v>-0.90907237199812263</v>
      </c>
      <c r="CH877" s="32">
        <f t="shared" si="2020"/>
        <v>-0.58429349863727387</v>
      </c>
      <c r="CI877" s="32">
        <f t="shared" si="2020"/>
        <v>-0.94941548937178066</v>
      </c>
      <c r="CJ877" s="32">
        <f t="shared" si="2020"/>
        <v>-1.3145374801062875</v>
      </c>
      <c r="CK877" s="32">
        <f t="shared" si="2020"/>
        <v>0.60174508411675753</v>
      </c>
      <c r="CL877" s="32">
        <f t="shared" si="2020"/>
        <v>0.23662309338225068</v>
      </c>
      <c r="CM877" s="32">
        <f t="shared" si="2020"/>
        <v>-0.12849889735225611</v>
      </c>
      <c r="CN877" s="32">
        <f t="shared" si="2020"/>
        <v>0.19627997600859265</v>
      </c>
      <c r="CO877" s="32">
        <f t="shared" si="2020"/>
        <v>-0.16884201472591415</v>
      </c>
      <c r="CP877" s="32">
        <f t="shared" si="2020"/>
        <v>-0.53396400546042089</v>
      </c>
      <c r="CQ877" s="32">
        <f t="shared" si="2020"/>
        <v>-0.20918513209957224</v>
      </c>
      <c r="CR877" s="32">
        <f t="shared" si="2020"/>
        <v>-0.57430712283407903</v>
      </c>
      <c r="CS877" s="32">
        <f t="shared" si="2020"/>
        <v>-0.93942911356858583</v>
      </c>
    </row>
    <row r="878" spans="2:97" ht="13.9" thickTop="1" thickBot="1" x14ac:dyDescent="0.4">
      <c r="H878" s="33">
        <f>H877</f>
        <v>4.5120085002949803E-16</v>
      </c>
      <c r="I878" s="33">
        <f t="shared" ref="I878:J878" si="2021">I873</f>
        <v>0.328219820720489</v>
      </c>
      <c r="J878" s="33">
        <f t="shared" si="2021"/>
        <v>0</v>
      </c>
      <c r="K878" s="33">
        <f t="shared" ref="K878:K880" si="2022">I878+J878*H878</f>
        <v>0.328219820720489</v>
      </c>
      <c r="L878" s="33">
        <f>$CE$4-$CE$7*SUMPRODUCT($B$4:$CD$4,Q879:CS879)</f>
        <v>0</v>
      </c>
      <c r="M878" s="39" t="s">
        <v>375</v>
      </c>
      <c r="O878" s="47">
        <f t="shared" ref="O878:O879" si="2023">SUM(Q878:CS878)</f>
        <v>98.882941364185811</v>
      </c>
      <c r="P878" s="39" t="s">
        <v>365</v>
      </c>
      <c r="Q878" s="33">
        <f>EXP(Q877)</f>
        <v>2.5585203767569604</v>
      </c>
      <c r="R878" s="33">
        <f>EXP(R877)</f>
        <v>1.7758996202338888</v>
      </c>
      <c r="S878" s="33">
        <f t="shared" ref="S878:CD878" si="2024">EXP(S877)</f>
        <v>1.2326731847820882</v>
      </c>
      <c r="T878" s="33">
        <f t="shared" si="2024"/>
        <v>1.7056802511713061</v>
      </c>
      <c r="U878" s="33">
        <f t="shared" si="2024"/>
        <v>1.1839330801559254</v>
      </c>
      <c r="V878" s="33">
        <f t="shared" si="2024"/>
        <v>0.82178212318805843</v>
      </c>
      <c r="W878" s="33">
        <f t="shared" si="2024"/>
        <v>1.1371201674475369</v>
      </c>
      <c r="X878" s="33">
        <f t="shared" si="2024"/>
        <v>0.7892887201039499</v>
      </c>
      <c r="Y878" s="33">
        <f t="shared" si="2024"/>
        <v>0.54785474879203866</v>
      </c>
      <c r="Z878" s="33">
        <f t="shared" si="2024"/>
        <v>3.3897642915943575</v>
      </c>
      <c r="AA878" s="33">
        <f t="shared" si="2024"/>
        <v>2.3528759719143948</v>
      </c>
      <c r="AB878" s="33">
        <f t="shared" si="2024"/>
        <v>1.6331593771696347</v>
      </c>
      <c r="AC878" s="33">
        <f t="shared" si="2024"/>
        <v>2.259842861062904</v>
      </c>
      <c r="AD878" s="33">
        <f t="shared" si="2024"/>
        <v>1.5685839812762625</v>
      </c>
      <c r="AE878" s="33">
        <f t="shared" si="2024"/>
        <v>1.0887729181130892</v>
      </c>
      <c r="AF878" s="33">
        <f t="shared" si="2024"/>
        <v>1.5065619073752687</v>
      </c>
      <c r="AG878" s="33">
        <f t="shared" si="2024"/>
        <v>1.0457226541841746</v>
      </c>
      <c r="AH878" s="33">
        <f t="shared" si="2024"/>
        <v>0.72584861207539253</v>
      </c>
      <c r="AI878" s="33">
        <f t="shared" si="2024"/>
        <v>4.9326124430198695</v>
      </c>
      <c r="AJ878" s="33">
        <f t="shared" si="2024"/>
        <v>3.4237853424577427</v>
      </c>
      <c r="AK878" s="33">
        <f t="shared" si="2024"/>
        <v>2.3764903905671106</v>
      </c>
      <c r="AL878" s="33">
        <f t="shared" si="2024"/>
        <v>3.2884082953465787</v>
      </c>
      <c r="AM878" s="33">
        <f t="shared" si="2024"/>
        <v>2.2825235616384938</v>
      </c>
      <c r="AN878" s="33">
        <f t="shared" si="2024"/>
        <v>1.5843269270447398</v>
      </c>
      <c r="AO878" s="33">
        <f t="shared" si="2024"/>
        <v>2.1922721968977181</v>
      </c>
      <c r="AP878" s="33">
        <f t="shared" si="2024"/>
        <v>1.521682374425662</v>
      </c>
      <c r="AQ878" s="33">
        <f t="shared" si="2024"/>
        <v>1.0562179513631593</v>
      </c>
      <c r="AR878" s="33">
        <f t="shared" si="2024"/>
        <v>1.556387262465061</v>
      </c>
      <c r="AS878" s="33">
        <f t="shared" si="2024"/>
        <v>1.0803070295856085</v>
      </c>
      <c r="AT878" s="33">
        <f t="shared" si="2024"/>
        <v>0.74985404103323539</v>
      </c>
      <c r="AU878" s="33">
        <f t="shared" si="2024"/>
        <v>1.0375915083100402</v>
      </c>
      <c r="AV878" s="33">
        <f t="shared" si="2024"/>
        <v>0.72020468639040536</v>
      </c>
      <c r="AW878" s="33">
        <f t="shared" si="2024"/>
        <v>0.4999026940221567</v>
      </c>
      <c r="AX878" s="33">
        <f t="shared" si="2024"/>
        <v>0.69172767220669318</v>
      </c>
      <c r="AY878" s="33">
        <f t="shared" si="2024"/>
        <v>0.48013645759360335</v>
      </c>
      <c r="AZ878" s="33">
        <f t="shared" si="2024"/>
        <v>0.33326846268143773</v>
      </c>
      <c r="BA878" s="33">
        <f t="shared" si="2024"/>
        <v>2.0620457097487161</v>
      </c>
      <c r="BB878" s="33">
        <f t="shared" si="2024"/>
        <v>1.4312906108214769</v>
      </c>
      <c r="BC878" s="33">
        <f t="shared" si="2024"/>
        <v>0.99347594621234703</v>
      </c>
      <c r="BD878" s="33">
        <f t="shared" si="2024"/>
        <v>1.374697139832477</v>
      </c>
      <c r="BE878" s="33">
        <f t="shared" si="2024"/>
        <v>0.95419374054765083</v>
      </c>
      <c r="BF878" s="33">
        <f t="shared" si="2024"/>
        <v>0.66231729747489765</v>
      </c>
      <c r="BG878" s="33">
        <f t="shared" si="2024"/>
        <v>0.91646475988831755</v>
      </c>
      <c r="BH878" s="33">
        <f t="shared" si="2024"/>
        <v>0.63612916036510025</v>
      </c>
      <c r="BI878" s="33">
        <f t="shared" si="2024"/>
        <v>0.44154486498326495</v>
      </c>
      <c r="BJ878" s="33">
        <f t="shared" si="2024"/>
        <v>3.000583949510617</v>
      </c>
      <c r="BK878" s="33">
        <f t="shared" si="2024"/>
        <v>2.082741237797066</v>
      </c>
      <c r="BL878" s="33">
        <f t="shared" si="2024"/>
        <v>1.4456556245753209</v>
      </c>
      <c r="BM878" s="33">
        <f t="shared" si="2024"/>
        <v>2.0003892996737442</v>
      </c>
      <c r="BN878" s="33">
        <f t="shared" si="2024"/>
        <v>1.3884941585313768</v>
      </c>
      <c r="BO878" s="33">
        <f t="shared" si="2024"/>
        <v>0.96377041638354699</v>
      </c>
      <c r="BP878" s="33">
        <f t="shared" si="2024"/>
        <v>1.3335928664491621</v>
      </c>
      <c r="BQ878" s="33">
        <f t="shared" si="2024"/>
        <v>0.92566277235425076</v>
      </c>
      <c r="BR878" s="33">
        <f t="shared" si="2024"/>
        <v>0.64251361092236436</v>
      </c>
      <c r="BS878" s="33">
        <f t="shared" si="2024"/>
        <v>0.94677428906542982</v>
      </c>
      <c r="BT878" s="33">
        <f t="shared" si="2024"/>
        <v>0.65716736738666381</v>
      </c>
      <c r="BU878" s="33">
        <f t="shared" si="2024"/>
        <v>0.45614773631444988</v>
      </c>
      <c r="BV878" s="33">
        <f t="shared" si="2024"/>
        <v>0.63118285937695295</v>
      </c>
      <c r="BW878" s="33">
        <f t="shared" si="2024"/>
        <v>0.43811157825777569</v>
      </c>
      <c r="BX878" s="33">
        <f t="shared" si="2024"/>
        <v>0.30409849087629975</v>
      </c>
      <c r="BY878" s="33">
        <f t="shared" si="2024"/>
        <v>0.42078857291796845</v>
      </c>
      <c r="BZ878" s="33">
        <f t="shared" si="2024"/>
        <v>0.29207438550518366</v>
      </c>
      <c r="CA878" s="33">
        <f t="shared" si="2024"/>
        <v>0.20273232725086646</v>
      </c>
      <c r="CB878" s="33">
        <f t="shared" si="2024"/>
        <v>1.254374093100487</v>
      </c>
      <c r="CC878" s="33">
        <f t="shared" si="2024"/>
        <v>0.87067607348588738</v>
      </c>
      <c r="CD878" s="33">
        <f t="shared" si="2024"/>
        <v>0.60434668502044186</v>
      </c>
      <c r="CE878" s="33">
        <f t="shared" ref="CE878:CS878" si="2025">EXP(CE877)</f>
        <v>0.83624939540032428</v>
      </c>
      <c r="CF878" s="33">
        <f t="shared" si="2025"/>
        <v>0.58045071565725803</v>
      </c>
      <c r="CG878" s="33">
        <f t="shared" si="2025"/>
        <v>0.40289779001362774</v>
      </c>
      <c r="CH878" s="33">
        <f t="shared" si="2025"/>
        <v>0.55749959693354922</v>
      </c>
      <c r="CI878" s="33">
        <f t="shared" si="2025"/>
        <v>0.38696714377150515</v>
      </c>
      <c r="CJ878" s="33">
        <f t="shared" si="2025"/>
        <v>0.26859852667575168</v>
      </c>
      <c r="CK878" s="33">
        <f t="shared" si="2025"/>
        <v>1.8253013270486262</v>
      </c>
      <c r="CL878" s="33">
        <f t="shared" si="2025"/>
        <v>1.2669635008445317</v>
      </c>
      <c r="CM878" s="33">
        <f t="shared" si="2025"/>
        <v>0.87941453210233111</v>
      </c>
      <c r="CN878" s="33">
        <f t="shared" si="2025"/>
        <v>1.2168675513657503</v>
      </c>
      <c r="CO878" s="33">
        <f t="shared" si="2025"/>
        <v>0.84464233389635401</v>
      </c>
      <c r="CP878" s="33">
        <f t="shared" si="2025"/>
        <v>0.58627635473488715</v>
      </c>
      <c r="CQ878" s="33">
        <f t="shared" si="2025"/>
        <v>0.8112450342438331</v>
      </c>
      <c r="CR878" s="33">
        <f t="shared" si="2025"/>
        <v>0.56309488926423579</v>
      </c>
      <c r="CS878" s="33">
        <f t="shared" si="2025"/>
        <v>0.39085090315659121</v>
      </c>
    </row>
    <row r="879" spans="2:97" ht="13.9" thickTop="1" thickBot="1" x14ac:dyDescent="0.4">
      <c r="H879" s="32">
        <f t="shared" ref="H879:H880" si="2026">H878</f>
        <v>4.5120085002949803E-16</v>
      </c>
      <c r="I879" s="32">
        <f t="shared" ref="I879:J879" si="2027">I874</f>
        <v>-0.40546510810816483</v>
      </c>
      <c r="J879" s="32">
        <f t="shared" si="2027"/>
        <v>0</v>
      </c>
      <c r="K879" s="32">
        <f t="shared" si="2022"/>
        <v>-0.40546510810816483</v>
      </c>
      <c r="L879" s="32">
        <f>$CE$5-$CE$7*SUMPRODUCT($B$5:$CD$5,Q879:CS879)</f>
        <v>0</v>
      </c>
      <c r="M879" s="32">
        <f>SUMPRODUCT($B$7:$CD$7, LN(Q879:CS879))</f>
        <v>-3180.5978399977985</v>
      </c>
      <c r="O879" s="48">
        <f t="shared" si="2023"/>
        <v>1.0000000000000004</v>
      </c>
      <c r="P879" s="39" t="s">
        <v>366</v>
      </c>
      <c r="Q879" s="32">
        <f t="shared" ref="Q879:AV879" si="2028">Q878/$O878</f>
        <v>2.5874234134418913E-2</v>
      </c>
      <c r="R879" s="32">
        <f t="shared" si="2028"/>
        <v>1.7959615639802334E-2</v>
      </c>
      <c r="S879" s="32">
        <f t="shared" si="2028"/>
        <v>1.2465984200875999E-2</v>
      </c>
      <c r="T879" s="32">
        <f t="shared" si="2028"/>
        <v>1.7249489422945932E-2</v>
      </c>
      <c r="U879" s="32">
        <f t="shared" si="2028"/>
        <v>1.1973077093201553E-2</v>
      </c>
      <c r="V879" s="32">
        <f t="shared" si="2028"/>
        <v>8.3106561339173299E-3</v>
      </c>
      <c r="W879" s="32">
        <f t="shared" si="2028"/>
        <v>1.1499659615297284E-2</v>
      </c>
      <c r="X879" s="32">
        <f t="shared" si="2028"/>
        <v>7.9820513954676972E-3</v>
      </c>
      <c r="Y879" s="32">
        <f t="shared" si="2028"/>
        <v>5.5404374226115504E-3</v>
      </c>
      <c r="Z879" s="32">
        <f t="shared" si="2028"/>
        <v>3.4280577062426348E-2</v>
      </c>
      <c r="AA879" s="32">
        <f t="shared" si="2028"/>
        <v>2.379455889412466E-2</v>
      </c>
      <c r="AB879" s="32">
        <f t="shared" si="2028"/>
        <v>1.6516088160795195E-2</v>
      </c>
      <c r="AC879" s="32">
        <f t="shared" si="2028"/>
        <v>2.2853718041617555E-2</v>
      </c>
      <c r="AD879" s="32">
        <f t="shared" si="2028"/>
        <v>1.5863039262749765E-2</v>
      </c>
      <c r="AE879" s="32">
        <f t="shared" si="2028"/>
        <v>1.1010725440530124E-2</v>
      </c>
      <c r="AF879" s="32">
        <f t="shared" si="2028"/>
        <v>1.523581202774503E-2</v>
      </c>
      <c r="AG879" s="32">
        <f t="shared" si="2028"/>
        <v>1.0575359508499841E-2</v>
      </c>
      <c r="AH879" s="32">
        <f t="shared" si="2028"/>
        <v>7.34048362702008E-3</v>
      </c>
      <c r="AI879" s="32">
        <f t="shared" si="2028"/>
        <v>4.9883350707105902E-2</v>
      </c>
      <c r="AJ879" s="32">
        <f t="shared" si="2028"/>
        <v>3.4624630853646872E-2</v>
      </c>
      <c r="AK879" s="32">
        <f t="shared" si="2028"/>
        <v>2.4033370749101182E-2</v>
      </c>
      <c r="AL879" s="32">
        <f t="shared" si="2028"/>
        <v>3.3255567138070589E-2</v>
      </c>
      <c r="AM879" s="32">
        <f t="shared" si="2028"/>
        <v>2.308308723576457E-2</v>
      </c>
      <c r="AN879" s="32">
        <f t="shared" si="2028"/>
        <v>1.6022247166067448E-2</v>
      </c>
      <c r="AO879" s="32">
        <f t="shared" si="2028"/>
        <v>2.2170378092047052E-2</v>
      </c>
      <c r="AP879" s="32">
        <f t="shared" si="2028"/>
        <v>1.538872482384304E-2</v>
      </c>
      <c r="AQ879" s="32">
        <f t="shared" si="2028"/>
        <v>1.0681498110711627E-2</v>
      </c>
      <c r="AR879" s="32">
        <f t="shared" si="2028"/>
        <v>1.5739694238391309E-2</v>
      </c>
      <c r="AS879" s="32">
        <f t="shared" si="2028"/>
        <v>1.0925110182623295E-2</v>
      </c>
      <c r="AT879" s="32">
        <f t="shared" si="2028"/>
        <v>7.5832497566139688E-3</v>
      </c>
      <c r="AU879" s="32">
        <f t="shared" si="2028"/>
        <v>1.0493129492260868E-2</v>
      </c>
      <c r="AV879" s="32">
        <f t="shared" si="2028"/>
        <v>7.2834067884155257E-3</v>
      </c>
      <c r="AW879" s="32">
        <f t="shared" ref="AW879:CB879" si="2029">AW878/$O878</f>
        <v>5.0554998377426432E-3</v>
      </c>
      <c r="AX879" s="32">
        <f t="shared" si="2029"/>
        <v>6.9954196615072423E-3</v>
      </c>
      <c r="AY879" s="32">
        <f t="shared" si="2029"/>
        <v>4.8556045256103481E-3</v>
      </c>
      <c r="AZ879" s="32">
        <f t="shared" si="2029"/>
        <v>3.3703332251617617E-3</v>
      </c>
      <c r="BA879" s="32">
        <f t="shared" si="2029"/>
        <v>2.0853401823416672E-2</v>
      </c>
      <c r="BB879" s="32">
        <f t="shared" si="2029"/>
        <v>1.4474595830943524E-2</v>
      </c>
      <c r="BC879" s="32">
        <f t="shared" si="2029"/>
        <v>1.0046990234173716E-2</v>
      </c>
      <c r="BD879" s="32">
        <f t="shared" si="2029"/>
        <v>1.3902267882277776E-2</v>
      </c>
      <c r="BE879" s="32">
        <f t="shared" si="2029"/>
        <v>9.6497305539623452E-3</v>
      </c>
      <c r="BF879" s="32">
        <f t="shared" si="2029"/>
        <v>6.6979934894491402E-3</v>
      </c>
      <c r="BG879" s="32">
        <f t="shared" si="2029"/>
        <v>9.2681785881851796E-3</v>
      </c>
      <c r="BH879" s="32">
        <f t="shared" si="2029"/>
        <v>6.43315370264156E-3</v>
      </c>
      <c r="BI879" s="32">
        <f t="shared" si="2029"/>
        <v>4.4653289929660923E-3</v>
      </c>
      <c r="BJ879" s="32">
        <f t="shared" si="2029"/>
        <v>3.034480880235417E-2</v>
      </c>
      <c r="BK879" s="32">
        <f t="shared" si="2029"/>
        <v>2.106269503175812E-2</v>
      </c>
      <c r="BL879" s="32">
        <f t="shared" si="2029"/>
        <v>1.4619868752194296E-2</v>
      </c>
      <c r="BM879" s="32">
        <f t="shared" si="2029"/>
        <v>2.0229872534902778E-2</v>
      </c>
      <c r="BN879" s="32">
        <f t="shared" si="2029"/>
        <v>1.4041796687838741E-2</v>
      </c>
      <c r="BO879" s="32">
        <f t="shared" si="2029"/>
        <v>9.7465791681295277E-3</v>
      </c>
      <c r="BP879" s="32">
        <f t="shared" si="2029"/>
        <v>1.3486581689935178E-2</v>
      </c>
      <c r="BQ879" s="32">
        <f t="shared" si="2029"/>
        <v>9.361197791892489E-3</v>
      </c>
      <c r="BR879" s="32">
        <f t="shared" si="2029"/>
        <v>6.4977194454196819E-3</v>
      </c>
      <c r="BS879" s="32">
        <f t="shared" si="2029"/>
        <v>9.5746978801779445E-3</v>
      </c>
      <c r="BT879" s="32">
        <f t="shared" si="2029"/>
        <v>6.6459124123979772E-3</v>
      </c>
      <c r="BU879" s="32">
        <f t="shared" si="2029"/>
        <v>4.6130073602327227E-3</v>
      </c>
      <c r="BV879" s="32">
        <f t="shared" si="2029"/>
        <v>6.3831319201186265E-3</v>
      </c>
      <c r="BW879" s="32">
        <f t="shared" si="2029"/>
        <v>4.4306082749319825E-3</v>
      </c>
      <c r="BX879" s="32">
        <f t="shared" si="2029"/>
        <v>3.0753382401551466E-3</v>
      </c>
      <c r="BY879" s="32">
        <f t="shared" si="2029"/>
        <v>4.2554212800790829E-3</v>
      </c>
      <c r="BZ879" s="32">
        <f t="shared" si="2029"/>
        <v>2.953738849954654E-3</v>
      </c>
      <c r="CA879" s="32">
        <f t="shared" si="2029"/>
        <v>2.0502254934367638E-3</v>
      </c>
      <c r="CB879" s="32">
        <f t="shared" si="2029"/>
        <v>1.2685444787495025E-2</v>
      </c>
      <c r="CC879" s="32">
        <f t="shared" ref="CC879:CS879" si="2030">CC878/$O878</f>
        <v>8.805119077912418E-3</v>
      </c>
      <c r="CD879" s="32">
        <f t="shared" si="2030"/>
        <v>6.111738553514841E-3</v>
      </c>
      <c r="CE879" s="32">
        <f t="shared" si="2030"/>
        <v>8.4569631916633463E-3</v>
      </c>
      <c r="CF879" s="32">
        <f t="shared" si="2030"/>
        <v>5.8700793852749424E-3</v>
      </c>
      <c r="CG879" s="32">
        <f t="shared" si="2030"/>
        <v>4.0744923690098928E-3</v>
      </c>
      <c r="CH879" s="32">
        <f t="shared" si="2030"/>
        <v>5.6379754611088941E-3</v>
      </c>
      <c r="CI879" s="32">
        <f t="shared" si="2030"/>
        <v>3.9133862568499593E-3</v>
      </c>
      <c r="CJ879" s="32">
        <f t="shared" si="2030"/>
        <v>2.7163282460065936E-3</v>
      </c>
      <c r="CK879" s="32">
        <f t="shared" si="2030"/>
        <v>1.8459213509092964E-2</v>
      </c>
      <c r="CL879" s="32">
        <f t="shared" si="2030"/>
        <v>1.2812761062378858E-2</v>
      </c>
      <c r="CM879" s="32">
        <f t="shared" si="2030"/>
        <v>8.8934908283467007E-3</v>
      </c>
      <c r="CN879" s="32">
        <f t="shared" si="2030"/>
        <v>1.2306142339395304E-2</v>
      </c>
      <c r="CO879" s="32">
        <f t="shared" si="2030"/>
        <v>8.5418407082525679E-3</v>
      </c>
      <c r="CP879" s="32">
        <f t="shared" si="2030"/>
        <v>5.9289938855644642E-3</v>
      </c>
      <c r="CQ879" s="32">
        <f t="shared" si="2030"/>
        <v>8.2040948929301988E-3</v>
      </c>
      <c r="CR879" s="32">
        <f t="shared" si="2030"/>
        <v>5.694560472168376E-3</v>
      </c>
      <c r="CS879" s="32">
        <f t="shared" si="2030"/>
        <v>3.9526625903763078E-3</v>
      </c>
    </row>
    <row r="880" spans="2:97" ht="13.15" thickTop="1" x14ac:dyDescent="0.35">
      <c r="H880" s="34">
        <f t="shared" si="2026"/>
        <v>4.5120085002949803E-16</v>
      </c>
      <c r="I880" s="34">
        <f t="shared" ref="I880:J880" si="2031">I875</f>
        <v>-0.3651219907345068</v>
      </c>
      <c r="J880" s="34">
        <f t="shared" si="2031"/>
        <v>0</v>
      </c>
      <c r="K880" s="34">
        <f t="shared" si="2022"/>
        <v>-0.3651219907345068</v>
      </c>
      <c r="L880" s="34">
        <f>$CE$6-$CE$7*SUMPRODUCT($B$6:$CD$6,Q879:CS879)</f>
        <v>0</v>
      </c>
    </row>
    <row r="881" spans="2:97" ht="13.5" thickBot="1" x14ac:dyDescent="0.4">
      <c r="B881" s="39" t="s">
        <v>367</v>
      </c>
      <c r="D881" s="39" t="s">
        <v>368</v>
      </c>
      <c r="E881" s="39" t="s">
        <v>369</v>
      </c>
      <c r="F881" s="39" t="s">
        <v>370</v>
      </c>
      <c r="H881" s="39" t="s">
        <v>347</v>
      </c>
      <c r="I881" s="39" t="s">
        <v>371</v>
      </c>
      <c r="J881" s="39" t="s">
        <v>372</v>
      </c>
      <c r="K881" s="39" t="s">
        <v>349</v>
      </c>
      <c r="L881" s="39" t="s">
        <v>373</v>
      </c>
      <c r="M881" s="39" t="s">
        <v>374</v>
      </c>
      <c r="O881" s="45" t="s">
        <v>336</v>
      </c>
    </row>
    <row r="882" spans="2:97" ht="13.9" thickTop="1" thickBot="1" x14ac:dyDescent="0.4">
      <c r="B882" s="32">
        <f>1+B877</f>
        <v>7</v>
      </c>
      <c r="D882" s="32">
        <f>IF(F877,IF(M882&lt;0,D877,H882),E877)</f>
        <v>4.6624087836381462E-16</v>
      </c>
      <c r="E882" s="32">
        <f>IF(F877,IF(M882&lt;0,H882,E877),H882)</f>
        <v>4.8128090669813121E-16</v>
      </c>
      <c r="F882" s="32" t="b">
        <f>OR(F877,M882*M877&lt;=0)</f>
        <v>1</v>
      </c>
      <c r="H882" s="32">
        <f>IF(F877,(D877+E877)/2,2*H877)</f>
        <v>4.6624087836381462E-16</v>
      </c>
      <c r="I882" s="32">
        <f>I877</f>
        <v>-0.49706183544640314</v>
      </c>
      <c r="J882" s="32">
        <f>J877</f>
        <v>0</v>
      </c>
      <c r="K882" s="32">
        <f>I882+J882*H882</f>
        <v>-0.49706183544640314</v>
      </c>
      <c r="L882" s="32">
        <f>$CE$3-$CE$7*SUMPRODUCT($B$3:$CD$3,Q884:CS884)</f>
        <v>0</v>
      </c>
      <c r="M882" s="32">
        <f>SUMPRODUCT(L882:L885,J882:J885)</f>
        <v>0</v>
      </c>
      <c r="O882" s="46">
        <f>SUM(Q882:CS882)</f>
        <v>-1.2659907370647412</v>
      </c>
      <c r="P882" s="39" t="s">
        <v>363</v>
      </c>
      <c r="Q882" s="32">
        <f t="shared" ref="Q882:AV882" si="2032">SUMPRODUCT(B$3:B$6,$K882:$K885)</f>
        <v>0.93942911356858583</v>
      </c>
      <c r="R882" s="32">
        <f t="shared" si="2032"/>
        <v>0.57430712283407903</v>
      </c>
      <c r="S882" s="32">
        <f t="shared" si="2032"/>
        <v>0.20918513209957224</v>
      </c>
      <c r="T882" s="32">
        <f t="shared" si="2032"/>
        <v>0.53396400546042089</v>
      </c>
      <c r="U882" s="32">
        <f t="shared" si="2032"/>
        <v>0.16884201472591415</v>
      </c>
      <c r="V882" s="32">
        <f t="shared" si="2032"/>
        <v>-0.19627997600859265</v>
      </c>
      <c r="W882" s="32">
        <f t="shared" si="2032"/>
        <v>0.12849889735225611</v>
      </c>
      <c r="X882" s="32">
        <f t="shared" si="2032"/>
        <v>-0.23662309338225068</v>
      </c>
      <c r="Y882" s="32">
        <f t="shared" si="2032"/>
        <v>-0.60174508411675753</v>
      </c>
      <c r="Z882" s="32">
        <f t="shared" si="2032"/>
        <v>1.2207603884718621</v>
      </c>
      <c r="AA882" s="32">
        <f t="shared" si="2032"/>
        <v>0.85563839773735528</v>
      </c>
      <c r="AB882" s="32">
        <f t="shared" si="2032"/>
        <v>0.49051640700284849</v>
      </c>
      <c r="AC882" s="32">
        <f t="shared" si="2032"/>
        <v>0.81529528036369725</v>
      </c>
      <c r="AD882" s="32">
        <f t="shared" si="2032"/>
        <v>0.45017328962919045</v>
      </c>
      <c r="AE882" s="32">
        <f t="shared" si="2032"/>
        <v>8.5051298894683658E-2</v>
      </c>
      <c r="AF882" s="32">
        <f t="shared" si="2032"/>
        <v>0.40983017225553242</v>
      </c>
      <c r="AG882" s="32">
        <f t="shared" si="2032"/>
        <v>4.4708181521025625E-2</v>
      </c>
      <c r="AH882" s="32">
        <f t="shared" si="2032"/>
        <v>-0.32041380921348117</v>
      </c>
      <c r="AI882" s="32">
        <f t="shared" si="2032"/>
        <v>1.5958687550095636</v>
      </c>
      <c r="AJ882" s="32">
        <f t="shared" si="2032"/>
        <v>1.2307467642750569</v>
      </c>
      <c r="AK882" s="32">
        <f t="shared" si="2032"/>
        <v>0.86562477354055012</v>
      </c>
      <c r="AL882" s="32">
        <f t="shared" si="2032"/>
        <v>1.190403646901399</v>
      </c>
      <c r="AM882" s="32">
        <f t="shared" si="2032"/>
        <v>0.82528165616689209</v>
      </c>
      <c r="AN882" s="32">
        <f t="shared" si="2032"/>
        <v>0.46015966543238529</v>
      </c>
      <c r="AO882" s="32">
        <f t="shared" si="2032"/>
        <v>0.78493853879323405</v>
      </c>
      <c r="AP882" s="32">
        <f t="shared" si="2032"/>
        <v>0.41981654805872726</v>
      </c>
      <c r="AQ882" s="32">
        <f t="shared" si="2032"/>
        <v>5.4694557324220461E-2</v>
      </c>
      <c r="AR882" s="32">
        <f t="shared" si="2032"/>
        <v>0.44236727812218263</v>
      </c>
      <c r="AS882" s="32">
        <f t="shared" si="2032"/>
        <v>7.7245287387675832E-2</v>
      </c>
      <c r="AT882" s="32">
        <f t="shared" si="2032"/>
        <v>-0.28787670334683096</v>
      </c>
      <c r="AU882" s="32">
        <f t="shared" si="2032"/>
        <v>3.6902170014017799E-2</v>
      </c>
      <c r="AV882" s="32">
        <f t="shared" si="2032"/>
        <v>-0.328219820720489</v>
      </c>
      <c r="AW882" s="32">
        <f t="shared" ref="AW882:CB882" si="2033">SUMPRODUCT(AH$3:AH$6,$K882:$K885)</f>
        <v>-0.69334181145499585</v>
      </c>
      <c r="AX882" s="32">
        <f t="shared" si="2033"/>
        <v>-0.36856293809414697</v>
      </c>
      <c r="AY882" s="32">
        <f t="shared" si="2033"/>
        <v>-0.73368492882865377</v>
      </c>
      <c r="AZ882" s="32">
        <f t="shared" si="2033"/>
        <v>-1.0988069195631605</v>
      </c>
      <c r="BA882" s="32">
        <f t="shared" si="2033"/>
        <v>0.72369855302545893</v>
      </c>
      <c r="BB882" s="32">
        <f t="shared" si="2033"/>
        <v>0.35857656229095214</v>
      </c>
      <c r="BC882" s="32">
        <f t="shared" si="2033"/>
        <v>-6.5454284435546572E-3</v>
      </c>
      <c r="BD882" s="32">
        <f t="shared" si="2033"/>
        <v>0.31823344491729411</v>
      </c>
      <c r="BE882" s="32">
        <f t="shared" si="2033"/>
        <v>-4.6888545817212711E-2</v>
      </c>
      <c r="BF882" s="32">
        <f t="shared" si="2033"/>
        <v>-0.41201053655171949</v>
      </c>
      <c r="BG882" s="32">
        <f t="shared" si="2033"/>
        <v>-8.7231663190870723E-2</v>
      </c>
      <c r="BH882" s="32">
        <f t="shared" si="2033"/>
        <v>-0.45235365392537752</v>
      </c>
      <c r="BI882" s="32">
        <f t="shared" si="2033"/>
        <v>-0.81747564465988432</v>
      </c>
      <c r="BJ882" s="32">
        <f t="shared" si="2033"/>
        <v>1.0988069195631605</v>
      </c>
      <c r="BK882" s="32">
        <f t="shared" si="2033"/>
        <v>0.73368492882865377</v>
      </c>
      <c r="BL882" s="32">
        <f t="shared" si="2033"/>
        <v>0.36856293809414697</v>
      </c>
      <c r="BM882" s="32">
        <f t="shared" si="2033"/>
        <v>0.69334181145499585</v>
      </c>
      <c r="BN882" s="32">
        <f t="shared" si="2033"/>
        <v>0.328219820720489</v>
      </c>
      <c r="BO882" s="32">
        <f t="shared" si="2033"/>
        <v>-3.6902170014017799E-2</v>
      </c>
      <c r="BP882" s="32">
        <f t="shared" si="2033"/>
        <v>0.28787670334683096</v>
      </c>
      <c r="BQ882" s="32">
        <f t="shared" si="2033"/>
        <v>-7.7245287387675832E-2</v>
      </c>
      <c r="BR882" s="32">
        <f t="shared" si="2033"/>
        <v>-0.44236727812218263</v>
      </c>
      <c r="BS882" s="32">
        <f t="shared" si="2033"/>
        <v>-5.4694557324220461E-2</v>
      </c>
      <c r="BT882" s="32">
        <f t="shared" si="2033"/>
        <v>-0.41981654805872726</v>
      </c>
      <c r="BU882" s="32">
        <f t="shared" si="2033"/>
        <v>-0.78493853879323405</v>
      </c>
      <c r="BV882" s="32">
        <f t="shared" si="2033"/>
        <v>-0.46015966543238529</v>
      </c>
      <c r="BW882" s="32">
        <f t="shared" si="2033"/>
        <v>-0.82528165616689209</v>
      </c>
      <c r="BX882" s="32">
        <f t="shared" si="2033"/>
        <v>-1.190403646901399</v>
      </c>
      <c r="BY882" s="32">
        <f t="shared" si="2033"/>
        <v>-0.86562477354055012</v>
      </c>
      <c r="BZ882" s="32">
        <f t="shared" si="2033"/>
        <v>-1.2307467642750569</v>
      </c>
      <c r="CA882" s="32">
        <f t="shared" si="2033"/>
        <v>-1.5958687550095636</v>
      </c>
      <c r="CB882" s="32">
        <f t="shared" si="2033"/>
        <v>0.22663671757905579</v>
      </c>
      <c r="CC882" s="32">
        <f t="shared" ref="CC882:CS882" si="2034">SUMPRODUCT(BN$3:BN$6,$K882:$K885)</f>
        <v>-0.13848527315545101</v>
      </c>
      <c r="CD882" s="32">
        <f t="shared" si="2034"/>
        <v>-0.5036072638899578</v>
      </c>
      <c r="CE882" s="32">
        <f t="shared" si="2034"/>
        <v>-0.17882839052910904</v>
      </c>
      <c r="CF882" s="32">
        <f t="shared" si="2034"/>
        <v>-0.54395038126361583</v>
      </c>
      <c r="CG882" s="32">
        <f t="shared" si="2034"/>
        <v>-0.90907237199812263</v>
      </c>
      <c r="CH882" s="32">
        <f t="shared" si="2034"/>
        <v>-0.58429349863727387</v>
      </c>
      <c r="CI882" s="32">
        <f t="shared" si="2034"/>
        <v>-0.94941548937178066</v>
      </c>
      <c r="CJ882" s="32">
        <f t="shared" si="2034"/>
        <v>-1.3145374801062875</v>
      </c>
      <c r="CK882" s="32">
        <f t="shared" si="2034"/>
        <v>0.60174508411675753</v>
      </c>
      <c r="CL882" s="32">
        <f t="shared" si="2034"/>
        <v>0.23662309338225068</v>
      </c>
      <c r="CM882" s="32">
        <f t="shared" si="2034"/>
        <v>-0.12849889735225611</v>
      </c>
      <c r="CN882" s="32">
        <f t="shared" si="2034"/>
        <v>0.19627997600859265</v>
      </c>
      <c r="CO882" s="32">
        <f t="shared" si="2034"/>
        <v>-0.16884201472591415</v>
      </c>
      <c r="CP882" s="32">
        <f t="shared" si="2034"/>
        <v>-0.53396400546042089</v>
      </c>
      <c r="CQ882" s="32">
        <f t="shared" si="2034"/>
        <v>-0.20918513209957224</v>
      </c>
      <c r="CR882" s="32">
        <f t="shared" si="2034"/>
        <v>-0.57430712283407903</v>
      </c>
      <c r="CS882" s="32">
        <f t="shared" si="2034"/>
        <v>-0.93942911356858583</v>
      </c>
    </row>
    <row r="883" spans="2:97" ht="13.9" thickTop="1" thickBot="1" x14ac:dyDescent="0.4">
      <c r="H883" s="33">
        <f>H882</f>
        <v>4.6624087836381462E-16</v>
      </c>
      <c r="I883" s="33">
        <f t="shared" ref="I883:J883" si="2035">I878</f>
        <v>0.328219820720489</v>
      </c>
      <c r="J883" s="33">
        <f t="shared" si="2035"/>
        <v>0</v>
      </c>
      <c r="K883" s="33">
        <f t="shared" ref="K883:K885" si="2036">I883+J883*H883</f>
        <v>0.328219820720489</v>
      </c>
      <c r="L883" s="33">
        <f>$CE$4-$CE$7*SUMPRODUCT($B$4:$CD$4,Q884:CS884)</f>
        <v>0</v>
      </c>
      <c r="M883" s="39" t="s">
        <v>375</v>
      </c>
      <c r="O883" s="47">
        <f t="shared" ref="O883:O884" si="2037">SUM(Q883:CS883)</f>
        <v>98.882941364185811</v>
      </c>
      <c r="P883" s="39" t="s">
        <v>365</v>
      </c>
      <c r="Q883" s="33">
        <f>EXP(Q882)</f>
        <v>2.5585203767569604</v>
      </c>
      <c r="R883" s="33">
        <f>EXP(R882)</f>
        <v>1.7758996202338888</v>
      </c>
      <c r="S883" s="33">
        <f t="shared" ref="S883:CD883" si="2038">EXP(S882)</f>
        <v>1.2326731847820882</v>
      </c>
      <c r="T883" s="33">
        <f t="shared" si="2038"/>
        <v>1.7056802511713061</v>
      </c>
      <c r="U883" s="33">
        <f t="shared" si="2038"/>
        <v>1.1839330801559254</v>
      </c>
      <c r="V883" s="33">
        <f t="shared" si="2038"/>
        <v>0.82178212318805843</v>
      </c>
      <c r="W883" s="33">
        <f t="shared" si="2038"/>
        <v>1.1371201674475369</v>
      </c>
      <c r="X883" s="33">
        <f t="shared" si="2038"/>
        <v>0.7892887201039499</v>
      </c>
      <c r="Y883" s="33">
        <f t="shared" si="2038"/>
        <v>0.54785474879203866</v>
      </c>
      <c r="Z883" s="33">
        <f t="shared" si="2038"/>
        <v>3.3897642915943575</v>
      </c>
      <c r="AA883" s="33">
        <f t="shared" si="2038"/>
        <v>2.3528759719143948</v>
      </c>
      <c r="AB883" s="33">
        <f t="shared" si="2038"/>
        <v>1.6331593771696347</v>
      </c>
      <c r="AC883" s="33">
        <f t="shared" si="2038"/>
        <v>2.259842861062904</v>
      </c>
      <c r="AD883" s="33">
        <f t="shared" si="2038"/>
        <v>1.5685839812762625</v>
      </c>
      <c r="AE883" s="33">
        <f t="shared" si="2038"/>
        <v>1.0887729181130892</v>
      </c>
      <c r="AF883" s="33">
        <f t="shared" si="2038"/>
        <v>1.5065619073752687</v>
      </c>
      <c r="AG883" s="33">
        <f t="shared" si="2038"/>
        <v>1.0457226541841746</v>
      </c>
      <c r="AH883" s="33">
        <f t="shared" si="2038"/>
        <v>0.72584861207539253</v>
      </c>
      <c r="AI883" s="33">
        <f t="shared" si="2038"/>
        <v>4.9326124430198695</v>
      </c>
      <c r="AJ883" s="33">
        <f t="shared" si="2038"/>
        <v>3.4237853424577427</v>
      </c>
      <c r="AK883" s="33">
        <f t="shared" si="2038"/>
        <v>2.3764903905671106</v>
      </c>
      <c r="AL883" s="33">
        <f t="shared" si="2038"/>
        <v>3.2884082953465787</v>
      </c>
      <c r="AM883" s="33">
        <f t="shared" si="2038"/>
        <v>2.2825235616384938</v>
      </c>
      <c r="AN883" s="33">
        <f t="shared" si="2038"/>
        <v>1.5843269270447398</v>
      </c>
      <c r="AO883" s="33">
        <f t="shared" si="2038"/>
        <v>2.1922721968977181</v>
      </c>
      <c r="AP883" s="33">
        <f t="shared" si="2038"/>
        <v>1.521682374425662</v>
      </c>
      <c r="AQ883" s="33">
        <f t="shared" si="2038"/>
        <v>1.0562179513631593</v>
      </c>
      <c r="AR883" s="33">
        <f t="shared" si="2038"/>
        <v>1.556387262465061</v>
      </c>
      <c r="AS883" s="33">
        <f t="shared" si="2038"/>
        <v>1.0803070295856085</v>
      </c>
      <c r="AT883" s="33">
        <f t="shared" si="2038"/>
        <v>0.74985404103323539</v>
      </c>
      <c r="AU883" s="33">
        <f t="shared" si="2038"/>
        <v>1.0375915083100402</v>
      </c>
      <c r="AV883" s="33">
        <f t="shared" si="2038"/>
        <v>0.72020468639040536</v>
      </c>
      <c r="AW883" s="33">
        <f t="shared" si="2038"/>
        <v>0.4999026940221567</v>
      </c>
      <c r="AX883" s="33">
        <f t="shared" si="2038"/>
        <v>0.69172767220669318</v>
      </c>
      <c r="AY883" s="33">
        <f t="shared" si="2038"/>
        <v>0.48013645759360335</v>
      </c>
      <c r="AZ883" s="33">
        <f t="shared" si="2038"/>
        <v>0.33326846268143773</v>
      </c>
      <c r="BA883" s="33">
        <f t="shared" si="2038"/>
        <v>2.0620457097487161</v>
      </c>
      <c r="BB883" s="33">
        <f t="shared" si="2038"/>
        <v>1.4312906108214769</v>
      </c>
      <c r="BC883" s="33">
        <f t="shared" si="2038"/>
        <v>0.99347594621234703</v>
      </c>
      <c r="BD883" s="33">
        <f t="shared" si="2038"/>
        <v>1.374697139832477</v>
      </c>
      <c r="BE883" s="33">
        <f t="shared" si="2038"/>
        <v>0.95419374054765083</v>
      </c>
      <c r="BF883" s="33">
        <f t="shared" si="2038"/>
        <v>0.66231729747489765</v>
      </c>
      <c r="BG883" s="33">
        <f t="shared" si="2038"/>
        <v>0.91646475988831755</v>
      </c>
      <c r="BH883" s="33">
        <f t="shared" si="2038"/>
        <v>0.63612916036510025</v>
      </c>
      <c r="BI883" s="33">
        <f t="shared" si="2038"/>
        <v>0.44154486498326495</v>
      </c>
      <c r="BJ883" s="33">
        <f t="shared" si="2038"/>
        <v>3.000583949510617</v>
      </c>
      <c r="BK883" s="33">
        <f t="shared" si="2038"/>
        <v>2.082741237797066</v>
      </c>
      <c r="BL883" s="33">
        <f t="shared" si="2038"/>
        <v>1.4456556245753209</v>
      </c>
      <c r="BM883" s="33">
        <f t="shared" si="2038"/>
        <v>2.0003892996737442</v>
      </c>
      <c r="BN883" s="33">
        <f t="shared" si="2038"/>
        <v>1.3884941585313768</v>
      </c>
      <c r="BO883" s="33">
        <f t="shared" si="2038"/>
        <v>0.96377041638354699</v>
      </c>
      <c r="BP883" s="33">
        <f t="shared" si="2038"/>
        <v>1.3335928664491621</v>
      </c>
      <c r="BQ883" s="33">
        <f t="shared" si="2038"/>
        <v>0.92566277235425076</v>
      </c>
      <c r="BR883" s="33">
        <f t="shared" si="2038"/>
        <v>0.64251361092236436</v>
      </c>
      <c r="BS883" s="33">
        <f t="shared" si="2038"/>
        <v>0.94677428906542982</v>
      </c>
      <c r="BT883" s="33">
        <f t="shared" si="2038"/>
        <v>0.65716736738666381</v>
      </c>
      <c r="BU883" s="33">
        <f t="shared" si="2038"/>
        <v>0.45614773631444988</v>
      </c>
      <c r="BV883" s="33">
        <f t="shared" si="2038"/>
        <v>0.63118285937695295</v>
      </c>
      <c r="BW883" s="33">
        <f t="shared" si="2038"/>
        <v>0.43811157825777569</v>
      </c>
      <c r="BX883" s="33">
        <f t="shared" si="2038"/>
        <v>0.30409849087629975</v>
      </c>
      <c r="BY883" s="33">
        <f t="shared" si="2038"/>
        <v>0.42078857291796845</v>
      </c>
      <c r="BZ883" s="33">
        <f t="shared" si="2038"/>
        <v>0.29207438550518366</v>
      </c>
      <c r="CA883" s="33">
        <f t="shared" si="2038"/>
        <v>0.20273232725086646</v>
      </c>
      <c r="CB883" s="33">
        <f t="shared" si="2038"/>
        <v>1.254374093100487</v>
      </c>
      <c r="CC883" s="33">
        <f t="shared" si="2038"/>
        <v>0.87067607348588738</v>
      </c>
      <c r="CD883" s="33">
        <f t="shared" si="2038"/>
        <v>0.60434668502044186</v>
      </c>
      <c r="CE883" s="33">
        <f t="shared" ref="CE883:CS883" si="2039">EXP(CE882)</f>
        <v>0.83624939540032428</v>
      </c>
      <c r="CF883" s="33">
        <f t="shared" si="2039"/>
        <v>0.58045071565725803</v>
      </c>
      <c r="CG883" s="33">
        <f t="shared" si="2039"/>
        <v>0.40289779001362774</v>
      </c>
      <c r="CH883" s="33">
        <f t="shared" si="2039"/>
        <v>0.55749959693354922</v>
      </c>
      <c r="CI883" s="33">
        <f t="shared" si="2039"/>
        <v>0.38696714377150515</v>
      </c>
      <c r="CJ883" s="33">
        <f t="shared" si="2039"/>
        <v>0.26859852667575168</v>
      </c>
      <c r="CK883" s="33">
        <f t="shared" si="2039"/>
        <v>1.8253013270486262</v>
      </c>
      <c r="CL883" s="33">
        <f t="shared" si="2039"/>
        <v>1.2669635008445317</v>
      </c>
      <c r="CM883" s="33">
        <f t="shared" si="2039"/>
        <v>0.87941453210233111</v>
      </c>
      <c r="CN883" s="33">
        <f t="shared" si="2039"/>
        <v>1.2168675513657503</v>
      </c>
      <c r="CO883" s="33">
        <f t="shared" si="2039"/>
        <v>0.84464233389635401</v>
      </c>
      <c r="CP883" s="33">
        <f t="shared" si="2039"/>
        <v>0.58627635473488715</v>
      </c>
      <c r="CQ883" s="33">
        <f t="shared" si="2039"/>
        <v>0.8112450342438331</v>
      </c>
      <c r="CR883" s="33">
        <f t="shared" si="2039"/>
        <v>0.56309488926423579</v>
      </c>
      <c r="CS883" s="33">
        <f t="shared" si="2039"/>
        <v>0.39085090315659121</v>
      </c>
    </row>
    <row r="884" spans="2:97" ht="13.9" thickTop="1" thickBot="1" x14ac:dyDescent="0.4">
      <c r="H884" s="32">
        <f t="shared" ref="H884:H885" si="2040">H883</f>
        <v>4.6624087836381462E-16</v>
      </c>
      <c r="I884" s="32">
        <f t="shared" ref="I884:J884" si="2041">I879</f>
        <v>-0.40546510810816483</v>
      </c>
      <c r="J884" s="32">
        <f t="shared" si="2041"/>
        <v>0</v>
      </c>
      <c r="K884" s="32">
        <f t="shared" si="2036"/>
        <v>-0.40546510810816483</v>
      </c>
      <c r="L884" s="32">
        <f>$CE$5-$CE$7*SUMPRODUCT($B$5:$CD$5,Q884:CS884)</f>
        <v>0</v>
      </c>
      <c r="M884" s="32">
        <f>SUMPRODUCT($B$7:$CD$7, LN(Q884:CS884))</f>
        <v>-3180.5978399977985</v>
      </c>
      <c r="O884" s="48">
        <f t="shared" si="2037"/>
        <v>1.0000000000000004</v>
      </c>
      <c r="P884" s="39" t="s">
        <v>366</v>
      </c>
      <c r="Q884" s="32">
        <f t="shared" ref="Q884:AV884" si="2042">Q883/$O883</f>
        <v>2.5874234134418913E-2</v>
      </c>
      <c r="R884" s="32">
        <f t="shared" si="2042"/>
        <v>1.7959615639802334E-2</v>
      </c>
      <c r="S884" s="32">
        <f t="shared" si="2042"/>
        <v>1.2465984200875999E-2</v>
      </c>
      <c r="T884" s="32">
        <f t="shared" si="2042"/>
        <v>1.7249489422945932E-2</v>
      </c>
      <c r="U884" s="32">
        <f t="shared" si="2042"/>
        <v>1.1973077093201553E-2</v>
      </c>
      <c r="V884" s="32">
        <f t="shared" si="2042"/>
        <v>8.3106561339173299E-3</v>
      </c>
      <c r="W884" s="32">
        <f t="shared" si="2042"/>
        <v>1.1499659615297284E-2</v>
      </c>
      <c r="X884" s="32">
        <f t="shared" si="2042"/>
        <v>7.9820513954676972E-3</v>
      </c>
      <c r="Y884" s="32">
        <f t="shared" si="2042"/>
        <v>5.5404374226115504E-3</v>
      </c>
      <c r="Z884" s="32">
        <f t="shared" si="2042"/>
        <v>3.4280577062426348E-2</v>
      </c>
      <c r="AA884" s="32">
        <f t="shared" si="2042"/>
        <v>2.379455889412466E-2</v>
      </c>
      <c r="AB884" s="32">
        <f t="shared" si="2042"/>
        <v>1.6516088160795195E-2</v>
      </c>
      <c r="AC884" s="32">
        <f t="shared" si="2042"/>
        <v>2.2853718041617555E-2</v>
      </c>
      <c r="AD884" s="32">
        <f t="shared" si="2042"/>
        <v>1.5863039262749765E-2</v>
      </c>
      <c r="AE884" s="32">
        <f t="shared" si="2042"/>
        <v>1.1010725440530124E-2</v>
      </c>
      <c r="AF884" s="32">
        <f t="shared" si="2042"/>
        <v>1.523581202774503E-2</v>
      </c>
      <c r="AG884" s="32">
        <f t="shared" si="2042"/>
        <v>1.0575359508499841E-2</v>
      </c>
      <c r="AH884" s="32">
        <f t="shared" si="2042"/>
        <v>7.34048362702008E-3</v>
      </c>
      <c r="AI884" s="32">
        <f t="shared" si="2042"/>
        <v>4.9883350707105902E-2</v>
      </c>
      <c r="AJ884" s="32">
        <f t="shared" si="2042"/>
        <v>3.4624630853646872E-2</v>
      </c>
      <c r="AK884" s="32">
        <f t="shared" si="2042"/>
        <v>2.4033370749101182E-2</v>
      </c>
      <c r="AL884" s="32">
        <f t="shared" si="2042"/>
        <v>3.3255567138070589E-2</v>
      </c>
      <c r="AM884" s="32">
        <f t="shared" si="2042"/>
        <v>2.308308723576457E-2</v>
      </c>
      <c r="AN884" s="32">
        <f t="shared" si="2042"/>
        <v>1.6022247166067448E-2</v>
      </c>
      <c r="AO884" s="32">
        <f t="shared" si="2042"/>
        <v>2.2170378092047052E-2</v>
      </c>
      <c r="AP884" s="32">
        <f t="shared" si="2042"/>
        <v>1.538872482384304E-2</v>
      </c>
      <c r="AQ884" s="32">
        <f t="shared" si="2042"/>
        <v>1.0681498110711627E-2</v>
      </c>
      <c r="AR884" s="32">
        <f t="shared" si="2042"/>
        <v>1.5739694238391309E-2</v>
      </c>
      <c r="AS884" s="32">
        <f t="shared" si="2042"/>
        <v>1.0925110182623295E-2</v>
      </c>
      <c r="AT884" s="32">
        <f t="shared" si="2042"/>
        <v>7.5832497566139688E-3</v>
      </c>
      <c r="AU884" s="32">
        <f t="shared" si="2042"/>
        <v>1.0493129492260868E-2</v>
      </c>
      <c r="AV884" s="32">
        <f t="shared" si="2042"/>
        <v>7.2834067884155257E-3</v>
      </c>
      <c r="AW884" s="32">
        <f t="shared" ref="AW884:CB884" si="2043">AW883/$O883</f>
        <v>5.0554998377426432E-3</v>
      </c>
      <c r="AX884" s="32">
        <f t="shared" si="2043"/>
        <v>6.9954196615072423E-3</v>
      </c>
      <c r="AY884" s="32">
        <f t="shared" si="2043"/>
        <v>4.8556045256103481E-3</v>
      </c>
      <c r="AZ884" s="32">
        <f t="shared" si="2043"/>
        <v>3.3703332251617617E-3</v>
      </c>
      <c r="BA884" s="32">
        <f t="shared" si="2043"/>
        <v>2.0853401823416672E-2</v>
      </c>
      <c r="BB884" s="32">
        <f t="shared" si="2043"/>
        <v>1.4474595830943524E-2</v>
      </c>
      <c r="BC884" s="32">
        <f t="shared" si="2043"/>
        <v>1.0046990234173716E-2</v>
      </c>
      <c r="BD884" s="32">
        <f t="shared" si="2043"/>
        <v>1.3902267882277776E-2</v>
      </c>
      <c r="BE884" s="32">
        <f t="shared" si="2043"/>
        <v>9.6497305539623452E-3</v>
      </c>
      <c r="BF884" s="32">
        <f t="shared" si="2043"/>
        <v>6.6979934894491402E-3</v>
      </c>
      <c r="BG884" s="32">
        <f t="shared" si="2043"/>
        <v>9.2681785881851796E-3</v>
      </c>
      <c r="BH884" s="32">
        <f t="shared" si="2043"/>
        <v>6.43315370264156E-3</v>
      </c>
      <c r="BI884" s="32">
        <f t="shared" si="2043"/>
        <v>4.4653289929660923E-3</v>
      </c>
      <c r="BJ884" s="32">
        <f t="shared" si="2043"/>
        <v>3.034480880235417E-2</v>
      </c>
      <c r="BK884" s="32">
        <f t="shared" si="2043"/>
        <v>2.106269503175812E-2</v>
      </c>
      <c r="BL884" s="32">
        <f t="shared" si="2043"/>
        <v>1.4619868752194296E-2</v>
      </c>
      <c r="BM884" s="32">
        <f t="shared" si="2043"/>
        <v>2.0229872534902778E-2</v>
      </c>
      <c r="BN884" s="32">
        <f t="shared" si="2043"/>
        <v>1.4041796687838741E-2</v>
      </c>
      <c r="BO884" s="32">
        <f t="shared" si="2043"/>
        <v>9.7465791681295277E-3</v>
      </c>
      <c r="BP884" s="32">
        <f t="shared" si="2043"/>
        <v>1.3486581689935178E-2</v>
      </c>
      <c r="BQ884" s="32">
        <f t="shared" si="2043"/>
        <v>9.361197791892489E-3</v>
      </c>
      <c r="BR884" s="32">
        <f t="shared" si="2043"/>
        <v>6.4977194454196819E-3</v>
      </c>
      <c r="BS884" s="32">
        <f t="shared" si="2043"/>
        <v>9.5746978801779445E-3</v>
      </c>
      <c r="BT884" s="32">
        <f t="shared" si="2043"/>
        <v>6.6459124123979772E-3</v>
      </c>
      <c r="BU884" s="32">
        <f t="shared" si="2043"/>
        <v>4.6130073602327227E-3</v>
      </c>
      <c r="BV884" s="32">
        <f t="shared" si="2043"/>
        <v>6.3831319201186265E-3</v>
      </c>
      <c r="BW884" s="32">
        <f t="shared" si="2043"/>
        <v>4.4306082749319825E-3</v>
      </c>
      <c r="BX884" s="32">
        <f t="shared" si="2043"/>
        <v>3.0753382401551466E-3</v>
      </c>
      <c r="BY884" s="32">
        <f t="shared" si="2043"/>
        <v>4.2554212800790829E-3</v>
      </c>
      <c r="BZ884" s="32">
        <f t="shared" si="2043"/>
        <v>2.953738849954654E-3</v>
      </c>
      <c r="CA884" s="32">
        <f t="shared" si="2043"/>
        <v>2.0502254934367638E-3</v>
      </c>
      <c r="CB884" s="32">
        <f t="shared" si="2043"/>
        <v>1.2685444787495025E-2</v>
      </c>
      <c r="CC884" s="32">
        <f t="shared" ref="CC884:CS884" si="2044">CC883/$O883</f>
        <v>8.805119077912418E-3</v>
      </c>
      <c r="CD884" s="32">
        <f t="shared" si="2044"/>
        <v>6.111738553514841E-3</v>
      </c>
      <c r="CE884" s="32">
        <f t="shared" si="2044"/>
        <v>8.4569631916633463E-3</v>
      </c>
      <c r="CF884" s="32">
        <f t="shared" si="2044"/>
        <v>5.8700793852749424E-3</v>
      </c>
      <c r="CG884" s="32">
        <f t="shared" si="2044"/>
        <v>4.0744923690098928E-3</v>
      </c>
      <c r="CH884" s="32">
        <f t="shared" si="2044"/>
        <v>5.6379754611088941E-3</v>
      </c>
      <c r="CI884" s="32">
        <f t="shared" si="2044"/>
        <v>3.9133862568499593E-3</v>
      </c>
      <c r="CJ884" s="32">
        <f t="shared" si="2044"/>
        <v>2.7163282460065936E-3</v>
      </c>
      <c r="CK884" s="32">
        <f t="shared" si="2044"/>
        <v>1.8459213509092964E-2</v>
      </c>
      <c r="CL884" s="32">
        <f t="shared" si="2044"/>
        <v>1.2812761062378858E-2</v>
      </c>
      <c r="CM884" s="32">
        <f t="shared" si="2044"/>
        <v>8.8934908283467007E-3</v>
      </c>
      <c r="CN884" s="32">
        <f t="shared" si="2044"/>
        <v>1.2306142339395304E-2</v>
      </c>
      <c r="CO884" s="32">
        <f t="shared" si="2044"/>
        <v>8.5418407082525679E-3</v>
      </c>
      <c r="CP884" s="32">
        <f t="shared" si="2044"/>
        <v>5.9289938855644642E-3</v>
      </c>
      <c r="CQ884" s="32">
        <f t="shared" si="2044"/>
        <v>8.2040948929301988E-3</v>
      </c>
      <c r="CR884" s="32">
        <f t="shared" si="2044"/>
        <v>5.694560472168376E-3</v>
      </c>
      <c r="CS884" s="32">
        <f t="shared" si="2044"/>
        <v>3.9526625903763078E-3</v>
      </c>
    </row>
    <row r="885" spans="2:97" ht="13.15" thickTop="1" x14ac:dyDescent="0.35">
      <c r="H885" s="34">
        <f t="shared" si="2040"/>
        <v>4.6624087836381462E-16</v>
      </c>
      <c r="I885" s="34">
        <f t="shared" ref="I885:J885" si="2045">I880</f>
        <v>-0.3651219907345068</v>
      </c>
      <c r="J885" s="34">
        <f t="shared" si="2045"/>
        <v>0</v>
      </c>
      <c r="K885" s="34">
        <f t="shared" si="2036"/>
        <v>-0.3651219907345068</v>
      </c>
      <c r="L885" s="34">
        <f>$CE$6-$CE$7*SUMPRODUCT($B$6:$CD$6,Q884:CS884)</f>
        <v>0</v>
      </c>
    </row>
    <row r="886" spans="2:97" ht="13.5" thickBot="1" x14ac:dyDescent="0.4">
      <c r="B886" s="39" t="s">
        <v>367</v>
      </c>
      <c r="D886" s="39" t="s">
        <v>368</v>
      </c>
      <c r="E886" s="39" t="s">
        <v>369</v>
      </c>
      <c r="F886" s="39" t="s">
        <v>370</v>
      </c>
      <c r="H886" s="39" t="s">
        <v>347</v>
      </c>
      <c r="I886" s="39" t="s">
        <v>371</v>
      </c>
      <c r="J886" s="39" t="s">
        <v>372</v>
      </c>
      <c r="K886" s="39" t="s">
        <v>349</v>
      </c>
      <c r="L886" s="39" t="s">
        <v>373</v>
      </c>
      <c r="M886" s="39" t="s">
        <v>374</v>
      </c>
      <c r="O886" s="45" t="s">
        <v>336</v>
      </c>
    </row>
    <row r="887" spans="2:97" ht="13.9" thickTop="1" thickBot="1" x14ac:dyDescent="0.4">
      <c r="B887" s="32">
        <f>1+B882</f>
        <v>8</v>
      </c>
      <c r="D887" s="32">
        <f>IF(F882,IF(M887&lt;0,D882,H887),E882)</f>
        <v>4.7376089253097292E-16</v>
      </c>
      <c r="E887" s="32">
        <f>IF(F882,IF(M887&lt;0,H887,E882),H887)</f>
        <v>4.8128090669813121E-16</v>
      </c>
      <c r="F887" s="32" t="b">
        <f>OR(F882,M887*M882&lt;=0)</f>
        <v>1</v>
      </c>
      <c r="H887" s="32">
        <f>IF(F882,(D882+E882)/2,2*H882)</f>
        <v>4.7376089253097292E-16</v>
      </c>
      <c r="I887" s="32">
        <f>I882</f>
        <v>-0.49706183544640314</v>
      </c>
      <c r="J887" s="32">
        <f>J882</f>
        <v>0</v>
      </c>
      <c r="K887" s="32">
        <f>I887+J887*H887</f>
        <v>-0.49706183544640314</v>
      </c>
      <c r="L887" s="32">
        <f>$CE$3-$CE$7*SUMPRODUCT($B$3:$CD$3,Q889:CS889)</f>
        <v>0</v>
      </c>
      <c r="M887" s="32">
        <f>SUMPRODUCT(L887:L890,J887:J890)</f>
        <v>0</v>
      </c>
      <c r="O887" s="46">
        <f>SUM(Q887:CS887)</f>
        <v>-1.2659907370647412</v>
      </c>
      <c r="P887" s="39" t="s">
        <v>363</v>
      </c>
      <c r="Q887" s="32">
        <f t="shared" ref="Q887:AV887" si="2046">SUMPRODUCT(B$3:B$6,$K887:$K890)</f>
        <v>0.93942911356858583</v>
      </c>
      <c r="R887" s="32">
        <f t="shared" si="2046"/>
        <v>0.57430712283407903</v>
      </c>
      <c r="S887" s="32">
        <f t="shared" si="2046"/>
        <v>0.20918513209957224</v>
      </c>
      <c r="T887" s="32">
        <f t="shared" si="2046"/>
        <v>0.53396400546042089</v>
      </c>
      <c r="U887" s="32">
        <f t="shared" si="2046"/>
        <v>0.16884201472591415</v>
      </c>
      <c r="V887" s="32">
        <f t="shared" si="2046"/>
        <v>-0.19627997600859265</v>
      </c>
      <c r="W887" s="32">
        <f t="shared" si="2046"/>
        <v>0.12849889735225611</v>
      </c>
      <c r="X887" s="32">
        <f t="shared" si="2046"/>
        <v>-0.23662309338225068</v>
      </c>
      <c r="Y887" s="32">
        <f t="shared" si="2046"/>
        <v>-0.60174508411675753</v>
      </c>
      <c r="Z887" s="32">
        <f t="shared" si="2046"/>
        <v>1.2207603884718621</v>
      </c>
      <c r="AA887" s="32">
        <f t="shared" si="2046"/>
        <v>0.85563839773735528</v>
      </c>
      <c r="AB887" s="32">
        <f t="shared" si="2046"/>
        <v>0.49051640700284849</v>
      </c>
      <c r="AC887" s="32">
        <f t="shared" si="2046"/>
        <v>0.81529528036369725</v>
      </c>
      <c r="AD887" s="32">
        <f t="shared" si="2046"/>
        <v>0.45017328962919045</v>
      </c>
      <c r="AE887" s="32">
        <f t="shared" si="2046"/>
        <v>8.5051298894683658E-2</v>
      </c>
      <c r="AF887" s="32">
        <f t="shared" si="2046"/>
        <v>0.40983017225553242</v>
      </c>
      <c r="AG887" s="32">
        <f t="shared" si="2046"/>
        <v>4.4708181521025625E-2</v>
      </c>
      <c r="AH887" s="32">
        <f t="shared" si="2046"/>
        <v>-0.32041380921348117</v>
      </c>
      <c r="AI887" s="32">
        <f t="shared" si="2046"/>
        <v>1.5958687550095636</v>
      </c>
      <c r="AJ887" s="32">
        <f t="shared" si="2046"/>
        <v>1.2307467642750569</v>
      </c>
      <c r="AK887" s="32">
        <f t="shared" si="2046"/>
        <v>0.86562477354055012</v>
      </c>
      <c r="AL887" s="32">
        <f t="shared" si="2046"/>
        <v>1.190403646901399</v>
      </c>
      <c r="AM887" s="32">
        <f t="shared" si="2046"/>
        <v>0.82528165616689209</v>
      </c>
      <c r="AN887" s="32">
        <f t="shared" si="2046"/>
        <v>0.46015966543238529</v>
      </c>
      <c r="AO887" s="32">
        <f t="shared" si="2046"/>
        <v>0.78493853879323405</v>
      </c>
      <c r="AP887" s="32">
        <f t="shared" si="2046"/>
        <v>0.41981654805872726</v>
      </c>
      <c r="AQ887" s="32">
        <f t="shared" si="2046"/>
        <v>5.4694557324220461E-2</v>
      </c>
      <c r="AR887" s="32">
        <f t="shared" si="2046"/>
        <v>0.44236727812218263</v>
      </c>
      <c r="AS887" s="32">
        <f t="shared" si="2046"/>
        <v>7.7245287387675832E-2</v>
      </c>
      <c r="AT887" s="32">
        <f t="shared" si="2046"/>
        <v>-0.28787670334683096</v>
      </c>
      <c r="AU887" s="32">
        <f t="shared" si="2046"/>
        <v>3.6902170014017799E-2</v>
      </c>
      <c r="AV887" s="32">
        <f t="shared" si="2046"/>
        <v>-0.328219820720489</v>
      </c>
      <c r="AW887" s="32">
        <f t="shared" ref="AW887:CB887" si="2047">SUMPRODUCT(AH$3:AH$6,$K887:$K890)</f>
        <v>-0.69334181145499585</v>
      </c>
      <c r="AX887" s="32">
        <f t="shared" si="2047"/>
        <v>-0.36856293809414697</v>
      </c>
      <c r="AY887" s="32">
        <f t="shared" si="2047"/>
        <v>-0.73368492882865377</v>
      </c>
      <c r="AZ887" s="32">
        <f t="shared" si="2047"/>
        <v>-1.0988069195631605</v>
      </c>
      <c r="BA887" s="32">
        <f t="shared" si="2047"/>
        <v>0.72369855302545893</v>
      </c>
      <c r="BB887" s="32">
        <f t="shared" si="2047"/>
        <v>0.35857656229095214</v>
      </c>
      <c r="BC887" s="32">
        <f t="shared" si="2047"/>
        <v>-6.5454284435546572E-3</v>
      </c>
      <c r="BD887" s="32">
        <f t="shared" si="2047"/>
        <v>0.31823344491729411</v>
      </c>
      <c r="BE887" s="32">
        <f t="shared" si="2047"/>
        <v>-4.6888545817212711E-2</v>
      </c>
      <c r="BF887" s="32">
        <f t="shared" si="2047"/>
        <v>-0.41201053655171949</v>
      </c>
      <c r="BG887" s="32">
        <f t="shared" si="2047"/>
        <v>-8.7231663190870723E-2</v>
      </c>
      <c r="BH887" s="32">
        <f t="shared" si="2047"/>
        <v>-0.45235365392537752</v>
      </c>
      <c r="BI887" s="32">
        <f t="shared" si="2047"/>
        <v>-0.81747564465988432</v>
      </c>
      <c r="BJ887" s="32">
        <f t="shared" si="2047"/>
        <v>1.0988069195631605</v>
      </c>
      <c r="BK887" s="32">
        <f t="shared" si="2047"/>
        <v>0.73368492882865377</v>
      </c>
      <c r="BL887" s="32">
        <f t="shared" si="2047"/>
        <v>0.36856293809414697</v>
      </c>
      <c r="BM887" s="32">
        <f t="shared" si="2047"/>
        <v>0.69334181145499585</v>
      </c>
      <c r="BN887" s="32">
        <f t="shared" si="2047"/>
        <v>0.328219820720489</v>
      </c>
      <c r="BO887" s="32">
        <f t="shared" si="2047"/>
        <v>-3.6902170014017799E-2</v>
      </c>
      <c r="BP887" s="32">
        <f t="shared" si="2047"/>
        <v>0.28787670334683096</v>
      </c>
      <c r="BQ887" s="32">
        <f t="shared" si="2047"/>
        <v>-7.7245287387675832E-2</v>
      </c>
      <c r="BR887" s="32">
        <f t="shared" si="2047"/>
        <v>-0.44236727812218263</v>
      </c>
      <c r="BS887" s="32">
        <f t="shared" si="2047"/>
        <v>-5.4694557324220461E-2</v>
      </c>
      <c r="BT887" s="32">
        <f t="shared" si="2047"/>
        <v>-0.41981654805872726</v>
      </c>
      <c r="BU887" s="32">
        <f t="shared" si="2047"/>
        <v>-0.78493853879323405</v>
      </c>
      <c r="BV887" s="32">
        <f t="shared" si="2047"/>
        <v>-0.46015966543238529</v>
      </c>
      <c r="BW887" s="32">
        <f t="shared" si="2047"/>
        <v>-0.82528165616689209</v>
      </c>
      <c r="BX887" s="32">
        <f t="shared" si="2047"/>
        <v>-1.190403646901399</v>
      </c>
      <c r="BY887" s="32">
        <f t="shared" si="2047"/>
        <v>-0.86562477354055012</v>
      </c>
      <c r="BZ887" s="32">
        <f t="shared" si="2047"/>
        <v>-1.2307467642750569</v>
      </c>
      <c r="CA887" s="32">
        <f t="shared" si="2047"/>
        <v>-1.5958687550095636</v>
      </c>
      <c r="CB887" s="32">
        <f t="shared" si="2047"/>
        <v>0.22663671757905579</v>
      </c>
      <c r="CC887" s="32">
        <f t="shared" ref="CC887:CS887" si="2048">SUMPRODUCT(BN$3:BN$6,$K887:$K890)</f>
        <v>-0.13848527315545101</v>
      </c>
      <c r="CD887" s="32">
        <f t="shared" si="2048"/>
        <v>-0.5036072638899578</v>
      </c>
      <c r="CE887" s="32">
        <f t="shared" si="2048"/>
        <v>-0.17882839052910904</v>
      </c>
      <c r="CF887" s="32">
        <f t="shared" si="2048"/>
        <v>-0.54395038126361583</v>
      </c>
      <c r="CG887" s="32">
        <f t="shared" si="2048"/>
        <v>-0.90907237199812263</v>
      </c>
      <c r="CH887" s="32">
        <f t="shared" si="2048"/>
        <v>-0.58429349863727387</v>
      </c>
      <c r="CI887" s="32">
        <f t="shared" si="2048"/>
        <v>-0.94941548937178066</v>
      </c>
      <c r="CJ887" s="32">
        <f t="shared" si="2048"/>
        <v>-1.3145374801062875</v>
      </c>
      <c r="CK887" s="32">
        <f t="shared" si="2048"/>
        <v>0.60174508411675753</v>
      </c>
      <c r="CL887" s="32">
        <f t="shared" si="2048"/>
        <v>0.23662309338225068</v>
      </c>
      <c r="CM887" s="32">
        <f t="shared" si="2048"/>
        <v>-0.12849889735225611</v>
      </c>
      <c r="CN887" s="32">
        <f t="shared" si="2048"/>
        <v>0.19627997600859265</v>
      </c>
      <c r="CO887" s="32">
        <f t="shared" si="2048"/>
        <v>-0.16884201472591415</v>
      </c>
      <c r="CP887" s="32">
        <f t="shared" si="2048"/>
        <v>-0.53396400546042089</v>
      </c>
      <c r="CQ887" s="32">
        <f t="shared" si="2048"/>
        <v>-0.20918513209957224</v>
      </c>
      <c r="CR887" s="32">
        <f t="shared" si="2048"/>
        <v>-0.57430712283407903</v>
      </c>
      <c r="CS887" s="32">
        <f t="shared" si="2048"/>
        <v>-0.93942911356858583</v>
      </c>
    </row>
    <row r="888" spans="2:97" ht="13.9" thickTop="1" thickBot="1" x14ac:dyDescent="0.4">
      <c r="H888" s="33">
        <f>H887</f>
        <v>4.7376089253097292E-16</v>
      </c>
      <c r="I888" s="33">
        <f t="shared" ref="I888:J888" si="2049">I883</f>
        <v>0.328219820720489</v>
      </c>
      <c r="J888" s="33">
        <f t="shared" si="2049"/>
        <v>0</v>
      </c>
      <c r="K888" s="33">
        <f t="shared" ref="K888:K890" si="2050">I888+J888*H888</f>
        <v>0.328219820720489</v>
      </c>
      <c r="L888" s="33">
        <f>$CE$4-$CE$7*SUMPRODUCT($B$4:$CD$4,Q889:CS889)</f>
        <v>0</v>
      </c>
      <c r="M888" s="39" t="s">
        <v>375</v>
      </c>
      <c r="O888" s="47">
        <f t="shared" ref="O888:O889" si="2051">SUM(Q888:CS888)</f>
        <v>98.882941364185811</v>
      </c>
      <c r="P888" s="39" t="s">
        <v>365</v>
      </c>
      <c r="Q888" s="33">
        <f>EXP(Q887)</f>
        <v>2.5585203767569604</v>
      </c>
      <c r="R888" s="33">
        <f>EXP(R887)</f>
        <v>1.7758996202338888</v>
      </c>
      <c r="S888" s="33">
        <f t="shared" ref="S888:CD888" si="2052">EXP(S887)</f>
        <v>1.2326731847820882</v>
      </c>
      <c r="T888" s="33">
        <f t="shared" si="2052"/>
        <v>1.7056802511713061</v>
      </c>
      <c r="U888" s="33">
        <f t="shared" si="2052"/>
        <v>1.1839330801559254</v>
      </c>
      <c r="V888" s="33">
        <f t="shared" si="2052"/>
        <v>0.82178212318805843</v>
      </c>
      <c r="W888" s="33">
        <f t="shared" si="2052"/>
        <v>1.1371201674475369</v>
      </c>
      <c r="X888" s="33">
        <f t="shared" si="2052"/>
        <v>0.7892887201039499</v>
      </c>
      <c r="Y888" s="33">
        <f t="shared" si="2052"/>
        <v>0.54785474879203866</v>
      </c>
      <c r="Z888" s="33">
        <f t="shared" si="2052"/>
        <v>3.3897642915943575</v>
      </c>
      <c r="AA888" s="33">
        <f t="shared" si="2052"/>
        <v>2.3528759719143948</v>
      </c>
      <c r="AB888" s="33">
        <f t="shared" si="2052"/>
        <v>1.6331593771696347</v>
      </c>
      <c r="AC888" s="33">
        <f t="shared" si="2052"/>
        <v>2.259842861062904</v>
      </c>
      <c r="AD888" s="33">
        <f t="shared" si="2052"/>
        <v>1.5685839812762625</v>
      </c>
      <c r="AE888" s="33">
        <f t="shared" si="2052"/>
        <v>1.0887729181130892</v>
      </c>
      <c r="AF888" s="33">
        <f t="shared" si="2052"/>
        <v>1.5065619073752687</v>
      </c>
      <c r="AG888" s="33">
        <f t="shared" si="2052"/>
        <v>1.0457226541841746</v>
      </c>
      <c r="AH888" s="33">
        <f t="shared" si="2052"/>
        <v>0.72584861207539253</v>
      </c>
      <c r="AI888" s="33">
        <f t="shared" si="2052"/>
        <v>4.9326124430198695</v>
      </c>
      <c r="AJ888" s="33">
        <f t="shared" si="2052"/>
        <v>3.4237853424577427</v>
      </c>
      <c r="AK888" s="33">
        <f t="shared" si="2052"/>
        <v>2.3764903905671106</v>
      </c>
      <c r="AL888" s="33">
        <f t="shared" si="2052"/>
        <v>3.2884082953465787</v>
      </c>
      <c r="AM888" s="33">
        <f t="shared" si="2052"/>
        <v>2.2825235616384938</v>
      </c>
      <c r="AN888" s="33">
        <f t="shared" si="2052"/>
        <v>1.5843269270447398</v>
      </c>
      <c r="AO888" s="33">
        <f t="shared" si="2052"/>
        <v>2.1922721968977181</v>
      </c>
      <c r="AP888" s="33">
        <f t="shared" si="2052"/>
        <v>1.521682374425662</v>
      </c>
      <c r="AQ888" s="33">
        <f t="shared" si="2052"/>
        <v>1.0562179513631593</v>
      </c>
      <c r="AR888" s="33">
        <f t="shared" si="2052"/>
        <v>1.556387262465061</v>
      </c>
      <c r="AS888" s="33">
        <f t="shared" si="2052"/>
        <v>1.0803070295856085</v>
      </c>
      <c r="AT888" s="33">
        <f t="shared" si="2052"/>
        <v>0.74985404103323539</v>
      </c>
      <c r="AU888" s="33">
        <f t="shared" si="2052"/>
        <v>1.0375915083100402</v>
      </c>
      <c r="AV888" s="33">
        <f t="shared" si="2052"/>
        <v>0.72020468639040536</v>
      </c>
      <c r="AW888" s="33">
        <f t="shared" si="2052"/>
        <v>0.4999026940221567</v>
      </c>
      <c r="AX888" s="33">
        <f t="shared" si="2052"/>
        <v>0.69172767220669318</v>
      </c>
      <c r="AY888" s="33">
        <f t="shared" si="2052"/>
        <v>0.48013645759360335</v>
      </c>
      <c r="AZ888" s="33">
        <f t="shared" si="2052"/>
        <v>0.33326846268143773</v>
      </c>
      <c r="BA888" s="33">
        <f t="shared" si="2052"/>
        <v>2.0620457097487161</v>
      </c>
      <c r="BB888" s="33">
        <f t="shared" si="2052"/>
        <v>1.4312906108214769</v>
      </c>
      <c r="BC888" s="33">
        <f t="shared" si="2052"/>
        <v>0.99347594621234703</v>
      </c>
      <c r="BD888" s="33">
        <f t="shared" si="2052"/>
        <v>1.374697139832477</v>
      </c>
      <c r="BE888" s="33">
        <f t="shared" si="2052"/>
        <v>0.95419374054765083</v>
      </c>
      <c r="BF888" s="33">
        <f t="shared" si="2052"/>
        <v>0.66231729747489765</v>
      </c>
      <c r="BG888" s="33">
        <f t="shared" si="2052"/>
        <v>0.91646475988831755</v>
      </c>
      <c r="BH888" s="33">
        <f t="shared" si="2052"/>
        <v>0.63612916036510025</v>
      </c>
      <c r="BI888" s="33">
        <f t="shared" si="2052"/>
        <v>0.44154486498326495</v>
      </c>
      <c r="BJ888" s="33">
        <f t="shared" si="2052"/>
        <v>3.000583949510617</v>
      </c>
      <c r="BK888" s="33">
        <f t="shared" si="2052"/>
        <v>2.082741237797066</v>
      </c>
      <c r="BL888" s="33">
        <f t="shared" si="2052"/>
        <v>1.4456556245753209</v>
      </c>
      <c r="BM888" s="33">
        <f t="shared" si="2052"/>
        <v>2.0003892996737442</v>
      </c>
      <c r="BN888" s="33">
        <f t="shared" si="2052"/>
        <v>1.3884941585313768</v>
      </c>
      <c r="BO888" s="33">
        <f t="shared" si="2052"/>
        <v>0.96377041638354699</v>
      </c>
      <c r="BP888" s="33">
        <f t="shared" si="2052"/>
        <v>1.3335928664491621</v>
      </c>
      <c r="BQ888" s="33">
        <f t="shared" si="2052"/>
        <v>0.92566277235425076</v>
      </c>
      <c r="BR888" s="33">
        <f t="shared" si="2052"/>
        <v>0.64251361092236436</v>
      </c>
      <c r="BS888" s="33">
        <f t="shared" si="2052"/>
        <v>0.94677428906542982</v>
      </c>
      <c r="BT888" s="33">
        <f t="shared" si="2052"/>
        <v>0.65716736738666381</v>
      </c>
      <c r="BU888" s="33">
        <f t="shared" si="2052"/>
        <v>0.45614773631444988</v>
      </c>
      <c r="BV888" s="33">
        <f t="shared" si="2052"/>
        <v>0.63118285937695295</v>
      </c>
      <c r="BW888" s="33">
        <f t="shared" si="2052"/>
        <v>0.43811157825777569</v>
      </c>
      <c r="BX888" s="33">
        <f t="shared" si="2052"/>
        <v>0.30409849087629975</v>
      </c>
      <c r="BY888" s="33">
        <f t="shared" si="2052"/>
        <v>0.42078857291796845</v>
      </c>
      <c r="BZ888" s="33">
        <f t="shared" si="2052"/>
        <v>0.29207438550518366</v>
      </c>
      <c r="CA888" s="33">
        <f t="shared" si="2052"/>
        <v>0.20273232725086646</v>
      </c>
      <c r="CB888" s="33">
        <f t="shared" si="2052"/>
        <v>1.254374093100487</v>
      </c>
      <c r="CC888" s="33">
        <f t="shared" si="2052"/>
        <v>0.87067607348588738</v>
      </c>
      <c r="CD888" s="33">
        <f t="shared" si="2052"/>
        <v>0.60434668502044186</v>
      </c>
      <c r="CE888" s="33">
        <f t="shared" ref="CE888:CS888" si="2053">EXP(CE887)</f>
        <v>0.83624939540032428</v>
      </c>
      <c r="CF888" s="33">
        <f t="shared" si="2053"/>
        <v>0.58045071565725803</v>
      </c>
      <c r="CG888" s="33">
        <f t="shared" si="2053"/>
        <v>0.40289779001362774</v>
      </c>
      <c r="CH888" s="33">
        <f t="shared" si="2053"/>
        <v>0.55749959693354922</v>
      </c>
      <c r="CI888" s="33">
        <f t="shared" si="2053"/>
        <v>0.38696714377150515</v>
      </c>
      <c r="CJ888" s="33">
        <f t="shared" si="2053"/>
        <v>0.26859852667575168</v>
      </c>
      <c r="CK888" s="33">
        <f t="shared" si="2053"/>
        <v>1.8253013270486262</v>
      </c>
      <c r="CL888" s="33">
        <f t="shared" si="2053"/>
        <v>1.2669635008445317</v>
      </c>
      <c r="CM888" s="33">
        <f t="shared" si="2053"/>
        <v>0.87941453210233111</v>
      </c>
      <c r="CN888" s="33">
        <f t="shared" si="2053"/>
        <v>1.2168675513657503</v>
      </c>
      <c r="CO888" s="33">
        <f t="shared" si="2053"/>
        <v>0.84464233389635401</v>
      </c>
      <c r="CP888" s="33">
        <f t="shared" si="2053"/>
        <v>0.58627635473488715</v>
      </c>
      <c r="CQ888" s="33">
        <f t="shared" si="2053"/>
        <v>0.8112450342438331</v>
      </c>
      <c r="CR888" s="33">
        <f t="shared" si="2053"/>
        <v>0.56309488926423579</v>
      </c>
      <c r="CS888" s="33">
        <f t="shared" si="2053"/>
        <v>0.39085090315659121</v>
      </c>
    </row>
    <row r="889" spans="2:97" ht="13.9" thickTop="1" thickBot="1" x14ac:dyDescent="0.4">
      <c r="H889" s="32">
        <f t="shared" ref="H889:H890" si="2054">H888</f>
        <v>4.7376089253097292E-16</v>
      </c>
      <c r="I889" s="32">
        <f t="shared" ref="I889:J889" si="2055">I884</f>
        <v>-0.40546510810816483</v>
      </c>
      <c r="J889" s="32">
        <f t="shared" si="2055"/>
        <v>0</v>
      </c>
      <c r="K889" s="32">
        <f t="shared" si="2050"/>
        <v>-0.40546510810816483</v>
      </c>
      <c r="L889" s="32">
        <f>$CE$5-$CE$7*SUMPRODUCT($B$5:$CD$5,Q889:CS889)</f>
        <v>0</v>
      </c>
      <c r="M889" s="32">
        <f>SUMPRODUCT($B$7:$CD$7, LN(Q889:CS889))</f>
        <v>-3180.5978399977985</v>
      </c>
      <c r="O889" s="48">
        <f t="shared" si="2051"/>
        <v>1.0000000000000004</v>
      </c>
      <c r="P889" s="39" t="s">
        <v>366</v>
      </c>
      <c r="Q889" s="32">
        <f t="shared" ref="Q889:AV889" si="2056">Q888/$O888</f>
        <v>2.5874234134418913E-2</v>
      </c>
      <c r="R889" s="32">
        <f t="shared" si="2056"/>
        <v>1.7959615639802334E-2</v>
      </c>
      <c r="S889" s="32">
        <f t="shared" si="2056"/>
        <v>1.2465984200875999E-2</v>
      </c>
      <c r="T889" s="32">
        <f t="shared" si="2056"/>
        <v>1.7249489422945932E-2</v>
      </c>
      <c r="U889" s="32">
        <f t="shared" si="2056"/>
        <v>1.1973077093201553E-2</v>
      </c>
      <c r="V889" s="32">
        <f t="shared" si="2056"/>
        <v>8.3106561339173299E-3</v>
      </c>
      <c r="W889" s="32">
        <f t="shared" si="2056"/>
        <v>1.1499659615297284E-2</v>
      </c>
      <c r="X889" s="32">
        <f t="shared" si="2056"/>
        <v>7.9820513954676972E-3</v>
      </c>
      <c r="Y889" s="32">
        <f t="shared" si="2056"/>
        <v>5.5404374226115504E-3</v>
      </c>
      <c r="Z889" s="32">
        <f t="shared" si="2056"/>
        <v>3.4280577062426348E-2</v>
      </c>
      <c r="AA889" s="32">
        <f t="shared" si="2056"/>
        <v>2.379455889412466E-2</v>
      </c>
      <c r="AB889" s="32">
        <f t="shared" si="2056"/>
        <v>1.6516088160795195E-2</v>
      </c>
      <c r="AC889" s="32">
        <f t="shared" si="2056"/>
        <v>2.2853718041617555E-2</v>
      </c>
      <c r="AD889" s="32">
        <f t="shared" si="2056"/>
        <v>1.5863039262749765E-2</v>
      </c>
      <c r="AE889" s="32">
        <f t="shared" si="2056"/>
        <v>1.1010725440530124E-2</v>
      </c>
      <c r="AF889" s="32">
        <f t="shared" si="2056"/>
        <v>1.523581202774503E-2</v>
      </c>
      <c r="AG889" s="32">
        <f t="shared" si="2056"/>
        <v>1.0575359508499841E-2</v>
      </c>
      <c r="AH889" s="32">
        <f t="shared" si="2056"/>
        <v>7.34048362702008E-3</v>
      </c>
      <c r="AI889" s="32">
        <f t="shared" si="2056"/>
        <v>4.9883350707105902E-2</v>
      </c>
      <c r="AJ889" s="32">
        <f t="shared" si="2056"/>
        <v>3.4624630853646872E-2</v>
      </c>
      <c r="AK889" s="32">
        <f t="shared" si="2056"/>
        <v>2.4033370749101182E-2</v>
      </c>
      <c r="AL889" s="32">
        <f t="shared" si="2056"/>
        <v>3.3255567138070589E-2</v>
      </c>
      <c r="AM889" s="32">
        <f t="shared" si="2056"/>
        <v>2.308308723576457E-2</v>
      </c>
      <c r="AN889" s="32">
        <f t="shared" si="2056"/>
        <v>1.6022247166067448E-2</v>
      </c>
      <c r="AO889" s="32">
        <f t="shared" si="2056"/>
        <v>2.2170378092047052E-2</v>
      </c>
      <c r="AP889" s="32">
        <f t="shared" si="2056"/>
        <v>1.538872482384304E-2</v>
      </c>
      <c r="AQ889" s="32">
        <f t="shared" si="2056"/>
        <v>1.0681498110711627E-2</v>
      </c>
      <c r="AR889" s="32">
        <f t="shared" si="2056"/>
        <v>1.5739694238391309E-2</v>
      </c>
      <c r="AS889" s="32">
        <f t="shared" si="2056"/>
        <v>1.0925110182623295E-2</v>
      </c>
      <c r="AT889" s="32">
        <f t="shared" si="2056"/>
        <v>7.5832497566139688E-3</v>
      </c>
      <c r="AU889" s="32">
        <f t="shared" si="2056"/>
        <v>1.0493129492260868E-2</v>
      </c>
      <c r="AV889" s="32">
        <f t="shared" si="2056"/>
        <v>7.2834067884155257E-3</v>
      </c>
      <c r="AW889" s="32">
        <f t="shared" ref="AW889:CB889" si="2057">AW888/$O888</f>
        <v>5.0554998377426432E-3</v>
      </c>
      <c r="AX889" s="32">
        <f t="shared" si="2057"/>
        <v>6.9954196615072423E-3</v>
      </c>
      <c r="AY889" s="32">
        <f t="shared" si="2057"/>
        <v>4.8556045256103481E-3</v>
      </c>
      <c r="AZ889" s="32">
        <f t="shared" si="2057"/>
        <v>3.3703332251617617E-3</v>
      </c>
      <c r="BA889" s="32">
        <f t="shared" si="2057"/>
        <v>2.0853401823416672E-2</v>
      </c>
      <c r="BB889" s="32">
        <f t="shared" si="2057"/>
        <v>1.4474595830943524E-2</v>
      </c>
      <c r="BC889" s="32">
        <f t="shared" si="2057"/>
        <v>1.0046990234173716E-2</v>
      </c>
      <c r="BD889" s="32">
        <f t="shared" si="2057"/>
        <v>1.3902267882277776E-2</v>
      </c>
      <c r="BE889" s="32">
        <f t="shared" si="2057"/>
        <v>9.6497305539623452E-3</v>
      </c>
      <c r="BF889" s="32">
        <f t="shared" si="2057"/>
        <v>6.6979934894491402E-3</v>
      </c>
      <c r="BG889" s="32">
        <f t="shared" si="2057"/>
        <v>9.2681785881851796E-3</v>
      </c>
      <c r="BH889" s="32">
        <f t="shared" si="2057"/>
        <v>6.43315370264156E-3</v>
      </c>
      <c r="BI889" s="32">
        <f t="shared" si="2057"/>
        <v>4.4653289929660923E-3</v>
      </c>
      <c r="BJ889" s="32">
        <f t="shared" si="2057"/>
        <v>3.034480880235417E-2</v>
      </c>
      <c r="BK889" s="32">
        <f t="shared" si="2057"/>
        <v>2.106269503175812E-2</v>
      </c>
      <c r="BL889" s="32">
        <f t="shared" si="2057"/>
        <v>1.4619868752194296E-2</v>
      </c>
      <c r="BM889" s="32">
        <f t="shared" si="2057"/>
        <v>2.0229872534902778E-2</v>
      </c>
      <c r="BN889" s="32">
        <f t="shared" si="2057"/>
        <v>1.4041796687838741E-2</v>
      </c>
      <c r="BO889" s="32">
        <f t="shared" si="2057"/>
        <v>9.7465791681295277E-3</v>
      </c>
      <c r="BP889" s="32">
        <f t="shared" si="2057"/>
        <v>1.3486581689935178E-2</v>
      </c>
      <c r="BQ889" s="32">
        <f t="shared" si="2057"/>
        <v>9.361197791892489E-3</v>
      </c>
      <c r="BR889" s="32">
        <f t="shared" si="2057"/>
        <v>6.4977194454196819E-3</v>
      </c>
      <c r="BS889" s="32">
        <f t="shared" si="2057"/>
        <v>9.5746978801779445E-3</v>
      </c>
      <c r="BT889" s="32">
        <f t="shared" si="2057"/>
        <v>6.6459124123979772E-3</v>
      </c>
      <c r="BU889" s="32">
        <f t="shared" si="2057"/>
        <v>4.6130073602327227E-3</v>
      </c>
      <c r="BV889" s="32">
        <f t="shared" si="2057"/>
        <v>6.3831319201186265E-3</v>
      </c>
      <c r="BW889" s="32">
        <f t="shared" si="2057"/>
        <v>4.4306082749319825E-3</v>
      </c>
      <c r="BX889" s="32">
        <f t="shared" si="2057"/>
        <v>3.0753382401551466E-3</v>
      </c>
      <c r="BY889" s="32">
        <f t="shared" si="2057"/>
        <v>4.2554212800790829E-3</v>
      </c>
      <c r="BZ889" s="32">
        <f t="shared" si="2057"/>
        <v>2.953738849954654E-3</v>
      </c>
      <c r="CA889" s="32">
        <f t="shared" si="2057"/>
        <v>2.0502254934367638E-3</v>
      </c>
      <c r="CB889" s="32">
        <f t="shared" si="2057"/>
        <v>1.2685444787495025E-2</v>
      </c>
      <c r="CC889" s="32">
        <f t="shared" ref="CC889:CS889" si="2058">CC888/$O888</f>
        <v>8.805119077912418E-3</v>
      </c>
      <c r="CD889" s="32">
        <f t="shared" si="2058"/>
        <v>6.111738553514841E-3</v>
      </c>
      <c r="CE889" s="32">
        <f t="shared" si="2058"/>
        <v>8.4569631916633463E-3</v>
      </c>
      <c r="CF889" s="32">
        <f t="shared" si="2058"/>
        <v>5.8700793852749424E-3</v>
      </c>
      <c r="CG889" s="32">
        <f t="shared" si="2058"/>
        <v>4.0744923690098928E-3</v>
      </c>
      <c r="CH889" s="32">
        <f t="shared" si="2058"/>
        <v>5.6379754611088941E-3</v>
      </c>
      <c r="CI889" s="32">
        <f t="shared" si="2058"/>
        <v>3.9133862568499593E-3</v>
      </c>
      <c r="CJ889" s="32">
        <f t="shared" si="2058"/>
        <v>2.7163282460065936E-3</v>
      </c>
      <c r="CK889" s="32">
        <f t="shared" si="2058"/>
        <v>1.8459213509092964E-2</v>
      </c>
      <c r="CL889" s="32">
        <f t="shared" si="2058"/>
        <v>1.2812761062378858E-2</v>
      </c>
      <c r="CM889" s="32">
        <f t="shared" si="2058"/>
        <v>8.8934908283467007E-3</v>
      </c>
      <c r="CN889" s="32">
        <f t="shared" si="2058"/>
        <v>1.2306142339395304E-2</v>
      </c>
      <c r="CO889" s="32">
        <f t="shared" si="2058"/>
        <v>8.5418407082525679E-3</v>
      </c>
      <c r="CP889" s="32">
        <f t="shared" si="2058"/>
        <v>5.9289938855644642E-3</v>
      </c>
      <c r="CQ889" s="32">
        <f t="shared" si="2058"/>
        <v>8.2040948929301988E-3</v>
      </c>
      <c r="CR889" s="32">
        <f t="shared" si="2058"/>
        <v>5.694560472168376E-3</v>
      </c>
      <c r="CS889" s="32">
        <f t="shared" si="2058"/>
        <v>3.9526625903763078E-3</v>
      </c>
    </row>
    <row r="890" spans="2:97" ht="13.15" thickTop="1" x14ac:dyDescent="0.35">
      <c r="H890" s="34">
        <f t="shared" si="2054"/>
        <v>4.7376089253097292E-16</v>
      </c>
      <c r="I890" s="34">
        <f t="shared" ref="I890:J890" si="2059">I885</f>
        <v>-0.3651219907345068</v>
      </c>
      <c r="J890" s="34">
        <f t="shared" si="2059"/>
        <v>0</v>
      </c>
      <c r="K890" s="34">
        <f t="shared" si="2050"/>
        <v>-0.3651219907345068</v>
      </c>
      <c r="L890" s="34">
        <f>$CE$6-$CE$7*SUMPRODUCT($B$6:$CD$6,Q889:CS889)</f>
        <v>0</v>
      </c>
    </row>
    <row r="891" spans="2:97" ht="13.5" thickBot="1" x14ac:dyDescent="0.4">
      <c r="B891" s="39" t="s">
        <v>367</v>
      </c>
      <c r="D891" s="39" t="s">
        <v>368</v>
      </c>
      <c r="E891" s="39" t="s">
        <v>369</v>
      </c>
      <c r="F891" s="39" t="s">
        <v>370</v>
      </c>
      <c r="H891" s="39" t="s">
        <v>347</v>
      </c>
      <c r="I891" s="39" t="s">
        <v>371</v>
      </c>
      <c r="J891" s="39" t="s">
        <v>372</v>
      </c>
      <c r="K891" s="39" t="s">
        <v>349</v>
      </c>
      <c r="L891" s="39" t="s">
        <v>373</v>
      </c>
      <c r="M891" s="39" t="s">
        <v>374</v>
      </c>
      <c r="O891" s="45" t="s">
        <v>336</v>
      </c>
    </row>
    <row r="892" spans="2:97" ht="13.9" thickTop="1" thickBot="1" x14ac:dyDescent="0.4">
      <c r="B892" s="32">
        <f>1+B887</f>
        <v>9</v>
      </c>
      <c r="D892" s="32">
        <f>IF(F887,IF(M892&lt;0,D887,H892),E887)</f>
        <v>4.7752089961455206E-16</v>
      </c>
      <c r="E892" s="32">
        <f>IF(F887,IF(M892&lt;0,H892,E887),H892)</f>
        <v>4.8128090669813121E-16</v>
      </c>
      <c r="F892" s="32" t="b">
        <f>OR(F887,M892*M887&lt;=0)</f>
        <v>1</v>
      </c>
      <c r="H892" s="32">
        <f>IF(F887,(D887+E887)/2,2*H887)</f>
        <v>4.7752089961455206E-16</v>
      </c>
      <c r="I892" s="32">
        <f>I887</f>
        <v>-0.49706183544640314</v>
      </c>
      <c r="J892" s="32">
        <f>J887</f>
        <v>0</v>
      </c>
      <c r="K892" s="32">
        <f>I892+J892*H892</f>
        <v>-0.49706183544640314</v>
      </c>
      <c r="L892" s="32">
        <f>$CE$3-$CE$7*SUMPRODUCT($B$3:$CD$3,Q894:CS894)</f>
        <v>0</v>
      </c>
      <c r="M892" s="32">
        <f>SUMPRODUCT(L892:L895,J892:J895)</f>
        <v>0</v>
      </c>
      <c r="O892" s="46">
        <f>SUM(Q892:CS892)</f>
        <v>-1.2659907370647412</v>
      </c>
      <c r="P892" s="39" t="s">
        <v>363</v>
      </c>
      <c r="Q892" s="32">
        <f t="shared" ref="Q892:AV892" si="2060">SUMPRODUCT(B$3:B$6,$K892:$K895)</f>
        <v>0.93942911356858583</v>
      </c>
      <c r="R892" s="32">
        <f t="shared" si="2060"/>
        <v>0.57430712283407903</v>
      </c>
      <c r="S892" s="32">
        <f t="shared" si="2060"/>
        <v>0.20918513209957224</v>
      </c>
      <c r="T892" s="32">
        <f t="shared" si="2060"/>
        <v>0.53396400546042089</v>
      </c>
      <c r="U892" s="32">
        <f t="shared" si="2060"/>
        <v>0.16884201472591415</v>
      </c>
      <c r="V892" s="32">
        <f t="shared" si="2060"/>
        <v>-0.19627997600859265</v>
      </c>
      <c r="W892" s="32">
        <f t="shared" si="2060"/>
        <v>0.12849889735225611</v>
      </c>
      <c r="X892" s="32">
        <f t="shared" si="2060"/>
        <v>-0.23662309338225068</v>
      </c>
      <c r="Y892" s="32">
        <f t="shared" si="2060"/>
        <v>-0.60174508411675753</v>
      </c>
      <c r="Z892" s="32">
        <f t="shared" si="2060"/>
        <v>1.2207603884718621</v>
      </c>
      <c r="AA892" s="32">
        <f t="shared" si="2060"/>
        <v>0.85563839773735528</v>
      </c>
      <c r="AB892" s="32">
        <f t="shared" si="2060"/>
        <v>0.49051640700284849</v>
      </c>
      <c r="AC892" s="32">
        <f t="shared" si="2060"/>
        <v>0.81529528036369725</v>
      </c>
      <c r="AD892" s="32">
        <f t="shared" si="2060"/>
        <v>0.45017328962919045</v>
      </c>
      <c r="AE892" s="32">
        <f t="shared" si="2060"/>
        <v>8.5051298894683658E-2</v>
      </c>
      <c r="AF892" s="32">
        <f t="shared" si="2060"/>
        <v>0.40983017225553242</v>
      </c>
      <c r="AG892" s="32">
        <f t="shared" si="2060"/>
        <v>4.4708181521025625E-2</v>
      </c>
      <c r="AH892" s="32">
        <f t="shared" si="2060"/>
        <v>-0.32041380921348117</v>
      </c>
      <c r="AI892" s="32">
        <f t="shared" si="2060"/>
        <v>1.5958687550095636</v>
      </c>
      <c r="AJ892" s="32">
        <f t="shared" si="2060"/>
        <v>1.2307467642750569</v>
      </c>
      <c r="AK892" s="32">
        <f t="shared" si="2060"/>
        <v>0.86562477354055012</v>
      </c>
      <c r="AL892" s="32">
        <f t="shared" si="2060"/>
        <v>1.190403646901399</v>
      </c>
      <c r="AM892" s="32">
        <f t="shared" si="2060"/>
        <v>0.82528165616689209</v>
      </c>
      <c r="AN892" s="32">
        <f t="shared" si="2060"/>
        <v>0.46015966543238529</v>
      </c>
      <c r="AO892" s="32">
        <f t="shared" si="2060"/>
        <v>0.78493853879323405</v>
      </c>
      <c r="AP892" s="32">
        <f t="shared" si="2060"/>
        <v>0.41981654805872726</v>
      </c>
      <c r="AQ892" s="32">
        <f t="shared" si="2060"/>
        <v>5.4694557324220461E-2</v>
      </c>
      <c r="AR892" s="32">
        <f t="shared" si="2060"/>
        <v>0.44236727812218263</v>
      </c>
      <c r="AS892" s="32">
        <f t="shared" si="2060"/>
        <v>7.7245287387675832E-2</v>
      </c>
      <c r="AT892" s="32">
        <f t="shared" si="2060"/>
        <v>-0.28787670334683096</v>
      </c>
      <c r="AU892" s="32">
        <f t="shared" si="2060"/>
        <v>3.6902170014017799E-2</v>
      </c>
      <c r="AV892" s="32">
        <f t="shared" si="2060"/>
        <v>-0.328219820720489</v>
      </c>
      <c r="AW892" s="32">
        <f t="shared" ref="AW892:CB892" si="2061">SUMPRODUCT(AH$3:AH$6,$K892:$K895)</f>
        <v>-0.69334181145499585</v>
      </c>
      <c r="AX892" s="32">
        <f t="shared" si="2061"/>
        <v>-0.36856293809414697</v>
      </c>
      <c r="AY892" s="32">
        <f t="shared" si="2061"/>
        <v>-0.73368492882865377</v>
      </c>
      <c r="AZ892" s="32">
        <f t="shared" si="2061"/>
        <v>-1.0988069195631605</v>
      </c>
      <c r="BA892" s="32">
        <f t="shared" si="2061"/>
        <v>0.72369855302545893</v>
      </c>
      <c r="BB892" s="32">
        <f t="shared" si="2061"/>
        <v>0.35857656229095214</v>
      </c>
      <c r="BC892" s="32">
        <f t="shared" si="2061"/>
        <v>-6.5454284435546572E-3</v>
      </c>
      <c r="BD892" s="32">
        <f t="shared" si="2061"/>
        <v>0.31823344491729411</v>
      </c>
      <c r="BE892" s="32">
        <f t="shared" si="2061"/>
        <v>-4.6888545817212711E-2</v>
      </c>
      <c r="BF892" s="32">
        <f t="shared" si="2061"/>
        <v>-0.41201053655171949</v>
      </c>
      <c r="BG892" s="32">
        <f t="shared" si="2061"/>
        <v>-8.7231663190870723E-2</v>
      </c>
      <c r="BH892" s="32">
        <f t="shared" si="2061"/>
        <v>-0.45235365392537752</v>
      </c>
      <c r="BI892" s="32">
        <f t="shared" si="2061"/>
        <v>-0.81747564465988432</v>
      </c>
      <c r="BJ892" s="32">
        <f t="shared" si="2061"/>
        <v>1.0988069195631605</v>
      </c>
      <c r="BK892" s="32">
        <f t="shared" si="2061"/>
        <v>0.73368492882865377</v>
      </c>
      <c r="BL892" s="32">
        <f t="shared" si="2061"/>
        <v>0.36856293809414697</v>
      </c>
      <c r="BM892" s="32">
        <f t="shared" si="2061"/>
        <v>0.69334181145499585</v>
      </c>
      <c r="BN892" s="32">
        <f t="shared" si="2061"/>
        <v>0.328219820720489</v>
      </c>
      <c r="BO892" s="32">
        <f t="shared" si="2061"/>
        <v>-3.6902170014017799E-2</v>
      </c>
      <c r="BP892" s="32">
        <f t="shared" si="2061"/>
        <v>0.28787670334683096</v>
      </c>
      <c r="BQ892" s="32">
        <f t="shared" si="2061"/>
        <v>-7.7245287387675832E-2</v>
      </c>
      <c r="BR892" s="32">
        <f t="shared" si="2061"/>
        <v>-0.44236727812218263</v>
      </c>
      <c r="BS892" s="32">
        <f t="shared" si="2061"/>
        <v>-5.4694557324220461E-2</v>
      </c>
      <c r="BT892" s="32">
        <f t="shared" si="2061"/>
        <v>-0.41981654805872726</v>
      </c>
      <c r="BU892" s="32">
        <f t="shared" si="2061"/>
        <v>-0.78493853879323405</v>
      </c>
      <c r="BV892" s="32">
        <f t="shared" si="2061"/>
        <v>-0.46015966543238529</v>
      </c>
      <c r="BW892" s="32">
        <f t="shared" si="2061"/>
        <v>-0.82528165616689209</v>
      </c>
      <c r="BX892" s="32">
        <f t="shared" si="2061"/>
        <v>-1.190403646901399</v>
      </c>
      <c r="BY892" s="32">
        <f t="shared" si="2061"/>
        <v>-0.86562477354055012</v>
      </c>
      <c r="BZ892" s="32">
        <f t="shared" si="2061"/>
        <v>-1.2307467642750569</v>
      </c>
      <c r="CA892" s="32">
        <f t="shared" si="2061"/>
        <v>-1.5958687550095636</v>
      </c>
      <c r="CB892" s="32">
        <f t="shared" si="2061"/>
        <v>0.22663671757905579</v>
      </c>
      <c r="CC892" s="32">
        <f t="shared" ref="CC892:CS892" si="2062">SUMPRODUCT(BN$3:BN$6,$K892:$K895)</f>
        <v>-0.13848527315545101</v>
      </c>
      <c r="CD892" s="32">
        <f t="shared" si="2062"/>
        <v>-0.5036072638899578</v>
      </c>
      <c r="CE892" s="32">
        <f t="shared" si="2062"/>
        <v>-0.17882839052910904</v>
      </c>
      <c r="CF892" s="32">
        <f t="shared" si="2062"/>
        <v>-0.54395038126361583</v>
      </c>
      <c r="CG892" s="32">
        <f t="shared" si="2062"/>
        <v>-0.90907237199812263</v>
      </c>
      <c r="CH892" s="32">
        <f t="shared" si="2062"/>
        <v>-0.58429349863727387</v>
      </c>
      <c r="CI892" s="32">
        <f t="shared" si="2062"/>
        <v>-0.94941548937178066</v>
      </c>
      <c r="CJ892" s="32">
        <f t="shared" si="2062"/>
        <v>-1.3145374801062875</v>
      </c>
      <c r="CK892" s="32">
        <f t="shared" si="2062"/>
        <v>0.60174508411675753</v>
      </c>
      <c r="CL892" s="32">
        <f t="shared" si="2062"/>
        <v>0.23662309338225068</v>
      </c>
      <c r="CM892" s="32">
        <f t="shared" si="2062"/>
        <v>-0.12849889735225611</v>
      </c>
      <c r="CN892" s="32">
        <f t="shared" si="2062"/>
        <v>0.19627997600859265</v>
      </c>
      <c r="CO892" s="32">
        <f t="shared" si="2062"/>
        <v>-0.16884201472591415</v>
      </c>
      <c r="CP892" s="32">
        <f t="shared" si="2062"/>
        <v>-0.53396400546042089</v>
      </c>
      <c r="CQ892" s="32">
        <f t="shared" si="2062"/>
        <v>-0.20918513209957224</v>
      </c>
      <c r="CR892" s="32">
        <f t="shared" si="2062"/>
        <v>-0.57430712283407903</v>
      </c>
      <c r="CS892" s="32">
        <f t="shared" si="2062"/>
        <v>-0.93942911356858583</v>
      </c>
    </row>
    <row r="893" spans="2:97" ht="13.9" thickTop="1" thickBot="1" x14ac:dyDescent="0.4">
      <c r="H893" s="33">
        <f>H892</f>
        <v>4.7752089961455206E-16</v>
      </c>
      <c r="I893" s="33">
        <f t="shared" ref="I893:J893" si="2063">I888</f>
        <v>0.328219820720489</v>
      </c>
      <c r="J893" s="33">
        <f t="shared" si="2063"/>
        <v>0</v>
      </c>
      <c r="K893" s="33">
        <f t="shared" ref="K893:K895" si="2064">I893+J893*H893</f>
        <v>0.328219820720489</v>
      </c>
      <c r="L893" s="33">
        <f>$CE$4-$CE$7*SUMPRODUCT($B$4:$CD$4,Q894:CS894)</f>
        <v>0</v>
      </c>
      <c r="M893" s="39" t="s">
        <v>375</v>
      </c>
      <c r="O893" s="47">
        <f t="shared" ref="O893:O894" si="2065">SUM(Q893:CS893)</f>
        <v>98.882941364185811</v>
      </c>
      <c r="P893" s="39" t="s">
        <v>365</v>
      </c>
      <c r="Q893" s="33">
        <f>EXP(Q892)</f>
        <v>2.5585203767569604</v>
      </c>
      <c r="R893" s="33">
        <f>EXP(R892)</f>
        <v>1.7758996202338888</v>
      </c>
      <c r="S893" s="33">
        <f t="shared" ref="S893:CD893" si="2066">EXP(S892)</f>
        <v>1.2326731847820882</v>
      </c>
      <c r="T893" s="33">
        <f t="shared" si="2066"/>
        <v>1.7056802511713061</v>
      </c>
      <c r="U893" s="33">
        <f t="shared" si="2066"/>
        <v>1.1839330801559254</v>
      </c>
      <c r="V893" s="33">
        <f t="shared" si="2066"/>
        <v>0.82178212318805843</v>
      </c>
      <c r="W893" s="33">
        <f t="shared" si="2066"/>
        <v>1.1371201674475369</v>
      </c>
      <c r="X893" s="33">
        <f t="shared" si="2066"/>
        <v>0.7892887201039499</v>
      </c>
      <c r="Y893" s="33">
        <f t="shared" si="2066"/>
        <v>0.54785474879203866</v>
      </c>
      <c r="Z893" s="33">
        <f t="shared" si="2066"/>
        <v>3.3897642915943575</v>
      </c>
      <c r="AA893" s="33">
        <f t="shared" si="2066"/>
        <v>2.3528759719143948</v>
      </c>
      <c r="AB893" s="33">
        <f t="shared" si="2066"/>
        <v>1.6331593771696347</v>
      </c>
      <c r="AC893" s="33">
        <f t="shared" si="2066"/>
        <v>2.259842861062904</v>
      </c>
      <c r="AD893" s="33">
        <f t="shared" si="2066"/>
        <v>1.5685839812762625</v>
      </c>
      <c r="AE893" s="33">
        <f t="shared" si="2066"/>
        <v>1.0887729181130892</v>
      </c>
      <c r="AF893" s="33">
        <f t="shared" si="2066"/>
        <v>1.5065619073752687</v>
      </c>
      <c r="AG893" s="33">
        <f t="shared" si="2066"/>
        <v>1.0457226541841746</v>
      </c>
      <c r="AH893" s="33">
        <f t="shared" si="2066"/>
        <v>0.72584861207539253</v>
      </c>
      <c r="AI893" s="33">
        <f t="shared" si="2066"/>
        <v>4.9326124430198695</v>
      </c>
      <c r="AJ893" s="33">
        <f t="shared" si="2066"/>
        <v>3.4237853424577427</v>
      </c>
      <c r="AK893" s="33">
        <f t="shared" si="2066"/>
        <v>2.3764903905671106</v>
      </c>
      <c r="AL893" s="33">
        <f t="shared" si="2066"/>
        <v>3.2884082953465787</v>
      </c>
      <c r="AM893" s="33">
        <f t="shared" si="2066"/>
        <v>2.2825235616384938</v>
      </c>
      <c r="AN893" s="33">
        <f t="shared" si="2066"/>
        <v>1.5843269270447398</v>
      </c>
      <c r="AO893" s="33">
        <f t="shared" si="2066"/>
        <v>2.1922721968977181</v>
      </c>
      <c r="AP893" s="33">
        <f t="shared" si="2066"/>
        <v>1.521682374425662</v>
      </c>
      <c r="AQ893" s="33">
        <f t="shared" si="2066"/>
        <v>1.0562179513631593</v>
      </c>
      <c r="AR893" s="33">
        <f t="shared" si="2066"/>
        <v>1.556387262465061</v>
      </c>
      <c r="AS893" s="33">
        <f t="shared" si="2066"/>
        <v>1.0803070295856085</v>
      </c>
      <c r="AT893" s="33">
        <f t="shared" si="2066"/>
        <v>0.74985404103323539</v>
      </c>
      <c r="AU893" s="33">
        <f t="shared" si="2066"/>
        <v>1.0375915083100402</v>
      </c>
      <c r="AV893" s="33">
        <f t="shared" si="2066"/>
        <v>0.72020468639040536</v>
      </c>
      <c r="AW893" s="33">
        <f t="shared" si="2066"/>
        <v>0.4999026940221567</v>
      </c>
      <c r="AX893" s="33">
        <f t="shared" si="2066"/>
        <v>0.69172767220669318</v>
      </c>
      <c r="AY893" s="33">
        <f t="shared" si="2066"/>
        <v>0.48013645759360335</v>
      </c>
      <c r="AZ893" s="33">
        <f t="shared" si="2066"/>
        <v>0.33326846268143773</v>
      </c>
      <c r="BA893" s="33">
        <f t="shared" si="2066"/>
        <v>2.0620457097487161</v>
      </c>
      <c r="BB893" s="33">
        <f t="shared" si="2066"/>
        <v>1.4312906108214769</v>
      </c>
      <c r="BC893" s="33">
        <f t="shared" si="2066"/>
        <v>0.99347594621234703</v>
      </c>
      <c r="BD893" s="33">
        <f t="shared" si="2066"/>
        <v>1.374697139832477</v>
      </c>
      <c r="BE893" s="33">
        <f t="shared" si="2066"/>
        <v>0.95419374054765083</v>
      </c>
      <c r="BF893" s="33">
        <f t="shared" si="2066"/>
        <v>0.66231729747489765</v>
      </c>
      <c r="BG893" s="33">
        <f t="shared" si="2066"/>
        <v>0.91646475988831755</v>
      </c>
      <c r="BH893" s="33">
        <f t="shared" si="2066"/>
        <v>0.63612916036510025</v>
      </c>
      <c r="BI893" s="33">
        <f t="shared" si="2066"/>
        <v>0.44154486498326495</v>
      </c>
      <c r="BJ893" s="33">
        <f t="shared" si="2066"/>
        <v>3.000583949510617</v>
      </c>
      <c r="BK893" s="33">
        <f t="shared" si="2066"/>
        <v>2.082741237797066</v>
      </c>
      <c r="BL893" s="33">
        <f t="shared" si="2066"/>
        <v>1.4456556245753209</v>
      </c>
      <c r="BM893" s="33">
        <f t="shared" si="2066"/>
        <v>2.0003892996737442</v>
      </c>
      <c r="BN893" s="33">
        <f t="shared" si="2066"/>
        <v>1.3884941585313768</v>
      </c>
      <c r="BO893" s="33">
        <f t="shared" si="2066"/>
        <v>0.96377041638354699</v>
      </c>
      <c r="BP893" s="33">
        <f t="shared" si="2066"/>
        <v>1.3335928664491621</v>
      </c>
      <c r="BQ893" s="33">
        <f t="shared" si="2066"/>
        <v>0.92566277235425076</v>
      </c>
      <c r="BR893" s="33">
        <f t="shared" si="2066"/>
        <v>0.64251361092236436</v>
      </c>
      <c r="BS893" s="33">
        <f t="shared" si="2066"/>
        <v>0.94677428906542982</v>
      </c>
      <c r="BT893" s="33">
        <f t="shared" si="2066"/>
        <v>0.65716736738666381</v>
      </c>
      <c r="BU893" s="33">
        <f t="shared" si="2066"/>
        <v>0.45614773631444988</v>
      </c>
      <c r="BV893" s="33">
        <f t="shared" si="2066"/>
        <v>0.63118285937695295</v>
      </c>
      <c r="BW893" s="33">
        <f t="shared" si="2066"/>
        <v>0.43811157825777569</v>
      </c>
      <c r="BX893" s="33">
        <f t="shared" si="2066"/>
        <v>0.30409849087629975</v>
      </c>
      <c r="BY893" s="33">
        <f t="shared" si="2066"/>
        <v>0.42078857291796845</v>
      </c>
      <c r="BZ893" s="33">
        <f t="shared" si="2066"/>
        <v>0.29207438550518366</v>
      </c>
      <c r="CA893" s="33">
        <f t="shared" si="2066"/>
        <v>0.20273232725086646</v>
      </c>
      <c r="CB893" s="33">
        <f t="shared" si="2066"/>
        <v>1.254374093100487</v>
      </c>
      <c r="CC893" s="33">
        <f t="shared" si="2066"/>
        <v>0.87067607348588738</v>
      </c>
      <c r="CD893" s="33">
        <f t="shared" si="2066"/>
        <v>0.60434668502044186</v>
      </c>
      <c r="CE893" s="33">
        <f t="shared" ref="CE893:CS893" si="2067">EXP(CE892)</f>
        <v>0.83624939540032428</v>
      </c>
      <c r="CF893" s="33">
        <f t="shared" si="2067"/>
        <v>0.58045071565725803</v>
      </c>
      <c r="CG893" s="33">
        <f t="shared" si="2067"/>
        <v>0.40289779001362774</v>
      </c>
      <c r="CH893" s="33">
        <f t="shared" si="2067"/>
        <v>0.55749959693354922</v>
      </c>
      <c r="CI893" s="33">
        <f t="shared" si="2067"/>
        <v>0.38696714377150515</v>
      </c>
      <c r="CJ893" s="33">
        <f t="shared" si="2067"/>
        <v>0.26859852667575168</v>
      </c>
      <c r="CK893" s="33">
        <f t="shared" si="2067"/>
        <v>1.8253013270486262</v>
      </c>
      <c r="CL893" s="33">
        <f t="shared" si="2067"/>
        <v>1.2669635008445317</v>
      </c>
      <c r="CM893" s="33">
        <f t="shared" si="2067"/>
        <v>0.87941453210233111</v>
      </c>
      <c r="CN893" s="33">
        <f t="shared" si="2067"/>
        <v>1.2168675513657503</v>
      </c>
      <c r="CO893" s="33">
        <f t="shared" si="2067"/>
        <v>0.84464233389635401</v>
      </c>
      <c r="CP893" s="33">
        <f t="shared" si="2067"/>
        <v>0.58627635473488715</v>
      </c>
      <c r="CQ893" s="33">
        <f t="shared" si="2067"/>
        <v>0.8112450342438331</v>
      </c>
      <c r="CR893" s="33">
        <f t="shared" si="2067"/>
        <v>0.56309488926423579</v>
      </c>
      <c r="CS893" s="33">
        <f t="shared" si="2067"/>
        <v>0.39085090315659121</v>
      </c>
    </row>
    <row r="894" spans="2:97" ht="13.9" thickTop="1" thickBot="1" x14ac:dyDescent="0.4">
      <c r="H894" s="32">
        <f t="shared" ref="H894:H895" si="2068">H893</f>
        <v>4.7752089961455206E-16</v>
      </c>
      <c r="I894" s="32">
        <f t="shared" ref="I894:J894" si="2069">I889</f>
        <v>-0.40546510810816483</v>
      </c>
      <c r="J894" s="32">
        <f t="shared" si="2069"/>
        <v>0</v>
      </c>
      <c r="K894" s="32">
        <f t="shared" si="2064"/>
        <v>-0.40546510810816483</v>
      </c>
      <c r="L894" s="32">
        <f>$CE$5-$CE$7*SUMPRODUCT($B$5:$CD$5,Q894:CS894)</f>
        <v>0</v>
      </c>
      <c r="M894" s="32">
        <f>SUMPRODUCT($B$7:$CD$7, LN(Q894:CS894))</f>
        <v>-3180.5978399977985</v>
      </c>
      <c r="O894" s="48">
        <f t="shared" si="2065"/>
        <v>1.0000000000000004</v>
      </c>
      <c r="P894" s="39" t="s">
        <v>366</v>
      </c>
      <c r="Q894" s="32">
        <f t="shared" ref="Q894:AV894" si="2070">Q893/$O893</f>
        <v>2.5874234134418913E-2</v>
      </c>
      <c r="R894" s="32">
        <f t="shared" si="2070"/>
        <v>1.7959615639802334E-2</v>
      </c>
      <c r="S894" s="32">
        <f t="shared" si="2070"/>
        <v>1.2465984200875999E-2</v>
      </c>
      <c r="T894" s="32">
        <f t="shared" si="2070"/>
        <v>1.7249489422945932E-2</v>
      </c>
      <c r="U894" s="32">
        <f t="shared" si="2070"/>
        <v>1.1973077093201553E-2</v>
      </c>
      <c r="V894" s="32">
        <f t="shared" si="2070"/>
        <v>8.3106561339173299E-3</v>
      </c>
      <c r="W894" s="32">
        <f t="shared" si="2070"/>
        <v>1.1499659615297284E-2</v>
      </c>
      <c r="X894" s="32">
        <f t="shared" si="2070"/>
        <v>7.9820513954676972E-3</v>
      </c>
      <c r="Y894" s="32">
        <f t="shared" si="2070"/>
        <v>5.5404374226115504E-3</v>
      </c>
      <c r="Z894" s="32">
        <f t="shared" si="2070"/>
        <v>3.4280577062426348E-2</v>
      </c>
      <c r="AA894" s="32">
        <f t="shared" si="2070"/>
        <v>2.379455889412466E-2</v>
      </c>
      <c r="AB894" s="32">
        <f t="shared" si="2070"/>
        <v>1.6516088160795195E-2</v>
      </c>
      <c r="AC894" s="32">
        <f t="shared" si="2070"/>
        <v>2.2853718041617555E-2</v>
      </c>
      <c r="AD894" s="32">
        <f t="shared" si="2070"/>
        <v>1.5863039262749765E-2</v>
      </c>
      <c r="AE894" s="32">
        <f t="shared" si="2070"/>
        <v>1.1010725440530124E-2</v>
      </c>
      <c r="AF894" s="32">
        <f t="shared" si="2070"/>
        <v>1.523581202774503E-2</v>
      </c>
      <c r="AG894" s="32">
        <f t="shared" si="2070"/>
        <v>1.0575359508499841E-2</v>
      </c>
      <c r="AH894" s="32">
        <f t="shared" si="2070"/>
        <v>7.34048362702008E-3</v>
      </c>
      <c r="AI894" s="32">
        <f t="shared" si="2070"/>
        <v>4.9883350707105902E-2</v>
      </c>
      <c r="AJ894" s="32">
        <f t="shared" si="2070"/>
        <v>3.4624630853646872E-2</v>
      </c>
      <c r="AK894" s="32">
        <f t="shared" si="2070"/>
        <v>2.4033370749101182E-2</v>
      </c>
      <c r="AL894" s="32">
        <f t="shared" si="2070"/>
        <v>3.3255567138070589E-2</v>
      </c>
      <c r="AM894" s="32">
        <f t="shared" si="2070"/>
        <v>2.308308723576457E-2</v>
      </c>
      <c r="AN894" s="32">
        <f t="shared" si="2070"/>
        <v>1.6022247166067448E-2</v>
      </c>
      <c r="AO894" s="32">
        <f t="shared" si="2070"/>
        <v>2.2170378092047052E-2</v>
      </c>
      <c r="AP894" s="32">
        <f t="shared" si="2070"/>
        <v>1.538872482384304E-2</v>
      </c>
      <c r="AQ894" s="32">
        <f t="shared" si="2070"/>
        <v>1.0681498110711627E-2</v>
      </c>
      <c r="AR894" s="32">
        <f t="shared" si="2070"/>
        <v>1.5739694238391309E-2</v>
      </c>
      <c r="AS894" s="32">
        <f t="shared" si="2070"/>
        <v>1.0925110182623295E-2</v>
      </c>
      <c r="AT894" s="32">
        <f t="shared" si="2070"/>
        <v>7.5832497566139688E-3</v>
      </c>
      <c r="AU894" s="32">
        <f t="shared" si="2070"/>
        <v>1.0493129492260868E-2</v>
      </c>
      <c r="AV894" s="32">
        <f t="shared" si="2070"/>
        <v>7.2834067884155257E-3</v>
      </c>
      <c r="AW894" s="32">
        <f t="shared" ref="AW894:CB894" si="2071">AW893/$O893</f>
        <v>5.0554998377426432E-3</v>
      </c>
      <c r="AX894" s="32">
        <f t="shared" si="2071"/>
        <v>6.9954196615072423E-3</v>
      </c>
      <c r="AY894" s="32">
        <f t="shared" si="2071"/>
        <v>4.8556045256103481E-3</v>
      </c>
      <c r="AZ894" s="32">
        <f t="shared" si="2071"/>
        <v>3.3703332251617617E-3</v>
      </c>
      <c r="BA894" s="32">
        <f t="shared" si="2071"/>
        <v>2.0853401823416672E-2</v>
      </c>
      <c r="BB894" s="32">
        <f t="shared" si="2071"/>
        <v>1.4474595830943524E-2</v>
      </c>
      <c r="BC894" s="32">
        <f t="shared" si="2071"/>
        <v>1.0046990234173716E-2</v>
      </c>
      <c r="BD894" s="32">
        <f t="shared" si="2071"/>
        <v>1.3902267882277776E-2</v>
      </c>
      <c r="BE894" s="32">
        <f t="shared" si="2071"/>
        <v>9.6497305539623452E-3</v>
      </c>
      <c r="BF894" s="32">
        <f t="shared" si="2071"/>
        <v>6.6979934894491402E-3</v>
      </c>
      <c r="BG894" s="32">
        <f t="shared" si="2071"/>
        <v>9.2681785881851796E-3</v>
      </c>
      <c r="BH894" s="32">
        <f t="shared" si="2071"/>
        <v>6.43315370264156E-3</v>
      </c>
      <c r="BI894" s="32">
        <f t="shared" si="2071"/>
        <v>4.4653289929660923E-3</v>
      </c>
      <c r="BJ894" s="32">
        <f t="shared" si="2071"/>
        <v>3.034480880235417E-2</v>
      </c>
      <c r="BK894" s="32">
        <f t="shared" si="2071"/>
        <v>2.106269503175812E-2</v>
      </c>
      <c r="BL894" s="32">
        <f t="shared" si="2071"/>
        <v>1.4619868752194296E-2</v>
      </c>
      <c r="BM894" s="32">
        <f t="shared" si="2071"/>
        <v>2.0229872534902778E-2</v>
      </c>
      <c r="BN894" s="32">
        <f t="shared" si="2071"/>
        <v>1.4041796687838741E-2</v>
      </c>
      <c r="BO894" s="32">
        <f t="shared" si="2071"/>
        <v>9.7465791681295277E-3</v>
      </c>
      <c r="BP894" s="32">
        <f t="shared" si="2071"/>
        <v>1.3486581689935178E-2</v>
      </c>
      <c r="BQ894" s="32">
        <f t="shared" si="2071"/>
        <v>9.361197791892489E-3</v>
      </c>
      <c r="BR894" s="32">
        <f t="shared" si="2071"/>
        <v>6.4977194454196819E-3</v>
      </c>
      <c r="BS894" s="32">
        <f t="shared" si="2071"/>
        <v>9.5746978801779445E-3</v>
      </c>
      <c r="BT894" s="32">
        <f t="shared" si="2071"/>
        <v>6.6459124123979772E-3</v>
      </c>
      <c r="BU894" s="32">
        <f t="shared" si="2071"/>
        <v>4.6130073602327227E-3</v>
      </c>
      <c r="BV894" s="32">
        <f t="shared" si="2071"/>
        <v>6.3831319201186265E-3</v>
      </c>
      <c r="BW894" s="32">
        <f t="shared" si="2071"/>
        <v>4.4306082749319825E-3</v>
      </c>
      <c r="BX894" s="32">
        <f t="shared" si="2071"/>
        <v>3.0753382401551466E-3</v>
      </c>
      <c r="BY894" s="32">
        <f t="shared" si="2071"/>
        <v>4.2554212800790829E-3</v>
      </c>
      <c r="BZ894" s="32">
        <f t="shared" si="2071"/>
        <v>2.953738849954654E-3</v>
      </c>
      <c r="CA894" s="32">
        <f t="shared" si="2071"/>
        <v>2.0502254934367638E-3</v>
      </c>
      <c r="CB894" s="32">
        <f t="shared" si="2071"/>
        <v>1.2685444787495025E-2</v>
      </c>
      <c r="CC894" s="32">
        <f t="shared" ref="CC894:CS894" si="2072">CC893/$O893</f>
        <v>8.805119077912418E-3</v>
      </c>
      <c r="CD894" s="32">
        <f t="shared" si="2072"/>
        <v>6.111738553514841E-3</v>
      </c>
      <c r="CE894" s="32">
        <f t="shared" si="2072"/>
        <v>8.4569631916633463E-3</v>
      </c>
      <c r="CF894" s="32">
        <f t="shared" si="2072"/>
        <v>5.8700793852749424E-3</v>
      </c>
      <c r="CG894" s="32">
        <f t="shared" si="2072"/>
        <v>4.0744923690098928E-3</v>
      </c>
      <c r="CH894" s="32">
        <f t="shared" si="2072"/>
        <v>5.6379754611088941E-3</v>
      </c>
      <c r="CI894" s="32">
        <f t="shared" si="2072"/>
        <v>3.9133862568499593E-3</v>
      </c>
      <c r="CJ894" s="32">
        <f t="shared" si="2072"/>
        <v>2.7163282460065936E-3</v>
      </c>
      <c r="CK894" s="32">
        <f t="shared" si="2072"/>
        <v>1.8459213509092964E-2</v>
      </c>
      <c r="CL894" s="32">
        <f t="shared" si="2072"/>
        <v>1.2812761062378858E-2</v>
      </c>
      <c r="CM894" s="32">
        <f t="shared" si="2072"/>
        <v>8.8934908283467007E-3</v>
      </c>
      <c r="CN894" s="32">
        <f t="shared" si="2072"/>
        <v>1.2306142339395304E-2</v>
      </c>
      <c r="CO894" s="32">
        <f t="shared" si="2072"/>
        <v>8.5418407082525679E-3</v>
      </c>
      <c r="CP894" s="32">
        <f t="shared" si="2072"/>
        <v>5.9289938855644642E-3</v>
      </c>
      <c r="CQ894" s="32">
        <f t="shared" si="2072"/>
        <v>8.2040948929301988E-3</v>
      </c>
      <c r="CR894" s="32">
        <f t="shared" si="2072"/>
        <v>5.694560472168376E-3</v>
      </c>
      <c r="CS894" s="32">
        <f t="shared" si="2072"/>
        <v>3.9526625903763078E-3</v>
      </c>
    </row>
    <row r="895" spans="2:97" ht="13.15" thickTop="1" x14ac:dyDescent="0.35">
      <c r="H895" s="34">
        <f t="shared" si="2068"/>
        <v>4.7752089961455206E-16</v>
      </c>
      <c r="I895" s="34">
        <f t="shared" ref="I895:J895" si="2073">I890</f>
        <v>-0.3651219907345068</v>
      </c>
      <c r="J895" s="34">
        <f t="shared" si="2073"/>
        <v>0</v>
      </c>
      <c r="K895" s="34">
        <f t="shared" si="2064"/>
        <v>-0.3651219907345068</v>
      </c>
      <c r="L895" s="34">
        <f>$CE$6-$CE$7*SUMPRODUCT($B$6:$CD$6,Q894:CS894)</f>
        <v>0</v>
      </c>
    </row>
    <row r="896" spans="2:97" ht="13.5" thickBot="1" x14ac:dyDescent="0.4">
      <c r="B896" s="39" t="s">
        <v>367</v>
      </c>
      <c r="D896" s="39" t="s">
        <v>368</v>
      </c>
      <c r="E896" s="39" t="s">
        <v>369</v>
      </c>
      <c r="F896" s="39" t="s">
        <v>370</v>
      </c>
      <c r="H896" s="39" t="s">
        <v>347</v>
      </c>
      <c r="I896" s="39" t="s">
        <v>371</v>
      </c>
      <c r="J896" s="39" t="s">
        <v>372</v>
      </c>
      <c r="K896" s="39" t="s">
        <v>349</v>
      </c>
      <c r="L896" s="39" t="s">
        <v>373</v>
      </c>
      <c r="M896" s="39" t="s">
        <v>374</v>
      </c>
      <c r="O896" s="45" t="s">
        <v>336</v>
      </c>
    </row>
    <row r="897" spans="1:97" ht="13.9" thickTop="1" thickBot="1" x14ac:dyDescent="0.4">
      <c r="B897" s="32">
        <f>1+B892</f>
        <v>10</v>
      </c>
      <c r="D897" s="32">
        <f>IF(F892,IF(M897&lt;0,D892,H897),E892)</f>
        <v>4.7940090315634164E-16</v>
      </c>
      <c r="E897" s="32">
        <f>IF(F892,IF(M897&lt;0,H897,E892),H897)</f>
        <v>4.8128090669813121E-16</v>
      </c>
      <c r="F897" s="32" t="b">
        <f>OR(F892,M897*M892&lt;=0)</f>
        <v>1</v>
      </c>
      <c r="H897" s="32">
        <f>IF(F892,(D892+E892)/2,2*H892)</f>
        <v>4.7940090315634164E-16</v>
      </c>
      <c r="I897" s="32">
        <f>I892</f>
        <v>-0.49706183544640314</v>
      </c>
      <c r="J897" s="32">
        <f>J892</f>
        <v>0</v>
      </c>
      <c r="K897" s="32">
        <f>I897+J897*H897</f>
        <v>-0.49706183544640314</v>
      </c>
      <c r="L897" s="32">
        <f>$CE$3-$CE$7*SUMPRODUCT($B$3:$CD$3,Q899:CS899)</f>
        <v>0</v>
      </c>
      <c r="M897" s="32">
        <f>SUMPRODUCT(L897:L900,J897:J900)</f>
        <v>0</v>
      </c>
      <c r="O897" s="46">
        <f>SUM(Q897:CS897)</f>
        <v>-1.2659907370647412</v>
      </c>
      <c r="P897" s="39" t="s">
        <v>363</v>
      </c>
      <c r="Q897" s="32">
        <f t="shared" ref="Q897:AV897" si="2074">SUMPRODUCT(B$3:B$6,$K897:$K900)</f>
        <v>0.93942911356858583</v>
      </c>
      <c r="R897" s="32">
        <f t="shared" si="2074"/>
        <v>0.57430712283407903</v>
      </c>
      <c r="S897" s="32">
        <f t="shared" si="2074"/>
        <v>0.20918513209957224</v>
      </c>
      <c r="T897" s="32">
        <f t="shared" si="2074"/>
        <v>0.53396400546042089</v>
      </c>
      <c r="U897" s="32">
        <f t="shared" si="2074"/>
        <v>0.16884201472591415</v>
      </c>
      <c r="V897" s="32">
        <f t="shared" si="2074"/>
        <v>-0.19627997600859265</v>
      </c>
      <c r="W897" s="32">
        <f t="shared" si="2074"/>
        <v>0.12849889735225611</v>
      </c>
      <c r="X897" s="32">
        <f t="shared" si="2074"/>
        <v>-0.23662309338225068</v>
      </c>
      <c r="Y897" s="32">
        <f t="shared" si="2074"/>
        <v>-0.60174508411675753</v>
      </c>
      <c r="Z897" s="32">
        <f t="shared" si="2074"/>
        <v>1.2207603884718621</v>
      </c>
      <c r="AA897" s="32">
        <f t="shared" si="2074"/>
        <v>0.85563839773735528</v>
      </c>
      <c r="AB897" s="32">
        <f t="shared" si="2074"/>
        <v>0.49051640700284849</v>
      </c>
      <c r="AC897" s="32">
        <f t="shared" si="2074"/>
        <v>0.81529528036369725</v>
      </c>
      <c r="AD897" s="32">
        <f t="shared" si="2074"/>
        <v>0.45017328962919045</v>
      </c>
      <c r="AE897" s="32">
        <f t="shared" si="2074"/>
        <v>8.5051298894683658E-2</v>
      </c>
      <c r="AF897" s="32">
        <f t="shared" si="2074"/>
        <v>0.40983017225553242</v>
      </c>
      <c r="AG897" s="32">
        <f t="shared" si="2074"/>
        <v>4.4708181521025625E-2</v>
      </c>
      <c r="AH897" s="32">
        <f t="shared" si="2074"/>
        <v>-0.32041380921348117</v>
      </c>
      <c r="AI897" s="32">
        <f t="shared" si="2074"/>
        <v>1.5958687550095636</v>
      </c>
      <c r="AJ897" s="32">
        <f t="shared" si="2074"/>
        <v>1.2307467642750569</v>
      </c>
      <c r="AK897" s="32">
        <f t="shared" si="2074"/>
        <v>0.86562477354055012</v>
      </c>
      <c r="AL897" s="32">
        <f t="shared" si="2074"/>
        <v>1.190403646901399</v>
      </c>
      <c r="AM897" s="32">
        <f t="shared" si="2074"/>
        <v>0.82528165616689209</v>
      </c>
      <c r="AN897" s="32">
        <f t="shared" si="2074"/>
        <v>0.46015966543238529</v>
      </c>
      <c r="AO897" s="32">
        <f t="shared" si="2074"/>
        <v>0.78493853879323405</v>
      </c>
      <c r="AP897" s="32">
        <f t="shared" si="2074"/>
        <v>0.41981654805872726</v>
      </c>
      <c r="AQ897" s="32">
        <f t="shared" si="2074"/>
        <v>5.4694557324220461E-2</v>
      </c>
      <c r="AR897" s="32">
        <f t="shared" si="2074"/>
        <v>0.44236727812218263</v>
      </c>
      <c r="AS897" s="32">
        <f t="shared" si="2074"/>
        <v>7.7245287387675832E-2</v>
      </c>
      <c r="AT897" s="32">
        <f t="shared" si="2074"/>
        <v>-0.28787670334683096</v>
      </c>
      <c r="AU897" s="32">
        <f t="shared" si="2074"/>
        <v>3.6902170014017799E-2</v>
      </c>
      <c r="AV897" s="32">
        <f t="shared" si="2074"/>
        <v>-0.328219820720489</v>
      </c>
      <c r="AW897" s="32">
        <f t="shared" ref="AW897:CB897" si="2075">SUMPRODUCT(AH$3:AH$6,$K897:$K900)</f>
        <v>-0.69334181145499585</v>
      </c>
      <c r="AX897" s="32">
        <f t="shared" si="2075"/>
        <v>-0.36856293809414697</v>
      </c>
      <c r="AY897" s="32">
        <f t="shared" si="2075"/>
        <v>-0.73368492882865377</v>
      </c>
      <c r="AZ897" s="32">
        <f t="shared" si="2075"/>
        <v>-1.0988069195631605</v>
      </c>
      <c r="BA897" s="32">
        <f t="shared" si="2075"/>
        <v>0.72369855302545893</v>
      </c>
      <c r="BB897" s="32">
        <f t="shared" si="2075"/>
        <v>0.35857656229095214</v>
      </c>
      <c r="BC897" s="32">
        <f t="shared" si="2075"/>
        <v>-6.5454284435546572E-3</v>
      </c>
      <c r="BD897" s="32">
        <f t="shared" si="2075"/>
        <v>0.31823344491729411</v>
      </c>
      <c r="BE897" s="32">
        <f t="shared" si="2075"/>
        <v>-4.6888545817212711E-2</v>
      </c>
      <c r="BF897" s="32">
        <f t="shared" si="2075"/>
        <v>-0.41201053655171949</v>
      </c>
      <c r="BG897" s="32">
        <f t="shared" si="2075"/>
        <v>-8.7231663190870723E-2</v>
      </c>
      <c r="BH897" s="32">
        <f t="shared" si="2075"/>
        <v>-0.45235365392537752</v>
      </c>
      <c r="BI897" s="32">
        <f t="shared" si="2075"/>
        <v>-0.81747564465988432</v>
      </c>
      <c r="BJ897" s="32">
        <f t="shared" si="2075"/>
        <v>1.0988069195631605</v>
      </c>
      <c r="BK897" s="32">
        <f t="shared" si="2075"/>
        <v>0.73368492882865377</v>
      </c>
      <c r="BL897" s="32">
        <f t="shared" si="2075"/>
        <v>0.36856293809414697</v>
      </c>
      <c r="BM897" s="32">
        <f t="shared" si="2075"/>
        <v>0.69334181145499585</v>
      </c>
      <c r="BN897" s="32">
        <f t="shared" si="2075"/>
        <v>0.328219820720489</v>
      </c>
      <c r="BO897" s="32">
        <f t="shared" si="2075"/>
        <v>-3.6902170014017799E-2</v>
      </c>
      <c r="BP897" s="32">
        <f t="shared" si="2075"/>
        <v>0.28787670334683096</v>
      </c>
      <c r="BQ897" s="32">
        <f t="shared" si="2075"/>
        <v>-7.7245287387675832E-2</v>
      </c>
      <c r="BR897" s="32">
        <f t="shared" si="2075"/>
        <v>-0.44236727812218263</v>
      </c>
      <c r="BS897" s="32">
        <f t="shared" si="2075"/>
        <v>-5.4694557324220461E-2</v>
      </c>
      <c r="BT897" s="32">
        <f t="shared" si="2075"/>
        <v>-0.41981654805872726</v>
      </c>
      <c r="BU897" s="32">
        <f t="shared" si="2075"/>
        <v>-0.78493853879323405</v>
      </c>
      <c r="BV897" s="32">
        <f t="shared" si="2075"/>
        <v>-0.46015966543238529</v>
      </c>
      <c r="BW897" s="32">
        <f t="shared" si="2075"/>
        <v>-0.82528165616689209</v>
      </c>
      <c r="BX897" s="32">
        <f t="shared" si="2075"/>
        <v>-1.190403646901399</v>
      </c>
      <c r="BY897" s="32">
        <f t="shared" si="2075"/>
        <v>-0.86562477354055012</v>
      </c>
      <c r="BZ897" s="32">
        <f t="shared" si="2075"/>
        <v>-1.2307467642750569</v>
      </c>
      <c r="CA897" s="32">
        <f t="shared" si="2075"/>
        <v>-1.5958687550095636</v>
      </c>
      <c r="CB897" s="32">
        <f t="shared" si="2075"/>
        <v>0.22663671757905579</v>
      </c>
      <c r="CC897" s="32">
        <f t="shared" ref="CC897:CS897" si="2076">SUMPRODUCT(BN$3:BN$6,$K897:$K900)</f>
        <v>-0.13848527315545101</v>
      </c>
      <c r="CD897" s="32">
        <f t="shared" si="2076"/>
        <v>-0.5036072638899578</v>
      </c>
      <c r="CE897" s="32">
        <f t="shared" si="2076"/>
        <v>-0.17882839052910904</v>
      </c>
      <c r="CF897" s="32">
        <f t="shared" si="2076"/>
        <v>-0.54395038126361583</v>
      </c>
      <c r="CG897" s="32">
        <f t="shared" si="2076"/>
        <v>-0.90907237199812263</v>
      </c>
      <c r="CH897" s="32">
        <f t="shared" si="2076"/>
        <v>-0.58429349863727387</v>
      </c>
      <c r="CI897" s="32">
        <f t="shared" si="2076"/>
        <v>-0.94941548937178066</v>
      </c>
      <c r="CJ897" s="32">
        <f t="shared" si="2076"/>
        <v>-1.3145374801062875</v>
      </c>
      <c r="CK897" s="32">
        <f t="shared" si="2076"/>
        <v>0.60174508411675753</v>
      </c>
      <c r="CL897" s="32">
        <f t="shared" si="2076"/>
        <v>0.23662309338225068</v>
      </c>
      <c r="CM897" s="32">
        <f t="shared" si="2076"/>
        <v>-0.12849889735225611</v>
      </c>
      <c r="CN897" s="32">
        <f t="shared" si="2076"/>
        <v>0.19627997600859265</v>
      </c>
      <c r="CO897" s="32">
        <f t="shared" si="2076"/>
        <v>-0.16884201472591415</v>
      </c>
      <c r="CP897" s="32">
        <f t="shared" si="2076"/>
        <v>-0.53396400546042089</v>
      </c>
      <c r="CQ897" s="32">
        <f t="shared" si="2076"/>
        <v>-0.20918513209957224</v>
      </c>
      <c r="CR897" s="32">
        <f t="shared" si="2076"/>
        <v>-0.57430712283407903</v>
      </c>
      <c r="CS897" s="32">
        <f t="shared" si="2076"/>
        <v>-0.93942911356858583</v>
      </c>
    </row>
    <row r="898" spans="1:97" ht="13.9" thickTop="1" thickBot="1" x14ac:dyDescent="0.4">
      <c r="H898" s="33">
        <f>H897</f>
        <v>4.7940090315634164E-16</v>
      </c>
      <c r="I898" s="33">
        <f t="shared" ref="I898:J898" si="2077">I893</f>
        <v>0.328219820720489</v>
      </c>
      <c r="J898" s="33">
        <f t="shared" si="2077"/>
        <v>0</v>
      </c>
      <c r="K898" s="33">
        <f t="shared" ref="K898:K900" si="2078">I898+J898*H898</f>
        <v>0.328219820720489</v>
      </c>
      <c r="L898" s="33">
        <f>$CE$4-$CE$7*SUMPRODUCT($B$4:$CD$4,Q899:CS899)</f>
        <v>0</v>
      </c>
      <c r="M898" s="39" t="s">
        <v>375</v>
      </c>
      <c r="O898" s="47">
        <f t="shared" ref="O898:O899" si="2079">SUM(Q898:CS898)</f>
        <v>98.882941364185811</v>
      </c>
      <c r="P898" s="39" t="s">
        <v>365</v>
      </c>
      <c r="Q898" s="33">
        <f>EXP(Q897)</f>
        <v>2.5585203767569604</v>
      </c>
      <c r="R898" s="33">
        <f>EXP(R897)</f>
        <v>1.7758996202338888</v>
      </c>
      <c r="S898" s="33">
        <f t="shared" ref="S898:CD898" si="2080">EXP(S897)</f>
        <v>1.2326731847820882</v>
      </c>
      <c r="T898" s="33">
        <f t="shared" si="2080"/>
        <v>1.7056802511713061</v>
      </c>
      <c r="U898" s="33">
        <f t="shared" si="2080"/>
        <v>1.1839330801559254</v>
      </c>
      <c r="V898" s="33">
        <f t="shared" si="2080"/>
        <v>0.82178212318805843</v>
      </c>
      <c r="W898" s="33">
        <f t="shared" si="2080"/>
        <v>1.1371201674475369</v>
      </c>
      <c r="X898" s="33">
        <f t="shared" si="2080"/>
        <v>0.7892887201039499</v>
      </c>
      <c r="Y898" s="33">
        <f t="shared" si="2080"/>
        <v>0.54785474879203866</v>
      </c>
      <c r="Z898" s="33">
        <f t="shared" si="2080"/>
        <v>3.3897642915943575</v>
      </c>
      <c r="AA898" s="33">
        <f t="shared" si="2080"/>
        <v>2.3528759719143948</v>
      </c>
      <c r="AB898" s="33">
        <f t="shared" si="2080"/>
        <v>1.6331593771696347</v>
      </c>
      <c r="AC898" s="33">
        <f t="shared" si="2080"/>
        <v>2.259842861062904</v>
      </c>
      <c r="AD898" s="33">
        <f t="shared" si="2080"/>
        <v>1.5685839812762625</v>
      </c>
      <c r="AE898" s="33">
        <f t="shared" si="2080"/>
        <v>1.0887729181130892</v>
      </c>
      <c r="AF898" s="33">
        <f t="shared" si="2080"/>
        <v>1.5065619073752687</v>
      </c>
      <c r="AG898" s="33">
        <f t="shared" si="2080"/>
        <v>1.0457226541841746</v>
      </c>
      <c r="AH898" s="33">
        <f t="shared" si="2080"/>
        <v>0.72584861207539253</v>
      </c>
      <c r="AI898" s="33">
        <f t="shared" si="2080"/>
        <v>4.9326124430198695</v>
      </c>
      <c r="AJ898" s="33">
        <f t="shared" si="2080"/>
        <v>3.4237853424577427</v>
      </c>
      <c r="AK898" s="33">
        <f t="shared" si="2080"/>
        <v>2.3764903905671106</v>
      </c>
      <c r="AL898" s="33">
        <f t="shared" si="2080"/>
        <v>3.2884082953465787</v>
      </c>
      <c r="AM898" s="33">
        <f t="shared" si="2080"/>
        <v>2.2825235616384938</v>
      </c>
      <c r="AN898" s="33">
        <f t="shared" si="2080"/>
        <v>1.5843269270447398</v>
      </c>
      <c r="AO898" s="33">
        <f t="shared" si="2080"/>
        <v>2.1922721968977181</v>
      </c>
      <c r="AP898" s="33">
        <f t="shared" si="2080"/>
        <v>1.521682374425662</v>
      </c>
      <c r="AQ898" s="33">
        <f t="shared" si="2080"/>
        <v>1.0562179513631593</v>
      </c>
      <c r="AR898" s="33">
        <f t="shared" si="2080"/>
        <v>1.556387262465061</v>
      </c>
      <c r="AS898" s="33">
        <f t="shared" si="2080"/>
        <v>1.0803070295856085</v>
      </c>
      <c r="AT898" s="33">
        <f t="shared" si="2080"/>
        <v>0.74985404103323539</v>
      </c>
      <c r="AU898" s="33">
        <f t="shared" si="2080"/>
        <v>1.0375915083100402</v>
      </c>
      <c r="AV898" s="33">
        <f t="shared" si="2080"/>
        <v>0.72020468639040536</v>
      </c>
      <c r="AW898" s="33">
        <f t="shared" si="2080"/>
        <v>0.4999026940221567</v>
      </c>
      <c r="AX898" s="33">
        <f t="shared" si="2080"/>
        <v>0.69172767220669318</v>
      </c>
      <c r="AY898" s="33">
        <f t="shared" si="2080"/>
        <v>0.48013645759360335</v>
      </c>
      <c r="AZ898" s="33">
        <f t="shared" si="2080"/>
        <v>0.33326846268143773</v>
      </c>
      <c r="BA898" s="33">
        <f t="shared" si="2080"/>
        <v>2.0620457097487161</v>
      </c>
      <c r="BB898" s="33">
        <f t="shared" si="2080"/>
        <v>1.4312906108214769</v>
      </c>
      <c r="BC898" s="33">
        <f t="shared" si="2080"/>
        <v>0.99347594621234703</v>
      </c>
      <c r="BD898" s="33">
        <f t="shared" si="2080"/>
        <v>1.374697139832477</v>
      </c>
      <c r="BE898" s="33">
        <f t="shared" si="2080"/>
        <v>0.95419374054765083</v>
      </c>
      <c r="BF898" s="33">
        <f t="shared" si="2080"/>
        <v>0.66231729747489765</v>
      </c>
      <c r="BG898" s="33">
        <f t="shared" si="2080"/>
        <v>0.91646475988831755</v>
      </c>
      <c r="BH898" s="33">
        <f t="shared" si="2080"/>
        <v>0.63612916036510025</v>
      </c>
      <c r="BI898" s="33">
        <f t="shared" si="2080"/>
        <v>0.44154486498326495</v>
      </c>
      <c r="BJ898" s="33">
        <f t="shared" si="2080"/>
        <v>3.000583949510617</v>
      </c>
      <c r="BK898" s="33">
        <f t="shared" si="2080"/>
        <v>2.082741237797066</v>
      </c>
      <c r="BL898" s="33">
        <f t="shared" si="2080"/>
        <v>1.4456556245753209</v>
      </c>
      <c r="BM898" s="33">
        <f t="shared" si="2080"/>
        <v>2.0003892996737442</v>
      </c>
      <c r="BN898" s="33">
        <f t="shared" si="2080"/>
        <v>1.3884941585313768</v>
      </c>
      <c r="BO898" s="33">
        <f t="shared" si="2080"/>
        <v>0.96377041638354699</v>
      </c>
      <c r="BP898" s="33">
        <f t="shared" si="2080"/>
        <v>1.3335928664491621</v>
      </c>
      <c r="BQ898" s="33">
        <f t="shared" si="2080"/>
        <v>0.92566277235425076</v>
      </c>
      <c r="BR898" s="33">
        <f t="shared" si="2080"/>
        <v>0.64251361092236436</v>
      </c>
      <c r="BS898" s="33">
        <f t="shared" si="2080"/>
        <v>0.94677428906542982</v>
      </c>
      <c r="BT898" s="33">
        <f t="shared" si="2080"/>
        <v>0.65716736738666381</v>
      </c>
      <c r="BU898" s="33">
        <f t="shared" si="2080"/>
        <v>0.45614773631444988</v>
      </c>
      <c r="BV898" s="33">
        <f t="shared" si="2080"/>
        <v>0.63118285937695295</v>
      </c>
      <c r="BW898" s="33">
        <f t="shared" si="2080"/>
        <v>0.43811157825777569</v>
      </c>
      <c r="BX898" s="33">
        <f t="shared" si="2080"/>
        <v>0.30409849087629975</v>
      </c>
      <c r="BY898" s="33">
        <f t="shared" si="2080"/>
        <v>0.42078857291796845</v>
      </c>
      <c r="BZ898" s="33">
        <f t="shared" si="2080"/>
        <v>0.29207438550518366</v>
      </c>
      <c r="CA898" s="33">
        <f t="shared" si="2080"/>
        <v>0.20273232725086646</v>
      </c>
      <c r="CB898" s="33">
        <f t="shared" si="2080"/>
        <v>1.254374093100487</v>
      </c>
      <c r="CC898" s="33">
        <f t="shared" si="2080"/>
        <v>0.87067607348588738</v>
      </c>
      <c r="CD898" s="33">
        <f t="shared" si="2080"/>
        <v>0.60434668502044186</v>
      </c>
      <c r="CE898" s="33">
        <f t="shared" ref="CE898:CS898" si="2081">EXP(CE897)</f>
        <v>0.83624939540032428</v>
      </c>
      <c r="CF898" s="33">
        <f t="shared" si="2081"/>
        <v>0.58045071565725803</v>
      </c>
      <c r="CG898" s="33">
        <f t="shared" si="2081"/>
        <v>0.40289779001362774</v>
      </c>
      <c r="CH898" s="33">
        <f t="shared" si="2081"/>
        <v>0.55749959693354922</v>
      </c>
      <c r="CI898" s="33">
        <f t="shared" si="2081"/>
        <v>0.38696714377150515</v>
      </c>
      <c r="CJ898" s="33">
        <f t="shared" si="2081"/>
        <v>0.26859852667575168</v>
      </c>
      <c r="CK898" s="33">
        <f t="shared" si="2081"/>
        <v>1.8253013270486262</v>
      </c>
      <c r="CL898" s="33">
        <f t="shared" si="2081"/>
        <v>1.2669635008445317</v>
      </c>
      <c r="CM898" s="33">
        <f t="shared" si="2081"/>
        <v>0.87941453210233111</v>
      </c>
      <c r="CN898" s="33">
        <f t="shared" si="2081"/>
        <v>1.2168675513657503</v>
      </c>
      <c r="CO898" s="33">
        <f t="shared" si="2081"/>
        <v>0.84464233389635401</v>
      </c>
      <c r="CP898" s="33">
        <f t="shared" si="2081"/>
        <v>0.58627635473488715</v>
      </c>
      <c r="CQ898" s="33">
        <f t="shared" si="2081"/>
        <v>0.8112450342438331</v>
      </c>
      <c r="CR898" s="33">
        <f t="shared" si="2081"/>
        <v>0.56309488926423579</v>
      </c>
      <c r="CS898" s="33">
        <f t="shared" si="2081"/>
        <v>0.39085090315659121</v>
      </c>
    </row>
    <row r="899" spans="1:97" ht="13.9" thickTop="1" thickBot="1" x14ac:dyDescent="0.4">
      <c r="H899" s="32">
        <f t="shared" ref="H899:H900" si="2082">H898</f>
        <v>4.7940090315634164E-16</v>
      </c>
      <c r="I899" s="32">
        <f t="shared" ref="I899:J899" si="2083">I894</f>
        <v>-0.40546510810816483</v>
      </c>
      <c r="J899" s="32">
        <f t="shared" si="2083"/>
        <v>0</v>
      </c>
      <c r="K899" s="32">
        <f t="shared" si="2078"/>
        <v>-0.40546510810816483</v>
      </c>
      <c r="L899" s="32">
        <f>$CE$5-$CE$7*SUMPRODUCT($B$5:$CD$5,Q899:CS899)</f>
        <v>0</v>
      </c>
      <c r="M899" s="32">
        <f>SUMPRODUCT($B$7:$CD$7, LN(Q899:CS899))</f>
        <v>-3180.5978399977985</v>
      </c>
      <c r="O899" s="48">
        <f t="shared" si="2079"/>
        <v>1.0000000000000004</v>
      </c>
      <c r="P899" s="39" t="s">
        <v>366</v>
      </c>
      <c r="Q899" s="32">
        <f t="shared" ref="Q899:AV899" si="2084">Q898/$O898</f>
        <v>2.5874234134418913E-2</v>
      </c>
      <c r="R899" s="32">
        <f t="shared" si="2084"/>
        <v>1.7959615639802334E-2</v>
      </c>
      <c r="S899" s="32">
        <f t="shared" si="2084"/>
        <v>1.2465984200875999E-2</v>
      </c>
      <c r="T899" s="32">
        <f t="shared" si="2084"/>
        <v>1.7249489422945932E-2</v>
      </c>
      <c r="U899" s="32">
        <f t="shared" si="2084"/>
        <v>1.1973077093201553E-2</v>
      </c>
      <c r="V899" s="32">
        <f t="shared" si="2084"/>
        <v>8.3106561339173299E-3</v>
      </c>
      <c r="W899" s="32">
        <f t="shared" si="2084"/>
        <v>1.1499659615297284E-2</v>
      </c>
      <c r="X899" s="32">
        <f t="shared" si="2084"/>
        <v>7.9820513954676972E-3</v>
      </c>
      <c r="Y899" s="32">
        <f t="shared" si="2084"/>
        <v>5.5404374226115504E-3</v>
      </c>
      <c r="Z899" s="32">
        <f t="shared" si="2084"/>
        <v>3.4280577062426348E-2</v>
      </c>
      <c r="AA899" s="32">
        <f t="shared" si="2084"/>
        <v>2.379455889412466E-2</v>
      </c>
      <c r="AB899" s="32">
        <f t="shared" si="2084"/>
        <v>1.6516088160795195E-2</v>
      </c>
      <c r="AC899" s="32">
        <f t="shared" si="2084"/>
        <v>2.2853718041617555E-2</v>
      </c>
      <c r="AD899" s="32">
        <f t="shared" si="2084"/>
        <v>1.5863039262749765E-2</v>
      </c>
      <c r="AE899" s="32">
        <f t="shared" si="2084"/>
        <v>1.1010725440530124E-2</v>
      </c>
      <c r="AF899" s="32">
        <f t="shared" si="2084"/>
        <v>1.523581202774503E-2</v>
      </c>
      <c r="AG899" s="32">
        <f t="shared" si="2084"/>
        <v>1.0575359508499841E-2</v>
      </c>
      <c r="AH899" s="32">
        <f t="shared" si="2084"/>
        <v>7.34048362702008E-3</v>
      </c>
      <c r="AI899" s="32">
        <f t="shared" si="2084"/>
        <v>4.9883350707105902E-2</v>
      </c>
      <c r="AJ899" s="32">
        <f t="shared" si="2084"/>
        <v>3.4624630853646872E-2</v>
      </c>
      <c r="AK899" s="32">
        <f t="shared" si="2084"/>
        <v>2.4033370749101182E-2</v>
      </c>
      <c r="AL899" s="32">
        <f t="shared" si="2084"/>
        <v>3.3255567138070589E-2</v>
      </c>
      <c r="AM899" s="32">
        <f t="shared" si="2084"/>
        <v>2.308308723576457E-2</v>
      </c>
      <c r="AN899" s="32">
        <f t="shared" si="2084"/>
        <v>1.6022247166067448E-2</v>
      </c>
      <c r="AO899" s="32">
        <f t="shared" si="2084"/>
        <v>2.2170378092047052E-2</v>
      </c>
      <c r="AP899" s="32">
        <f t="shared" si="2084"/>
        <v>1.538872482384304E-2</v>
      </c>
      <c r="AQ899" s="32">
        <f t="shared" si="2084"/>
        <v>1.0681498110711627E-2</v>
      </c>
      <c r="AR899" s="32">
        <f t="shared" si="2084"/>
        <v>1.5739694238391309E-2</v>
      </c>
      <c r="AS899" s="32">
        <f t="shared" si="2084"/>
        <v>1.0925110182623295E-2</v>
      </c>
      <c r="AT899" s="32">
        <f t="shared" si="2084"/>
        <v>7.5832497566139688E-3</v>
      </c>
      <c r="AU899" s="32">
        <f t="shared" si="2084"/>
        <v>1.0493129492260868E-2</v>
      </c>
      <c r="AV899" s="32">
        <f t="shared" si="2084"/>
        <v>7.2834067884155257E-3</v>
      </c>
      <c r="AW899" s="32">
        <f t="shared" ref="AW899:CB899" si="2085">AW898/$O898</f>
        <v>5.0554998377426432E-3</v>
      </c>
      <c r="AX899" s="32">
        <f t="shared" si="2085"/>
        <v>6.9954196615072423E-3</v>
      </c>
      <c r="AY899" s="32">
        <f t="shared" si="2085"/>
        <v>4.8556045256103481E-3</v>
      </c>
      <c r="AZ899" s="32">
        <f t="shared" si="2085"/>
        <v>3.3703332251617617E-3</v>
      </c>
      <c r="BA899" s="32">
        <f t="shared" si="2085"/>
        <v>2.0853401823416672E-2</v>
      </c>
      <c r="BB899" s="32">
        <f t="shared" si="2085"/>
        <v>1.4474595830943524E-2</v>
      </c>
      <c r="BC899" s="32">
        <f t="shared" si="2085"/>
        <v>1.0046990234173716E-2</v>
      </c>
      <c r="BD899" s="32">
        <f t="shared" si="2085"/>
        <v>1.3902267882277776E-2</v>
      </c>
      <c r="BE899" s="32">
        <f t="shared" si="2085"/>
        <v>9.6497305539623452E-3</v>
      </c>
      <c r="BF899" s="32">
        <f t="shared" si="2085"/>
        <v>6.6979934894491402E-3</v>
      </c>
      <c r="BG899" s="32">
        <f t="shared" si="2085"/>
        <v>9.2681785881851796E-3</v>
      </c>
      <c r="BH899" s="32">
        <f t="shared" si="2085"/>
        <v>6.43315370264156E-3</v>
      </c>
      <c r="BI899" s="32">
        <f t="shared" si="2085"/>
        <v>4.4653289929660923E-3</v>
      </c>
      <c r="BJ899" s="32">
        <f t="shared" si="2085"/>
        <v>3.034480880235417E-2</v>
      </c>
      <c r="BK899" s="32">
        <f t="shared" si="2085"/>
        <v>2.106269503175812E-2</v>
      </c>
      <c r="BL899" s="32">
        <f t="shared" si="2085"/>
        <v>1.4619868752194296E-2</v>
      </c>
      <c r="BM899" s="32">
        <f t="shared" si="2085"/>
        <v>2.0229872534902778E-2</v>
      </c>
      <c r="BN899" s="32">
        <f t="shared" si="2085"/>
        <v>1.4041796687838741E-2</v>
      </c>
      <c r="BO899" s="32">
        <f t="shared" si="2085"/>
        <v>9.7465791681295277E-3</v>
      </c>
      <c r="BP899" s="32">
        <f t="shared" si="2085"/>
        <v>1.3486581689935178E-2</v>
      </c>
      <c r="BQ899" s="32">
        <f t="shared" si="2085"/>
        <v>9.361197791892489E-3</v>
      </c>
      <c r="BR899" s="32">
        <f t="shared" si="2085"/>
        <v>6.4977194454196819E-3</v>
      </c>
      <c r="BS899" s="32">
        <f t="shared" si="2085"/>
        <v>9.5746978801779445E-3</v>
      </c>
      <c r="BT899" s="32">
        <f t="shared" si="2085"/>
        <v>6.6459124123979772E-3</v>
      </c>
      <c r="BU899" s="32">
        <f t="shared" si="2085"/>
        <v>4.6130073602327227E-3</v>
      </c>
      <c r="BV899" s="32">
        <f t="shared" si="2085"/>
        <v>6.3831319201186265E-3</v>
      </c>
      <c r="BW899" s="32">
        <f t="shared" si="2085"/>
        <v>4.4306082749319825E-3</v>
      </c>
      <c r="BX899" s="32">
        <f t="shared" si="2085"/>
        <v>3.0753382401551466E-3</v>
      </c>
      <c r="BY899" s="32">
        <f t="shared" si="2085"/>
        <v>4.2554212800790829E-3</v>
      </c>
      <c r="BZ899" s="32">
        <f t="shared" si="2085"/>
        <v>2.953738849954654E-3</v>
      </c>
      <c r="CA899" s="32">
        <f t="shared" si="2085"/>
        <v>2.0502254934367638E-3</v>
      </c>
      <c r="CB899" s="32">
        <f t="shared" si="2085"/>
        <v>1.2685444787495025E-2</v>
      </c>
      <c r="CC899" s="32">
        <f t="shared" ref="CC899:CS899" si="2086">CC898/$O898</f>
        <v>8.805119077912418E-3</v>
      </c>
      <c r="CD899" s="32">
        <f t="shared" si="2086"/>
        <v>6.111738553514841E-3</v>
      </c>
      <c r="CE899" s="32">
        <f t="shared" si="2086"/>
        <v>8.4569631916633463E-3</v>
      </c>
      <c r="CF899" s="32">
        <f t="shared" si="2086"/>
        <v>5.8700793852749424E-3</v>
      </c>
      <c r="CG899" s="32">
        <f t="shared" si="2086"/>
        <v>4.0744923690098928E-3</v>
      </c>
      <c r="CH899" s="32">
        <f t="shared" si="2086"/>
        <v>5.6379754611088941E-3</v>
      </c>
      <c r="CI899" s="32">
        <f t="shared" si="2086"/>
        <v>3.9133862568499593E-3</v>
      </c>
      <c r="CJ899" s="32">
        <f t="shared" si="2086"/>
        <v>2.7163282460065936E-3</v>
      </c>
      <c r="CK899" s="32">
        <f t="shared" si="2086"/>
        <v>1.8459213509092964E-2</v>
      </c>
      <c r="CL899" s="32">
        <f t="shared" si="2086"/>
        <v>1.2812761062378858E-2</v>
      </c>
      <c r="CM899" s="32">
        <f t="shared" si="2086"/>
        <v>8.8934908283467007E-3</v>
      </c>
      <c r="CN899" s="32">
        <f t="shared" si="2086"/>
        <v>1.2306142339395304E-2</v>
      </c>
      <c r="CO899" s="32">
        <f t="shared" si="2086"/>
        <v>8.5418407082525679E-3</v>
      </c>
      <c r="CP899" s="32">
        <f t="shared" si="2086"/>
        <v>5.9289938855644642E-3</v>
      </c>
      <c r="CQ899" s="32">
        <f t="shared" si="2086"/>
        <v>8.2040948929301988E-3</v>
      </c>
      <c r="CR899" s="32">
        <f t="shared" si="2086"/>
        <v>5.694560472168376E-3</v>
      </c>
      <c r="CS899" s="32">
        <f t="shared" si="2086"/>
        <v>3.9526625903763078E-3</v>
      </c>
    </row>
    <row r="900" spans="1:97" ht="13.15" thickTop="1" x14ac:dyDescent="0.35">
      <c r="H900" s="34">
        <f t="shared" si="2082"/>
        <v>4.7940090315634164E-16</v>
      </c>
      <c r="I900" s="34">
        <f t="shared" ref="I900:J900" si="2087">I895</f>
        <v>-0.3651219907345068</v>
      </c>
      <c r="J900" s="34">
        <f t="shared" si="2087"/>
        <v>0</v>
      </c>
      <c r="K900" s="34">
        <f t="shared" si="2078"/>
        <v>-0.3651219907345068</v>
      </c>
      <c r="L900" s="34">
        <f>$CE$6-$CE$7*SUMPRODUCT($B$6:$CD$6,Q899:CS899)</f>
        <v>0</v>
      </c>
    </row>
    <row r="903" spans="1:97" x14ac:dyDescent="0.35">
      <c r="A903" s="30" t="s">
        <v>376</v>
      </c>
      <c r="B903" s="31"/>
      <c r="C903" s="31"/>
    </row>
    <row r="904" spans="1:97" x14ac:dyDescent="0.35">
      <c r="A904" s="3" t="s">
        <v>377</v>
      </c>
      <c r="CE904" s="3" t="s">
        <v>378</v>
      </c>
    </row>
    <row r="905" spans="1:97" x14ac:dyDescent="0.35">
      <c r="B905">
        <f t="shared" ref="B905:K908" si="2088">B3*Q$899</f>
        <v>-2.5874234134418913E-2</v>
      </c>
      <c r="C905">
        <f t="shared" si="2088"/>
        <v>-1.7959615639802334E-2</v>
      </c>
      <c r="D905">
        <f t="shared" si="2088"/>
        <v>-1.2465984200875999E-2</v>
      </c>
      <c r="E905">
        <f t="shared" si="2088"/>
        <v>-1.7249489422945932E-2</v>
      </c>
      <c r="F905">
        <f t="shared" si="2088"/>
        <v>-1.1973077093201553E-2</v>
      </c>
      <c r="G905">
        <f t="shared" si="2088"/>
        <v>-8.3106561339173299E-3</v>
      </c>
      <c r="H905">
        <f t="shared" si="2088"/>
        <v>-1.1499659615297284E-2</v>
      </c>
      <c r="I905">
        <f t="shared" si="2088"/>
        <v>-7.9820513954676972E-3</v>
      </c>
      <c r="J905">
        <f t="shared" si="2088"/>
        <v>-5.5404374226115504E-3</v>
      </c>
      <c r="K905">
        <f t="shared" si="2088"/>
        <v>-3.4280577062426348E-2</v>
      </c>
      <c r="L905">
        <f t="shared" ref="L905:U908" si="2089">L3*AA$899</f>
        <v>-2.379455889412466E-2</v>
      </c>
      <c r="M905">
        <f t="shared" si="2089"/>
        <v>-1.6516088160795195E-2</v>
      </c>
      <c r="N905">
        <f t="shared" si="2089"/>
        <v>-2.2853718041617555E-2</v>
      </c>
      <c r="O905">
        <f t="shared" si="2089"/>
        <v>-1.5863039262749765E-2</v>
      </c>
      <c r="P905">
        <f t="shared" si="2089"/>
        <v>-1.1010725440530124E-2</v>
      </c>
      <c r="Q905">
        <f t="shared" si="2089"/>
        <v>-1.523581202774503E-2</v>
      </c>
      <c r="R905">
        <f t="shared" si="2089"/>
        <v>-1.0575359508499841E-2</v>
      </c>
      <c r="S905">
        <f t="shared" si="2089"/>
        <v>-7.34048362702008E-3</v>
      </c>
      <c r="T905">
        <f t="shared" si="2089"/>
        <v>-4.9883350707105902E-2</v>
      </c>
      <c r="U905">
        <f t="shared" si="2089"/>
        <v>-3.4624630853646872E-2</v>
      </c>
      <c r="V905">
        <f t="shared" ref="V905:AE908" si="2090">V3*AK$899</f>
        <v>-2.4033370749101182E-2</v>
      </c>
      <c r="W905">
        <f t="shared" si="2090"/>
        <v>-3.3255567138070589E-2</v>
      </c>
      <c r="X905">
        <f t="shared" si="2090"/>
        <v>-2.308308723576457E-2</v>
      </c>
      <c r="Y905">
        <f t="shared" si="2090"/>
        <v>-1.6022247166067448E-2</v>
      </c>
      <c r="Z905">
        <f t="shared" si="2090"/>
        <v>-2.2170378092047052E-2</v>
      </c>
      <c r="AA905">
        <f t="shared" si="2090"/>
        <v>-1.538872482384304E-2</v>
      </c>
      <c r="AB905">
        <f t="shared" si="2090"/>
        <v>-1.0681498110711627E-2</v>
      </c>
      <c r="AC905">
        <f t="shared" si="2090"/>
        <v>0</v>
      </c>
      <c r="AD905">
        <f t="shared" si="2090"/>
        <v>0</v>
      </c>
      <c r="AE905">
        <f t="shared" si="2090"/>
        <v>0</v>
      </c>
      <c r="AF905">
        <f t="shared" ref="AF905:AO908" si="2091">AF3*AU$899</f>
        <v>0</v>
      </c>
      <c r="AG905">
        <f t="shared" si="2091"/>
        <v>0</v>
      </c>
      <c r="AH905">
        <f t="shared" si="2091"/>
        <v>0</v>
      </c>
      <c r="AI905">
        <f t="shared" si="2091"/>
        <v>0</v>
      </c>
      <c r="AJ905">
        <f t="shared" si="2091"/>
        <v>0</v>
      </c>
      <c r="AK905">
        <f t="shared" si="2091"/>
        <v>0</v>
      </c>
      <c r="AL905">
        <f t="shared" si="2091"/>
        <v>0</v>
      </c>
      <c r="AM905">
        <f t="shared" si="2091"/>
        <v>0</v>
      </c>
      <c r="AN905">
        <f t="shared" si="2091"/>
        <v>0</v>
      </c>
      <c r="AO905">
        <f t="shared" si="2091"/>
        <v>0</v>
      </c>
      <c r="AP905">
        <f t="shared" ref="AP905:AY908" si="2092">AP3*BE$899</f>
        <v>0</v>
      </c>
      <c r="AQ905">
        <f t="shared" si="2092"/>
        <v>0</v>
      </c>
      <c r="AR905">
        <f t="shared" si="2092"/>
        <v>0</v>
      </c>
      <c r="AS905">
        <f t="shared" si="2092"/>
        <v>0</v>
      </c>
      <c r="AT905">
        <f t="shared" si="2092"/>
        <v>0</v>
      </c>
      <c r="AU905">
        <f t="shared" si="2092"/>
        <v>0</v>
      </c>
      <c r="AV905">
        <f t="shared" si="2092"/>
        <v>0</v>
      </c>
      <c r="AW905">
        <f t="shared" si="2092"/>
        <v>0</v>
      </c>
      <c r="AX905">
        <f t="shared" si="2092"/>
        <v>0</v>
      </c>
      <c r="AY905">
        <f t="shared" si="2092"/>
        <v>0</v>
      </c>
      <c r="AZ905">
        <f t="shared" ref="AZ905:BI908" si="2093">AZ3*BO$899</f>
        <v>0</v>
      </c>
      <c r="BA905">
        <f t="shared" si="2093"/>
        <v>0</v>
      </c>
      <c r="BB905">
        <f t="shared" si="2093"/>
        <v>0</v>
      </c>
      <c r="BC905">
        <f t="shared" si="2093"/>
        <v>0</v>
      </c>
      <c r="BD905">
        <f t="shared" si="2093"/>
        <v>9.5746978801779445E-3</v>
      </c>
      <c r="BE905">
        <f t="shared" si="2093"/>
        <v>6.6459124123979772E-3</v>
      </c>
      <c r="BF905">
        <f t="shared" si="2093"/>
        <v>4.6130073602327227E-3</v>
      </c>
      <c r="BG905">
        <f t="shared" si="2093"/>
        <v>6.3831319201186265E-3</v>
      </c>
      <c r="BH905">
        <f t="shared" si="2093"/>
        <v>4.4306082749319825E-3</v>
      </c>
      <c r="BI905">
        <f t="shared" si="2093"/>
        <v>3.0753382401551466E-3</v>
      </c>
      <c r="BJ905">
        <f t="shared" ref="BJ905:BS908" si="2094">BJ3*BY$899</f>
        <v>4.2554212800790829E-3</v>
      </c>
      <c r="BK905">
        <f t="shared" si="2094"/>
        <v>2.953738849954654E-3</v>
      </c>
      <c r="BL905">
        <f t="shared" si="2094"/>
        <v>2.0502254934367638E-3</v>
      </c>
      <c r="BM905">
        <f t="shared" si="2094"/>
        <v>1.2685444787495025E-2</v>
      </c>
      <c r="BN905">
        <f t="shared" si="2094"/>
        <v>8.805119077912418E-3</v>
      </c>
      <c r="BO905">
        <f t="shared" si="2094"/>
        <v>6.111738553514841E-3</v>
      </c>
      <c r="BP905">
        <f t="shared" si="2094"/>
        <v>8.4569631916633463E-3</v>
      </c>
      <c r="BQ905">
        <f t="shared" si="2094"/>
        <v>5.8700793852749424E-3</v>
      </c>
      <c r="BR905">
        <f t="shared" si="2094"/>
        <v>4.0744923690098928E-3</v>
      </c>
      <c r="BS905">
        <f t="shared" si="2094"/>
        <v>5.6379754611088941E-3</v>
      </c>
      <c r="BT905">
        <f t="shared" ref="BT905:CC908" si="2095">BT3*CI$899</f>
        <v>3.9133862568499593E-3</v>
      </c>
      <c r="BU905">
        <f t="shared" si="2095"/>
        <v>2.7163282460065936E-3</v>
      </c>
      <c r="BV905">
        <f t="shared" si="2095"/>
        <v>1.8459213509092964E-2</v>
      </c>
      <c r="BW905">
        <f t="shared" si="2095"/>
        <v>1.2812761062378858E-2</v>
      </c>
      <c r="BX905">
        <f t="shared" si="2095"/>
        <v>8.8934908283467007E-3</v>
      </c>
      <c r="BY905">
        <f t="shared" si="2095"/>
        <v>1.2306142339395304E-2</v>
      </c>
      <c r="BZ905">
        <f t="shared" si="2095"/>
        <v>8.5418407082525679E-3</v>
      </c>
      <c r="CA905">
        <f t="shared" si="2095"/>
        <v>5.9289938855644642E-3</v>
      </c>
      <c r="CB905">
        <f t="shared" si="2095"/>
        <v>8.2040948929301988E-3</v>
      </c>
      <c r="CC905">
        <f t="shared" si="2095"/>
        <v>5.694560472168376E-3</v>
      </c>
      <c r="CD905">
        <f t="shared" ref="CD905:CD908" si="2096">CD3*CS$899</f>
        <v>3.9526625903763078E-3</v>
      </c>
      <c r="CE905">
        <f>SUM(A905:CC905)</f>
        <v>-0.32237371522195513</v>
      </c>
    </row>
    <row r="906" spans="1:97" x14ac:dyDescent="0.35">
      <c r="B906">
        <f t="shared" si="2088"/>
        <v>-2.5874234134418913E-2</v>
      </c>
      <c r="C906">
        <f t="shared" si="2088"/>
        <v>-1.7959615639802334E-2</v>
      </c>
      <c r="D906">
        <f t="shared" si="2088"/>
        <v>-1.2465984200875999E-2</v>
      </c>
      <c r="E906">
        <f t="shared" si="2088"/>
        <v>-1.7249489422945932E-2</v>
      </c>
      <c r="F906">
        <f t="shared" si="2088"/>
        <v>-1.1973077093201553E-2</v>
      </c>
      <c r="G906">
        <f t="shared" si="2088"/>
        <v>-8.3106561339173299E-3</v>
      </c>
      <c r="H906">
        <f t="shared" si="2088"/>
        <v>-1.1499659615297284E-2</v>
      </c>
      <c r="I906">
        <f t="shared" si="2088"/>
        <v>-7.9820513954676972E-3</v>
      </c>
      <c r="J906">
        <f t="shared" si="2088"/>
        <v>-5.5404374226115504E-3</v>
      </c>
      <c r="K906">
        <f t="shared" si="2088"/>
        <v>-4.8972252946323349E-3</v>
      </c>
      <c r="L906">
        <f t="shared" si="2089"/>
        <v>-3.3992226991606655E-3</v>
      </c>
      <c r="M906">
        <f t="shared" si="2089"/>
        <v>-2.3594411658278847E-3</v>
      </c>
      <c r="N906">
        <f t="shared" si="2089"/>
        <v>-3.2648168630882218E-3</v>
      </c>
      <c r="O906">
        <f t="shared" si="2089"/>
        <v>-2.266148466107109E-3</v>
      </c>
      <c r="P906">
        <f t="shared" si="2089"/>
        <v>-1.5729607772185889E-3</v>
      </c>
      <c r="Q906">
        <f t="shared" si="2089"/>
        <v>-2.176544575392147E-3</v>
      </c>
      <c r="R906">
        <f t="shared" si="2089"/>
        <v>-1.5107656440714057E-3</v>
      </c>
      <c r="S906">
        <f t="shared" si="2089"/>
        <v>-1.0486405181457257E-3</v>
      </c>
      <c r="T906">
        <f t="shared" si="2089"/>
        <v>4.9883350707105902E-2</v>
      </c>
      <c r="U906">
        <f t="shared" si="2089"/>
        <v>3.4624630853646872E-2</v>
      </c>
      <c r="V906">
        <f t="shared" si="2090"/>
        <v>2.4033370749101182E-2</v>
      </c>
      <c r="W906">
        <f t="shared" si="2090"/>
        <v>3.3255567138070589E-2</v>
      </c>
      <c r="X906">
        <f t="shared" si="2090"/>
        <v>2.308308723576457E-2</v>
      </c>
      <c r="Y906">
        <f t="shared" si="2090"/>
        <v>1.6022247166067448E-2</v>
      </c>
      <c r="Z906">
        <f t="shared" si="2090"/>
        <v>2.2170378092047052E-2</v>
      </c>
      <c r="AA906">
        <f t="shared" si="2090"/>
        <v>1.538872482384304E-2</v>
      </c>
      <c r="AB906">
        <f t="shared" si="2090"/>
        <v>1.0681498110711627E-2</v>
      </c>
      <c r="AC906">
        <f t="shared" si="2090"/>
        <v>-1.5739694238391309E-2</v>
      </c>
      <c r="AD906">
        <f t="shared" si="2090"/>
        <v>-1.0925110182623295E-2</v>
      </c>
      <c r="AE906">
        <f t="shared" si="2090"/>
        <v>-7.5832497566139688E-3</v>
      </c>
      <c r="AF906">
        <f t="shared" si="2091"/>
        <v>-1.0493129492260868E-2</v>
      </c>
      <c r="AG906">
        <f t="shared" si="2091"/>
        <v>-7.2834067884155257E-3</v>
      </c>
      <c r="AH906">
        <f t="shared" si="2091"/>
        <v>-5.0554998377426432E-3</v>
      </c>
      <c r="AI906">
        <f t="shared" si="2091"/>
        <v>-6.9954196615072423E-3</v>
      </c>
      <c r="AJ906">
        <f t="shared" si="2091"/>
        <v>-4.8556045256103481E-3</v>
      </c>
      <c r="AK906">
        <f t="shared" si="2091"/>
        <v>-3.3703332251617617E-3</v>
      </c>
      <c r="AL906">
        <f t="shared" si="2091"/>
        <v>-2.9790574033452385E-3</v>
      </c>
      <c r="AM906">
        <f t="shared" si="2091"/>
        <v>-2.0677994044205031E-3</v>
      </c>
      <c r="AN906">
        <f t="shared" si="2091"/>
        <v>-1.4352843191676736E-3</v>
      </c>
      <c r="AO906">
        <f t="shared" si="2091"/>
        <v>-1.9860382688968252E-3</v>
      </c>
      <c r="AP906">
        <f t="shared" si="2092"/>
        <v>-1.378532936280335E-3</v>
      </c>
      <c r="AQ906">
        <f t="shared" si="2092"/>
        <v>-9.5685621277844858E-4</v>
      </c>
      <c r="AR906">
        <f t="shared" si="2092"/>
        <v>-1.3240255125978827E-3</v>
      </c>
      <c r="AS906">
        <f t="shared" si="2092"/>
        <v>-9.1902195752022284E-4</v>
      </c>
      <c r="AT906">
        <f t="shared" si="2092"/>
        <v>-6.3790414185229891E-4</v>
      </c>
      <c r="AU906">
        <f t="shared" si="2092"/>
        <v>3.034480880235417E-2</v>
      </c>
      <c r="AV906">
        <f t="shared" si="2092"/>
        <v>2.106269503175812E-2</v>
      </c>
      <c r="AW906">
        <f t="shared" si="2092"/>
        <v>1.4619868752194296E-2</v>
      </c>
      <c r="AX906">
        <f t="shared" si="2092"/>
        <v>2.0229872534902778E-2</v>
      </c>
      <c r="AY906">
        <f t="shared" si="2092"/>
        <v>1.4041796687838741E-2</v>
      </c>
      <c r="AZ906">
        <f t="shared" si="2093"/>
        <v>9.7465791681295277E-3</v>
      </c>
      <c r="BA906">
        <f t="shared" si="2093"/>
        <v>1.3486581689935178E-2</v>
      </c>
      <c r="BB906">
        <f t="shared" si="2093"/>
        <v>9.361197791892489E-3</v>
      </c>
      <c r="BC906">
        <f t="shared" si="2093"/>
        <v>6.4977194454196819E-3</v>
      </c>
      <c r="BD906">
        <f t="shared" si="2093"/>
        <v>-9.5746978801779445E-3</v>
      </c>
      <c r="BE906">
        <f t="shared" si="2093"/>
        <v>-6.6459124123979772E-3</v>
      </c>
      <c r="BF906">
        <f t="shared" si="2093"/>
        <v>-4.6130073602327227E-3</v>
      </c>
      <c r="BG906">
        <f t="shared" si="2093"/>
        <v>-6.3831319201186265E-3</v>
      </c>
      <c r="BH906">
        <f t="shared" si="2093"/>
        <v>-4.4306082749319825E-3</v>
      </c>
      <c r="BI906">
        <f t="shared" si="2093"/>
        <v>-3.0753382401551466E-3</v>
      </c>
      <c r="BJ906">
        <f t="shared" si="2094"/>
        <v>-4.2554212800790829E-3</v>
      </c>
      <c r="BK906">
        <f t="shared" si="2094"/>
        <v>-2.953738849954654E-3</v>
      </c>
      <c r="BL906">
        <f t="shared" si="2094"/>
        <v>-2.0502254934367638E-3</v>
      </c>
      <c r="BM906">
        <f t="shared" si="2094"/>
        <v>-1.8122063982135748E-3</v>
      </c>
      <c r="BN906">
        <f t="shared" si="2094"/>
        <v>-1.2578741539874883E-3</v>
      </c>
      <c r="BO906">
        <f t="shared" si="2094"/>
        <v>-8.7310550764497727E-4</v>
      </c>
      <c r="BP906">
        <f t="shared" si="2094"/>
        <v>-1.2081375988090494E-3</v>
      </c>
      <c r="BQ906">
        <f t="shared" si="2094"/>
        <v>-8.3858276932499178E-4</v>
      </c>
      <c r="BR906">
        <f t="shared" si="2094"/>
        <v>-5.8207033842998463E-4</v>
      </c>
      <c r="BS906">
        <f t="shared" si="2094"/>
        <v>-8.0542506587269914E-4</v>
      </c>
      <c r="BT906">
        <f t="shared" si="2095"/>
        <v>-5.5905517954999416E-4</v>
      </c>
      <c r="BU906">
        <f t="shared" si="2095"/>
        <v>-3.880468922866562E-4</v>
      </c>
      <c r="BV906">
        <f t="shared" si="2095"/>
        <v>1.8459213509092964E-2</v>
      </c>
      <c r="BW906">
        <f t="shared" si="2095"/>
        <v>1.2812761062378858E-2</v>
      </c>
      <c r="BX906">
        <f t="shared" si="2095"/>
        <v>8.8934908283467007E-3</v>
      </c>
      <c r="BY906">
        <f t="shared" si="2095"/>
        <v>1.2306142339395304E-2</v>
      </c>
      <c r="BZ906">
        <f t="shared" si="2095"/>
        <v>8.5418407082525679E-3</v>
      </c>
      <c r="CA906">
        <f t="shared" si="2095"/>
        <v>5.9289938855644642E-3</v>
      </c>
      <c r="CB906">
        <f t="shared" si="2095"/>
        <v>8.2040948929301988E-3</v>
      </c>
      <c r="CC906">
        <f t="shared" si="2095"/>
        <v>5.694560472168376E-3</v>
      </c>
      <c r="CD906">
        <f t="shared" si="2096"/>
        <v>3.9526625903763078E-3</v>
      </c>
      <c r="CE906">
        <f t="shared" ref="CE906:CE908" si="2097">SUM(A906:CC906)</f>
        <v>0.16973154793593934</v>
      </c>
    </row>
    <row r="907" spans="1:97" x14ac:dyDescent="0.35">
      <c r="B907">
        <f t="shared" si="2088"/>
        <v>-2.5874234134418913E-2</v>
      </c>
      <c r="C907">
        <f t="shared" si="2088"/>
        <v>-1.7959615639802334E-2</v>
      </c>
      <c r="D907">
        <f t="shared" si="2088"/>
        <v>-1.2465984200875999E-2</v>
      </c>
      <c r="E907">
        <f t="shared" si="2088"/>
        <v>0</v>
      </c>
      <c r="F907">
        <f t="shared" si="2088"/>
        <v>0</v>
      </c>
      <c r="G907">
        <f t="shared" si="2088"/>
        <v>0</v>
      </c>
      <c r="H907">
        <f t="shared" si="2088"/>
        <v>1.1499659615297284E-2</v>
      </c>
      <c r="I907">
        <f t="shared" si="2088"/>
        <v>7.9820513954676972E-3</v>
      </c>
      <c r="J907">
        <f t="shared" si="2088"/>
        <v>5.5404374226115504E-3</v>
      </c>
      <c r="K907">
        <f t="shared" si="2088"/>
        <v>-3.4280577062426348E-2</v>
      </c>
      <c r="L907">
        <f t="shared" si="2089"/>
        <v>-2.379455889412466E-2</v>
      </c>
      <c r="M907">
        <f t="shared" si="2089"/>
        <v>-1.6516088160795195E-2</v>
      </c>
      <c r="N907">
        <f t="shared" si="2089"/>
        <v>0</v>
      </c>
      <c r="O907">
        <f t="shared" si="2089"/>
        <v>0</v>
      </c>
      <c r="P907">
        <f t="shared" si="2089"/>
        <v>0</v>
      </c>
      <c r="Q907">
        <f t="shared" si="2089"/>
        <v>1.523581202774503E-2</v>
      </c>
      <c r="R907">
        <f t="shared" si="2089"/>
        <v>1.0575359508499841E-2</v>
      </c>
      <c r="S907">
        <f t="shared" si="2089"/>
        <v>7.34048362702008E-3</v>
      </c>
      <c r="T907">
        <f t="shared" si="2089"/>
        <v>-4.9883350707105902E-2</v>
      </c>
      <c r="U907">
        <f t="shared" si="2089"/>
        <v>-3.4624630853646872E-2</v>
      </c>
      <c r="V907">
        <f t="shared" si="2090"/>
        <v>-2.4033370749101182E-2</v>
      </c>
      <c r="W907">
        <f t="shared" si="2090"/>
        <v>0</v>
      </c>
      <c r="X907">
        <f t="shared" si="2090"/>
        <v>0</v>
      </c>
      <c r="Y907">
        <f t="shared" si="2090"/>
        <v>0</v>
      </c>
      <c r="Z907">
        <f t="shared" si="2090"/>
        <v>2.2170378092047052E-2</v>
      </c>
      <c r="AA907">
        <f t="shared" si="2090"/>
        <v>1.538872482384304E-2</v>
      </c>
      <c r="AB907">
        <f t="shared" si="2090"/>
        <v>1.0681498110711627E-2</v>
      </c>
      <c r="AC907">
        <f t="shared" si="2090"/>
        <v>-1.5739694238391309E-2</v>
      </c>
      <c r="AD907">
        <f t="shared" si="2090"/>
        <v>-1.0925110182623295E-2</v>
      </c>
      <c r="AE907">
        <f t="shared" si="2090"/>
        <v>-7.5832497566139688E-3</v>
      </c>
      <c r="AF907">
        <f t="shared" si="2091"/>
        <v>0</v>
      </c>
      <c r="AG907">
        <f t="shared" si="2091"/>
        <v>0</v>
      </c>
      <c r="AH907">
        <f t="shared" si="2091"/>
        <v>0</v>
      </c>
      <c r="AI907">
        <f t="shared" si="2091"/>
        <v>6.9954196615072423E-3</v>
      </c>
      <c r="AJ907">
        <f t="shared" si="2091"/>
        <v>4.8556045256103481E-3</v>
      </c>
      <c r="AK907">
        <f t="shared" si="2091"/>
        <v>3.3703332251617617E-3</v>
      </c>
      <c r="AL907">
        <f t="shared" si="2091"/>
        <v>-2.0853401823416672E-2</v>
      </c>
      <c r="AM907">
        <f t="shared" si="2091"/>
        <v>-1.4474595830943524E-2</v>
      </c>
      <c r="AN907">
        <f t="shared" si="2091"/>
        <v>-1.0046990234173716E-2</v>
      </c>
      <c r="AO907">
        <f t="shared" si="2091"/>
        <v>0</v>
      </c>
      <c r="AP907">
        <f t="shared" si="2092"/>
        <v>0</v>
      </c>
      <c r="AQ907">
        <f t="shared" si="2092"/>
        <v>0</v>
      </c>
      <c r="AR907">
        <f t="shared" si="2092"/>
        <v>9.2681785881851796E-3</v>
      </c>
      <c r="AS907">
        <f t="shared" si="2092"/>
        <v>6.43315370264156E-3</v>
      </c>
      <c r="AT907">
        <f t="shared" si="2092"/>
        <v>4.4653289929660923E-3</v>
      </c>
      <c r="AU907">
        <f t="shared" si="2092"/>
        <v>-3.034480880235417E-2</v>
      </c>
      <c r="AV907">
        <f t="shared" si="2092"/>
        <v>-2.106269503175812E-2</v>
      </c>
      <c r="AW907">
        <f t="shared" si="2092"/>
        <v>-1.4619868752194296E-2</v>
      </c>
      <c r="AX907">
        <f t="shared" si="2092"/>
        <v>0</v>
      </c>
      <c r="AY907">
        <f t="shared" si="2092"/>
        <v>0</v>
      </c>
      <c r="AZ907">
        <f t="shared" si="2093"/>
        <v>0</v>
      </c>
      <c r="BA907">
        <f t="shared" si="2093"/>
        <v>1.3486581689935178E-2</v>
      </c>
      <c r="BB907">
        <f t="shared" si="2093"/>
        <v>9.361197791892489E-3</v>
      </c>
      <c r="BC907">
        <f t="shared" si="2093"/>
        <v>6.4977194454196819E-3</v>
      </c>
      <c r="BD907">
        <f t="shared" si="2093"/>
        <v>-9.5746978801779445E-3</v>
      </c>
      <c r="BE907">
        <f t="shared" si="2093"/>
        <v>-6.6459124123979772E-3</v>
      </c>
      <c r="BF907">
        <f t="shared" si="2093"/>
        <v>-4.6130073602327227E-3</v>
      </c>
      <c r="BG907">
        <f t="shared" si="2093"/>
        <v>0</v>
      </c>
      <c r="BH907">
        <f t="shared" si="2093"/>
        <v>0</v>
      </c>
      <c r="BI907">
        <f t="shared" si="2093"/>
        <v>0</v>
      </c>
      <c r="BJ907">
        <f t="shared" si="2094"/>
        <v>4.2554212800790829E-3</v>
      </c>
      <c r="BK907">
        <f t="shared" si="2094"/>
        <v>2.953738849954654E-3</v>
      </c>
      <c r="BL907">
        <f t="shared" si="2094"/>
        <v>2.0502254934367638E-3</v>
      </c>
      <c r="BM907">
        <f t="shared" si="2094"/>
        <v>-1.2685444787495025E-2</v>
      </c>
      <c r="BN907">
        <f t="shared" si="2094"/>
        <v>-8.805119077912418E-3</v>
      </c>
      <c r="BO907">
        <f t="shared" si="2094"/>
        <v>-6.111738553514841E-3</v>
      </c>
      <c r="BP907">
        <f t="shared" si="2094"/>
        <v>0</v>
      </c>
      <c r="BQ907">
        <f t="shared" si="2094"/>
        <v>0</v>
      </c>
      <c r="BR907">
        <f t="shared" si="2094"/>
        <v>0</v>
      </c>
      <c r="BS907">
        <f t="shared" si="2094"/>
        <v>5.6379754611088941E-3</v>
      </c>
      <c r="BT907">
        <f t="shared" si="2095"/>
        <v>3.9133862568499593E-3</v>
      </c>
      <c r="BU907">
        <f t="shared" si="2095"/>
        <v>2.7163282460065936E-3</v>
      </c>
      <c r="BV907">
        <f t="shared" si="2095"/>
        <v>-1.8459213509092964E-2</v>
      </c>
      <c r="BW907">
        <f t="shared" si="2095"/>
        <v>-1.2812761062378858E-2</v>
      </c>
      <c r="BX907">
        <f t="shared" si="2095"/>
        <v>-8.8934908283467007E-3</v>
      </c>
      <c r="BY907">
        <f t="shared" si="2095"/>
        <v>0</v>
      </c>
      <c r="BZ907">
        <f t="shared" si="2095"/>
        <v>0</v>
      </c>
      <c r="CA907">
        <f t="shared" si="2095"/>
        <v>0</v>
      </c>
      <c r="CB907">
        <f t="shared" si="2095"/>
        <v>8.2040948929301988E-3</v>
      </c>
      <c r="CC907">
        <f t="shared" si="2095"/>
        <v>5.694560472168376E-3</v>
      </c>
      <c r="CD907">
        <f t="shared" si="2096"/>
        <v>3.9526625903763078E-3</v>
      </c>
      <c r="CE907">
        <f t="shared" si="2097"/>
        <v>-0.26711055732721867</v>
      </c>
    </row>
    <row r="908" spans="1:97" x14ac:dyDescent="0.35">
      <c r="B908">
        <f t="shared" si="2088"/>
        <v>-2.5874234134418913E-2</v>
      </c>
      <c r="C908">
        <f t="shared" si="2088"/>
        <v>0</v>
      </c>
      <c r="D908">
        <f t="shared" si="2088"/>
        <v>1.2465984200875999E-2</v>
      </c>
      <c r="E908">
        <f t="shared" si="2088"/>
        <v>-1.7249489422945932E-2</v>
      </c>
      <c r="F908">
        <f t="shared" si="2088"/>
        <v>0</v>
      </c>
      <c r="G908">
        <f t="shared" si="2088"/>
        <v>8.3106561339173299E-3</v>
      </c>
      <c r="H908">
        <f t="shared" si="2088"/>
        <v>-1.1499659615297284E-2</v>
      </c>
      <c r="I908">
        <f t="shared" si="2088"/>
        <v>0</v>
      </c>
      <c r="J908">
        <f t="shared" si="2088"/>
        <v>5.5404374226115504E-3</v>
      </c>
      <c r="K908">
        <f t="shared" si="2088"/>
        <v>-3.4280577062426348E-2</v>
      </c>
      <c r="L908">
        <f t="shared" si="2089"/>
        <v>0</v>
      </c>
      <c r="M908">
        <f t="shared" si="2089"/>
        <v>1.6516088160795195E-2</v>
      </c>
      <c r="N908">
        <f t="shared" si="2089"/>
        <v>-2.2853718041617555E-2</v>
      </c>
      <c r="O908">
        <f t="shared" si="2089"/>
        <v>0</v>
      </c>
      <c r="P908">
        <f t="shared" si="2089"/>
        <v>1.1010725440530124E-2</v>
      </c>
      <c r="Q908">
        <f t="shared" si="2089"/>
        <v>-1.523581202774503E-2</v>
      </c>
      <c r="R908">
        <f t="shared" si="2089"/>
        <v>0</v>
      </c>
      <c r="S908">
        <f t="shared" si="2089"/>
        <v>7.34048362702008E-3</v>
      </c>
      <c r="T908">
        <f t="shared" si="2089"/>
        <v>-4.9883350707105902E-2</v>
      </c>
      <c r="U908">
        <f t="shared" si="2089"/>
        <v>0</v>
      </c>
      <c r="V908">
        <f t="shared" si="2090"/>
        <v>2.4033370749101182E-2</v>
      </c>
      <c r="W908">
        <f t="shared" si="2090"/>
        <v>-3.3255567138070589E-2</v>
      </c>
      <c r="X908">
        <f t="shared" si="2090"/>
        <v>0</v>
      </c>
      <c r="Y908">
        <f t="shared" si="2090"/>
        <v>1.6022247166067448E-2</v>
      </c>
      <c r="Z908">
        <f t="shared" si="2090"/>
        <v>-2.2170378092047052E-2</v>
      </c>
      <c r="AA908">
        <f t="shared" si="2090"/>
        <v>0</v>
      </c>
      <c r="AB908">
        <f t="shared" si="2090"/>
        <v>1.0681498110711627E-2</v>
      </c>
      <c r="AC908">
        <f t="shared" si="2090"/>
        <v>-1.5739694238391309E-2</v>
      </c>
      <c r="AD908">
        <f t="shared" si="2090"/>
        <v>0</v>
      </c>
      <c r="AE908">
        <f t="shared" si="2090"/>
        <v>7.5832497566139688E-3</v>
      </c>
      <c r="AF908">
        <f t="shared" si="2091"/>
        <v>-1.0493129492260868E-2</v>
      </c>
      <c r="AG908">
        <f t="shared" si="2091"/>
        <v>0</v>
      </c>
      <c r="AH908">
        <f t="shared" si="2091"/>
        <v>5.0554998377426432E-3</v>
      </c>
      <c r="AI908">
        <f t="shared" si="2091"/>
        <v>-6.9954196615072423E-3</v>
      </c>
      <c r="AJ908">
        <f t="shared" si="2091"/>
        <v>0</v>
      </c>
      <c r="AK908">
        <f t="shared" si="2091"/>
        <v>3.3703332251617617E-3</v>
      </c>
      <c r="AL908">
        <f t="shared" si="2091"/>
        <v>-2.0853401823416672E-2</v>
      </c>
      <c r="AM908">
        <f t="shared" si="2091"/>
        <v>0</v>
      </c>
      <c r="AN908">
        <f t="shared" si="2091"/>
        <v>1.0046990234173716E-2</v>
      </c>
      <c r="AO908">
        <f t="shared" si="2091"/>
        <v>-1.3902267882277776E-2</v>
      </c>
      <c r="AP908">
        <f t="shared" si="2092"/>
        <v>0</v>
      </c>
      <c r="AQ908">
        <f t="shared" si="2092"/>
        <v>6.6979934894491402E-3</v>
      </c>
      <c r="AR908">
        <f t="shared" si="2092"/>
        <v>-9.2681785881851796E-3</v>
      </c>
      <c r="AS908">
        <f t="shared" si="2092"/>
        <v>0</v>
      </c>
      <c r="AT908">
        <f t="shared" si="2092"/>
        <v>4.4653289929660923E-3</v>
      </c>
      <c r="AU908">
        <f t="shared" si="2092"/>
        <v>-3.034480880235417E-2</v>
      </c>
      <c r="AV908">
        <f t="shared" si="2092"/>
        <v>0</v>
      </c>
      <c r="AW908">
        <f t="shared" si="2092"/>
        <v>1.4619868752194296E-2</v>
      </c>
      <c r="AX908">
        <f t="shared" si="2092"/>
        <v>-2.0229872534902778E-2</v>
      </c>
      <c r="AY908">
        <f t="shared" si="2092"/>
        <v>0</v>
      </c>
      <c r="AZ908">
        <f t="shared" si="2093"/>
        <v>9.7465791681295277E-3</v>
      </c>
      <c r="BA908">
        <f t="shared" si="2093"/>
        <v>-1.3486581689935178E-2</v>
      </c>
      <c r="BB908">
        <f t="shared" si="2093"/>
        <v>0</v>
      </c>
      <c r="BC908">
        <f t="shared" si="2093"/>
        <v>6.4977194454196819E-3</v>
      </c>
      <c r="BD908">
        <f t="shared" si="2093"/>
        <v>-9.5746978801779445E-3</v>
      </c>
      <c r="BE908">
        <f t="shared" si="2093"/>
        <v>0</v>
      </c>
      <c r="BF908">
        <f t="shared" si="2093"/>
        <v>4.6130073602327227E-3</v>
      </c>
      <c r="BG908">
        <f t="shared" si="2093"/>
        <v>-6.3831319201186265E-3</v>
      </c>
      <c r="BH908">
        <f t="shared" si="2093"/>
        <v>0</v>
      </c>
      <c r="BI908">
        <f t="shared" si="2093"/>
        <v>3.0753382401551466E-3</v>
      </c>
      <c r="BJ908">
        <f t="shared" si="2094"/>
        <v>-4.2554212800790829E-3</v>
      </c>
      <c r="BK908">
        <f t="shared" si="2094"/>
        <v>0</v>
      </c>
      <c r="BL908">
        <f t="shared" si="2094"/>
        <v>2.0502254934367638E-3</v>
      </c>
      <c r="BM908">
        <f t="shared" si="2094"/>
        <v>-1.2685444787495025E-2</v>
      </c>
      <c r="BN908">
        <f t="shared" si="2094"/>
        <v>0</v>
      </c>
      <c r="BO908">
        <f t="shared" si="2094"/>
        <v>6.111738553514841E-3</v>
      </c>
      <c r="BP908">
        <f t="shared" si="2094"/>
        <v>-8.4569631916633463E-3</v>
      </c>
      <c r="BQ908">
        <f t="shared" si="2094"/>
        <v>0</v>
      </c>
      <c r="BR908">
        <f t="shared" si="2094"/>
        <v>4.0744923690098928E-3</v>
      </c>
      <c r="BS908">
        <f t="shared" si="2094"/>
        <v>-5.6379754611088941E-3</v>
      </c>
      <c r="BT908">
        <f t="shared" si="2095"/>
        <v>0</v>
      </c>
      <c r="BU908">
        <f t="shared" si="2095"/>
        <v>2.7163282460065936E-3</v>
      </c>
      <c r="BV908">
        <f t="shared" si="2095"/>
        <v>-1.8459213509092964E-2</v>
      </c>
      <c r="BW908">
        <f t="shared" si="2095"/>
        <v>0</v>
      </c>
      <c r="BX908">
        <f t="shared" si="2095"/>
        <v>8.8934908283467007E-3</v>
      </c>
      <c r="BY908">
        <f t="shared" si="2095"/>
        <v>-1.2306142339395304E-2</v>
      </c>
      <c r="BZ908">
        <f t="shared" si="2095"/>
        <v>0</v>
      </c>
      <c r="CA908">
        <f t="shared" si="2095"/>
        <v>5.9289938855644642E-3</v>
      </c>
      <c r="CB908">
        <f t="shared" si="2095"/>
        <v>-8.2040948929301988E-3</v>
      </c>
      <c r="CC908">
        <f t="shared" si="2095"/>
        <v>0</v>
      </c>
      <c r="CD908">
        <f t="shared" si="2096"/>
        <v>3.9526625903763078E-3</v>
      </c>
      <c r="CE908">
        <f t="shared" si="2097"/>
        <v>-0.24211055732721865</v>
      </c>
    </row>
    <row r="910" spans="1:97" x14ac:dyDescent="0.35">
      <c r="A910" s="3" t="s">
        <v>379</v>
      </c>
      <c r="B910">
        <f t="shared" ref="B910:AG910" si="2098">B3-$CE905</f>
        <v>-0.67762628477804487</v>
      </c>
      <c r="C910">
        <f t="shared" si="2098"/>
        <v>-0.67762628477804487</v>
      </c>
      <c r="D910">
        <f t="shared" si="2098"/>
        <v>-0.67762628477804487</v>
      </c>
      <c r="E910">
        <f t="shared" si="2098"/>
        <v>-0.67762628477804487</v>
      </c>
      <c r="F910">
        <f t="shared" si="2098"/>
        <v>-0.67762628477804487</v>
      </c>
      <c r="G910">
        <f t="shared" si="2098"/>
        <v>-0.67762628477804487</v>
      </c>
      <c r="H910">
        <f t="shared" si="2098"/>
        <v>-0.67762628477804487</v>
      </c>
      <c r="I910">
        <f t="shared" si="2098"/>
        <v>-0.67762628477804487</v>
      </c>
      <c r="J910">
        <f t="shared" si="2098"/>
        <v>-0.67762628477804487</v>
      </c>
      <c r="K910">
        <f t="shared" si="2098"/>
        <v>-0.67762628477804487</v>
      </c>
      <c r="L910">
        <f t="shared" si="2098"/>
        <v>-0.67762628477804487</v>
      </c>
      <c r="M910">
        <f t="shared" si="2098"/>
        <v>-0.67762628477804487</v>
      </c>
      <c r="N910">
        <f t="shared" si="2098"/>
        <v>-0.67762628477804487</v>
      </c>
      <c r="O910">
        <f t="shared" si="2098"/>
        <v>-0.67762628477804487</v>
      </c>
      <c r="P910">
        <f t="shared" si="2098"/>
        <v>-0.67762628477804487</v>
      </c>
      <c r="Q910">
        <f t="shared" si="2098"/>
        <v>-0.67762628477804487</v>
      </c>
      <c r="R910">
        <f t="shared" si="2098"/>
        <v>-0.67762628477804487</v>
      </c>
      <c r="S910">
        <f t="shared" si="2098"/>
        <v>-0.67762628477804487</v>
      </c>
      <c r="T910">
        <f t="shared" si="2098"/>
        <v>-0.67762628477804487</v>
      </c>
      <c r="U910">
        <f t="shared" si="2098"/>
        <v>-0.67762628477804487</v>
      </c>
      <c r="V910">
        <f t="shared" si="2098"/>
        <v>-0.67762628477804487</v>
      </c>
      <c r="W910">
        <f t="shared" si="2098"/>
        <v>-0.67762628477804487</v>
      </c>
      <c r="X910">
        <f t="shared" si="2098"/>
        <v>-0.67762628477804487</v>
      </c>
      <c r="Y910">
        <f t="shared" si="2098"/>
        <v>-0.67762628477804487</v>
      </c>
      <c r="Z910">
        <f t="shared" si="2098"/>
        <v>-0.67762628477804487</v>
      </c>
      <c r="AA910">
        <f t="shared" si="2098"/>
        <v>-0.67762628477804487</v>
      </c>
      <c r="AB910">
        <f t="shared" si="2098"/>
        <v>-0.67762628477804487</v>
      </c>
      <c r="AC910">
        <f t="shared" si="2098"/>
        <v>0.32237371522195513</v>
      </c>
      <c r="AD910">
        <f t="shared" si="2098"/>
        <v>0.32237371522195513</v>
      </c>
      <c r="AE910">
        <f t="shared" si="2098"/>
        <v>0.32237371522195513</v>
      </c>
      <c r="AF910">
        <f t="shared" si="2098"/>
        <v>0.32237371522195513</v>
      </c>
      <c r="AG910">
        <f t="shared" si="2098"/>
        <v>0.32237371522195513</v>
      </c>
      <c r="AH910">
        <f t="shared" ref="AH910:BM910" si="2099">AH3-$CE905</f>
        <v>0.32237371522195513</v>
      </c>
      <c r="AI910">
        <f t="shared" si="2099"/>
        <v>0.32237371522195513</v>
      </c>
      <c r="AJ910">
        <f t="shared" si="2099"/>
        <v>0.32237371522195513</v>
      </c>
      <c r="AK910">
        <f t="shared" si="2099"/>
        <v>0.32237371522195513</v>
      </c>
      <c r="AL910">
        <f t="shared" si="2099"/>
        <v>0.32237371522195513</v>
      </c>
      <c r="AM910">
        <f t="shared" si="2099"/>
        <v>0.32237371522195513</v>
      </c>
      <c r="AN910">
        <f t="shared" si="2099"/>
        <v>0.32237371522195513</v>
      </c>
      <c r="AO910">
        <f t="shared" si="2099"/>
        <v>0.32237371522195513</v>
      </c>
      <c r="AP910">
        <f t="shared" si="2099"/>
        <v>0.32237371522195513</v>
      </c>
      <c r="AQ910">
        <f t="shared" si="2099"/>
        <v>0.32237371522195513</v>
      </c>
      <c r="AR910">
        <f t="shared" si="2099"/>
        <v>0.32237371522195513</v>
      </c>
      <c r="AS910">
        <f t="shared" si="2099"/>
        <v>0.32237371522195513</v>
      </c>
      <c r="AT910">
        <f t="shared" si="2099"/>
        <v>0.32237371522195513</v>
      </c>
      <c r="AU910">
        <f t="shared" si="2099"/>
        <v>0.32237371522195513</v>
      </c>
      <c r="AV910">
        <f t="shared" si="2099"/>
        <v>0.32237371522195513</v>
      </c>
      <c r="AW910">
        <f t="shared" si="2099"/>
        <v>0.32237371522195513</v>
      </c>
      <c r="AX910">
        <f t="shared" si="2099"/>
        <v>0.32237371522195513</v>
      </c>
      <c r="AY910">
        <f t="shared" si="2099"/>
        <v>0.32237371522195513</v>
      </c>
      <c r="AZ910">
        <f t="shared" si="2099"/>
        <v>0.32237371522195513</v>
      </c>
      <c r="BA910">
        <f t="shared" si="2099"/>
        <v>0.32237371522195513</v>
      </c>
      <c r="BB910">
        <f t="shared" si="2099"/>
        <v>0.32237371522195513</v>
      </c>
      <c r="BC910">
        <f t="shared" si="2099"/>
        <v>0.32237371522195513</v>
      </c>
      <c r="BD910">
        <f t="shared" si="2099"/>
        <v>1.3223737152219552</v>
      </c>
      <c r="BE910">
        <f t="shared" si="2099"/>
        <v>1.3223737152219552</v>
      </c>
      <c r="BF910">
        <f t="shared" si="2099"/>
        <v>1.3223737152219552</v>
      </c>
      <c r="BG910">
        <f t="shared" si="2099"/>
        <v>1.3223737152219552</v>
      </c>
      <c r="BH910">
        <f t="shared" si="2099"/>
        <v>1.3223737152219552</v>
      </c>
      <c r="BI910">
        <f t="shared" si="2099"/>
        <v>1.3223737152219552</v>
      </c>
      <c r="BJ910">
        <f t="shared" si="2099"/>
        <v>1.3223737152219552</v>
      </c>
      <c r="BK910">
        <f t="shared" si="2099"/>
        <v>1.3223737152219552</v>
      </c>
      <c r="BL910">
        <f t="shared" si="2099"/>
        <v>1.3223737152219552</v>
      </c>
      <c r="BM910">
        <f t="shared" si="2099"/>
        <v>1.3223737152219552</v>
      </c>
      <c r="BN910">
        <f t="shared" ref="BN910:CD910" si="2100">BN3-$CE905</f>
        <v>1.3223737152219552</v>
      </c>
      <c r="BO910">
        <f t="shared" si="2100"/>
        <v>1.3223737152219552</v>
      </c>
      <c r="BP910">
        <f t="shared" si="2100"/>
        <v>1.3223737152219552</v>
      </c>
      <c r="BQ910">
        <f t="shared" si="2100"/>
        <v>1.3223737152219552</v>
      </c>
      <c r="BR910">
        <f t="shared" si="2100"/>
        <v>1.3223737152219552</v>
      </c>
      <c r="BS910">
        <f t="shared" si="2100"/>
        <v>1.3223737152219552</v>
      </c>
      <c r="BT910">
        <f t="shared" si="2100"/>
        <v>1.3223737152219552</v>
      </c>
      <c r="BU910">
        <f t="shared" si="2100"/>
        <v>1.3223737152219552</v>
      </c>
      <c r="BV910">
        <f t="shared" si="2100"/>
        <v>1.3223737152219552</v>
      </c>
      <c r="BW910">
        <f t="shared" si="2100"/>
        <v>1.3223737152219552</v>
      </c>
      <c r="BX910">
        <f t="shared" si="2100"/>
        <v>1.3223737152219552</v>
      </c>
      <c r="BY910">
        <f t="shared" si="2100"/>
        <v>1.3223737152219552</v>
      </c>
      <c r="BZ910">
        <f t="shared" si="2100"/>
        <v>1.3223737152219552</v>
      </c>
      <c r="CA910">
        <f t="shared" si="2100"/>
        <v>1.3223737152219552</v>
      </c>
      <c r="CB910">
        <f t="shared" si="2100"/>
        <v>1.3223737152219552</v>
      </c>
      <c r="CC910">
        <f t="shared" si="2100"/>
        <v>1.3223737152219552</v>
      </c>
      <c r="CD910">
        <f t="shared" si="2100"/>
        <v>1.3223737152219552</v>
      </c>
    </row>
    <row r="911" spans="1:97" x14ac:dyDescent="0.35">
      <c r="B911">
        <f t="shared" ref="B911:AG911" si="2101">B4-$CE906</f>
        <v>-1.1697315479359394</v>
      </c>
      <c r="C911">
        <f t="shared" si="2101"/>
        <v>-1.1697315479359394</v>
      </c>
      <c r="D911">
        <f t="shared" si="2101"/>
        <v>-1.1697315479359394</v>
      </c>
      <c r="E911">
        <f t="shared" si="2101"/>
        <v>-1.1697315479359394</v>
      </c>
      <c r="F911">
        <f t="shared" si="2101"/>
        <v>-1.1697315479359394</v>
      </c>
      <c r="G911">
        <f t="shared" si="2101"/>
        <v>-1.1697315479359394</v>
      </c>
      <c r="H911">
        <f t="shared" si="2101"/>
        <v>-1.1697315479359394</v>
      </c>
      <c r="I911">
        <f t="shared" si="2101"/>
        <v>-1.1697315479359394</v>
      </c>
      <c r="J911">
        <f t="shared" si="2101"/>
        <v>-1.1697315479359394</v>
      </c>
      <c r="K911">
        <f t="shared" si="2101"/>
        <v>-0.31258869079308216</v>
      </c>
      <c r="L911">
        <f t="shared" si="2101"/>
        <v>-0.31258869079308216</v>
      </c>
      <c r="M911">
        <f t="shared" si="2101"/>
        <v>-0.31258869079308216</v>
      </c>
      <c r="N911">
        <f t="shared" si="2101"/>
        <v>-0.31258869079308216</v>
      </c>
      <c r="O911">
        <f t="shared" si="2101"/>
        <v>-0.31258869079308216</v>
      </c>
      <c r="P911">
        <f t="shared" si="2101"/>
        <v>-0.31258869079308216</v>
      </c>
      <c r="Q911">
        <f t="shared" si="2101"/>
        <v>-0.31258869079308216</v>
      </c>
      <c r="R911">
        <f t="shared" si="2101"/>
        <v>-0.31258869079308216</v>
      </c>
      <c r="S911">
        <f t="shared" si="2101"/>
        <v>-0.31258869079308216</v>
      </c>
      <c r="T911">
        <f t="shared" si="2101"/>
        <v>0.83026845206406064</v>
      </c>
      <c r="U911">
        <f t="shared" si="2101"/>
        <v>0.83026845206406064</v>
      </c>
      <c r="V911">
        <f t="shared" si="2101"/>
        <v>0.83026845206406064</v>
      </c>
      <c r="W911">
        <f t="shared" si="2101"/>
        <v>0.83026845206406064</v>
      </c>
      <c r="X911">
        <f t="shared" si="2101"/>
        <v>0.83026845206406064</v>
      </c>
      <c r="Y911">
        <f t="shared" si="2101"/>
        <v>0.83026845206406064</v>
      </c>
      <c r="Z911">
        <f t="shared" si="2101"/>
        <v>0.83026845206406064</v>
      </c>
      <c r="AA911">
        <f t="shared" si="2101"/>
        <v>0.83026845206406064</v>
      </c>
      <c r="AB911">
        <f t="shared" si="2101"/>
        <v>0.83026845206406064</v>
      </c>
      <c r="AC911">
        <f t="shared" si="2101"/>
        <v>-1.1697315479359394</v>
      </c>
      <c r="AD911">
        <f t="shared" si="2101"/>
        <v>-1.1697315479359394</v>
      </c>
      <c r="AE911">
        <f t="shared" si="2101"/>
        <v>-1.1697315479359394</v>
      </c>
      <c r="AF911">
        <f t="shared" si="2101"/>
        <v>-1.1697315479359394</v>
      </c>
      <c r="AG911">
        <f t="shared" si="2101"/>
        <v>-1.1697315479359394</v>
      </c>
      <c r="AH911">
        <f t="shared" ref="AH911:BM911" si="2102">AH4-$CE906</f>
        <v>-1.1697315479359394</v>
      </c>
      <c r="AI911">
        <f t="shared" si="2102"/>
        <v>-1.1697315479359394</v>
      </c>
      <c r="AJ911">
        <f t="shared" si="2102"/>
        <v>-1.1697315479359394</v>
      </c>
      <c r="AK911">
        <f t="shared" si="2102"/>
        <v>-1.1697315479359394</v>
      </c>
      <c r="AL911">
        <f t="shared" si="2102"/>
        <v>-0.31258869079308216</v>
      </c>
      <c r="AM911">
        <f t="shared" si="2102"/>
        <v>-0.31258869079308216</v>
      </c>
      <c r="AN911">
        <f t="shared" si="2102"/>
        <v>-0.31258869079308216</v>
      </c>
      <c r="AO911">
        <f t="shared" si="2102"/>
        <v>-0.31258869079308216</v>
      </c>
      <c r="AP911">
        <f t="shared" si="2102"/>
        <v>-0.31258869079308216</v>
      </c>
      <c r="AQ911">
        <f t="shared" si="2102"/>
        <v>-0.31258869079308216</v>
      </c>
      <c r="AR911">
        <f t="shared" si="2102"/>
        <v>-0.31258869079308216</v>
      </c>
      <c r="AS911">
        <f t="shared" si="2102"/>
        <v>-0.31258869079308216</v>
      </c>
      <c r="AT911">
        <f t="shared" si="2102"/>
        <v>-0.31258869079308216</v>
      </c>
      <c r="AU911">
        <f t="shared" si="2102"/>
        <v>0.83026845206406064</v>
      </c>
      <c r="AV911">
        <f t="shared" si="2102"/>
        <v>0.83026845206406064</v>
      </c>
      <c r="AW911">
        <f t="shared" si="2102"/>
        <v>0.83026845206406064</v>
      </c>
      <c r="AX911">
        <f t="shared" si="2102"/>
        <v>0.83026845206406064</v>
      </c>
      <c r="AY911">
        <f t="shared" si="2102"/>
        <v>0.83026845206406064</v>
      </c>
      <c r="AZ911">
        <f t="shared" si="2102"/>
        <v>0.83026845206406064</v>
      </c>
      <c r="BA911">
        <f t="shared" si="2102"/>
        <v>0.83026845206406064</v>
      </c>
      <c r="BB911">
        <f t="shared" si="2102"/>
        <v>0.83026845206406064</v>
      </c>
      <c r="BC911">
        <f t="shared" si="2102"/>
        <v>0.83026845206406064</v>
      </c>
      <c r="BD911">
        <f t="shared" si="2102"/>
        <v>-1.1697315479359394</v>
      </c>
      <c r="BE911">
        <f t="shared" si="2102"/>
        <v>-1.1697315479359394</v>
      </c>
      <c r="BF911">
        <f t="shared" si="2102"/>
        <v>-1.1697315479359394</v>
      </c>
      <c r="BG911">
        <f t="shared" si="2102"/>
        <v>-1.1697315479359394</v>
      </c>
      <c r="BH911">
        <f t="shared" si="2102"/>
        <v>-1.1697315479359394</v>
      </c>
      <c r="BI911">
        <f t="shared" si="2102"/>
        <v>-1.1697315479359394</v>
      </c>
      <c r="BJ911">
        <f t="shared" si="2102"/>
        <v>-1.1697315479359394</v>
      </c>
      <c r="BK911">
        <f t="shared" si="2102"/>
        <v>-1.1697315479359394</v>
      </c>
      <c r="BL911">
        <f t="shared" si="2102"/>
        <v>-1.1697315479359394</v>
      </c>
      <c r="BM911">
        <f t="shared" si="2102"/>
        <v>-0.31258869079308216</v>
      </c>
      <c r="BN911">
        <f t="shared" ref="BN911:CD911" si="2103">BN4-$CE906</f>
        <v>-0.31258869079308216</v>
      </c>
      <c r="BO911">
        <f t="shared" si="2103"/>
        <v>-0.31258869079308216</v>
      </c>
      <c r="BP911">
        <f t="shared" si="2103"/>
        <v>-0.31258869079308216</v>
      </c>
      <c r="BQ911">
        <f t="shared" si="2103"/>
        <v>-0.31258869079308216</v>
      </c>
      <c r="BR911">
        <f t="shared" si="2103"/>
        <v>-0.31258869079308216</v>
      </c>
      <c r="BS911">
        <f t="shared" si="2103"/>
        <v>-0.31258869079308216</v>
      </c>
      <c r="BT911">
        <f t="shared" si="2103"/>
        <v>-0.31258869079308216</v>
      </c>
      <c r="BU911">
        <f t="shared" si="2103"/>
        <v>-0.31258869079308216</v>
      </c>
      <c r="BV911">
        <f t="shared" si="2103"/>
        <v>0.83026845206406064</v>
      </c>
      <c r="BW911">
        <f t="shared" si="2103"/>
        <v>0.83026845206406064</v>
      </c>
      <c r="BX911">
        <f t="shared" si="2103"/>
        <v>0.83026845206406064</v>
      </c>
      <c r="BY911">
        <f t="shared" si="2103"/>
        <v>0.83026845206406064</v>
      </c>
      <c r="BZ911">
        <f t="shared" si="2103"/>
        <v>0.83026845206406064</v>
      </c>
      <c r="CA911">
        <f t="shared" si="2103"/>
        <v>0.83026845206406064</v>
      </c>
      <c r="CB911">
        <f t="shared" si="2103"/>
        <v>0.83026845206406064</v>
      </c>
      <c r="CC911">
        <f t="shared" si="2103"/>
        <v>0.83026845206406064</v>
      </c>
      <c r="CD911">
        <f t="shared" si="2103"/>
        <v>0.83026845206406064</v>
      </c>
    </row>
    <row r="912" spans="1:97" x14ac:dyDescent="0.35">
      <c r="B912">
        <f t="shared" ref="B912:AG912" si="2104">B5-$CE907</f>
        <v>-0.73288944267278133</v>
      </c>
      <c r="C912">
        <f t="shared" si="2104"/>
        <v>-0.73288944267278133</v>
      </c>
      <c r="D912">
        <f t="shared" si="2104"/>
        <v>-0.73288944267278133</v>
      </c>
      <c r="E912">
        <f t="shared" si="2104"/>
        <v>0.26711055732721867</v>
      </c>
      <c r="F912">
        <f t="shared" si="2104"/>
        <v>0.26711055732721867</v>
      </c>
      <c r="G912">
        <f t="shared" si="2104"/>
        <v>0.26711055732721867</v>
      </c>
      <c r="H912">
        <f t="shared" si="2104"/>
        <v>1.2671105573272188</v>
      </c>
      <c r="I912">
        <f t="shared" si="2104"/>
        <v>1.2671105573272188</v>
      </c>
      <c r="J912">
        <f t="shared" si="2104"/>
        <v>1.2671105573272188</v>
      </c>
      <c r="K912">
        <f t="shared" si="2104"/>
        <v>-0.73288944267278133</v>
      </c>
      <c r="L912">
        <f t="shared" si="2104"/>
        <v>-0.73288944267278133</v>
      </c>
      <c r="M912">
        <f t="shared" si="2104"/>
        <v>-0.73288944267278133</v>
      </c>
      <c r="N912">
        <f t="shared" si="2104"/>
        <v>0.26711055732721867</v>
      </c>
      <c r="O912">
        <f t="shared" si="2104"/>
        <v>0.26711055732721867</v>
      </c>
      <c r="P912">
        <f t="shared" si="2104"/>
        <v>0.26711055732721867</v>
      </c>
      <c r="Q912">
        <f t="shared" si="2104"/>
        <v>1.2671105573272188</v>
      </c>
      <c r="R912">
        <f t="shared" si="2104"/>
        <v>1.2671105573272188</v>
      </c>
      <c r="S912">
        <f t="shared" si="2104"/>
        <v>1.2671105573272188</v>
      </c>
      <c r="T912">
        <f t="shared" si="2104"/>
        <v>-0.73288944267278133</v>
      </c>
      <c r="U912">
        <f t="shared" si="2104"/>
        <v>-0.73288944267278133</v>
      </c>
      <c r="V912">
        <f t="shared" si="2104"/>
        <v>-0.73288944267278133</v>
      </c>
      <c r="W912">
        <f t="shared" si="2104"/>
        <v>0.26711055732721867</v>
      </c>
      <c r="X912">
        <f t="shared" si="2104"/>
        <v>0.26711055732721867</v>
      </c>
      <c r="Y912">
        <f t="shared" si="2104"/>
        <v>0.26711055732721867</v>
      </c>
      <c r="Z912">
        <f t="shared" si="2104"/>
        <v>1.2671105573272188</v>
      </c>
      <c r="AA912">
        <f t="shared" si="2104"/>
        <v>1.2671105573272188</v>
      </c>
      <c r="AB912">
        <f t="shared" si="2104"/>
        <v>1.2671105573272188</v>
      </c>
      <c r="AC912">
        <f t="shared" si="2104"/>
        <v>-0.73288944267278133</v>
      </c>
      <c r="AD912">
        <f t="shared" si="2104"/>
        <v>-0.73288944267278133</v>
      </c>
      <c r="AE912">
        <f t="shared" si="2104"/>
        <v>-0.73288944267278133</v>
      </c>
      <c r="AF912">
        <f t="shared" si="2104"/>
        <v>0.26711055732721867</v>
      </c>
      <c r="AG912">
        <f t="shared" si="2104"/>
        <v>0.26711055732721867</v>
      </c>
      <c r="AH912">
        <f t="shared" ref="AH912:BM912" si="2105">AH5-$CE907</f>
        <v>0.26711055732721867</v>
      </c>
      <c r="AI912">
        <f t="shared" si="2105"/>
        <v>1.2671105573272188</v>
      </c>
      <c r="AJ912">
        <f t="shared" si="2105"/>
        <v>1.2671105573272188</v>
      </c>
      <c r="AK912">
        <f t="shared" si="2105"/>
        <v>1.2671105573272188</v>
      </c>
      <c r="AL912">
        <f t="shared" si="2105"/>
        <v>-0.73288944267278133</v>
      </c>
      <c r="AM912">
        <f t="shared" si="2105"/>
        <v>-0.73288944267278133</v>
      </c>
      <c r="AN912">
        <f t="shared" si="2105"/>
        <v>-0.73288944267278133</v>
      </c>
      <c r="AO912">
        <f t="shared" si="2105"/>
        <v>0.26711055732721867</v>
      </c>
      <c r="AP912">
        <f t="shared" si="2105"/>
        <v>0.26711055732721867</v>
      </c>
      <c r="AQ912">
        <f t="shared" si="2105"/>
        <v>0.26711055732721867</v>
      </c>
      <c r="AR912">
        <f t="shared" si="2105"/>
        <v>1.2671105573272188</v>
      </c>
      <c r="AS912">
        <f t="shared" si="2105"/>
        <v>1.2671105573272188</v>
      </c>
      <c r="AT912">
        <f t="shared" si="2105"/>
        <v>1.2671105573272188</v>
      </c>
      <c r="AU912">
        <f t="shared" si="2105"/>
        <v>-0.73288944267278133</v>
      </c>
      <c r="AV912">
        <f t="shared" si="2105"/>
        <v>-0.73288944267278133</v>
      </c>
      <c r="AW912">
        <f t="shared" si="2105"/>
        <v>-0.73288944267278133</v>
      </c>
      <c r="AX912">
        <f t="shared" si="2105"/>
        <v>0.26711055732721867</v>
      </c>
      <c r="AY912">
        <f t="shared" si="2105"/>
        <v>0.26711055732721867</v>
      </c>
      <c r="AZ912">
        <f t="shared" si="2105"/>
        <v>0.26711055732721867</v>
      </c>
      <c r="BA912">
        <f t="shared" si="2105"/>
        <v>1.2671105573272188</v>
      </c>
      <c r="BB912">
        <f t="shared" si="2105"/>
        <v>1.2671105573272188</v>
      </c>
      <c r="BC912">
        <f t="shared" si="2105"/>
        <v>1.2671105573272188</v>
      </c>
      <c r="BD912">
        <f t="shared" si="2105"/>
        <v>-0.73288944267278133</v>
      </c>
      <c r="BE912">
        <f t="shared" si="2105"/>
        <v>-0.73288944267278133</v>
      </c>
      <c r="BF912">
        <f t="shared" si="2105"/>
        <v>-0.73288944267278133</v>
      </c>
      <c r="BG912">
        <f t="shared" si="2105"/>
        <v>0.26711055732721867</v>
      </c>
      <c r="BH912">
        <f t="shared" si="2105"/>
        <v>0.26711055732721867</v>
      </c>
      <c r="BI912">
        <f t="shared" si="2105"/>
        <v>0.26711055732721867</v>
      </c>
      <c r="BJ912">
        <f t="shared" si="2105"/>
        <v>1.2671105573272188</v>
      </c>
      <c r="BK912">
        <f t="shared" si="2105"/>
        <v>1.2671105573272188</v>
      </c>
      <c r="BL912">
        <f t="shared" si="2105"/>
        <v>1.2671105573272188</v>
      </c>
      <c r="BM912">
        <f t="shared" si="2105"/>
        <v>-0.73288944267278133</v>
      </c>
      <c r="BN912">
        <f t="shared" ref="BN912:CD912" si="2106">BN5-$CE907</f>
        <v>-0.73288944267278133</v>
      </c>
      <c r="BO912">
        <f t="shared" si="2106"/>
        <v>-0.73288944267278133</v>
      </c>
      <c r="BP912">
        <f t="shared" si="2106"/>
        <v>0.26711055732721867</v>
      </c>
      <c r="BQ912">
        <f t="shared" si="2106"/>
        <v>0.26711055732721867</v>
      </c>
      <c r="BR912">
        <f t="shared" si="2106"/>
        <v>0.26711055732721867</v>
      </c>
      <c r="BS912">
        <f t="shared" si="2106"/>
        <v>1.2671105573272188</v>
      </c>
      <c r="BT912">
        <f t="shared" si="2106"/>
        <v>1.2671105573272188</v>
      </c>
      <c r="BU912">
        <f t="shared" si="2106"/>
        <v>1.2671105573272188</v>
      </c>
      <c r="BV912">
        <f t="shared" si="2106"/>
        <v>-0.73288944267278133</v>
      </c>
      <c r="BW912">
        <f t="shared" si="2106"/>
        <v>-0.73288944267278133</v>
      </c>
      <c r="BX912">
        <f t="shared" si="2106"/>
        <v>-0.73288944267278133</v>
      </c>
      <c r="BY912">
        <f t="shared" si="2106"/>
        <v>0.26711055732721867</v>
      </c>
      <c r="BZ912">
        <f t="shared" si="2106"/>
        <v>0.26711055732721867</v>
      </c>
      <c r="CA912">
        <f t="shared" si="2106"/>
        <v>0.26711055732721867</v>
      </c>
      <c r="CB912">
        <f t="shared" si="2106"/>
        <v>1.2671105573272188</v>
      </c>
      <c r="CC912">
        <f t="shared" si="2106"/>
        <v>1.2671105573272188</v>
      </c>
      <c r="CD912">
        <f t="shared" si="2106"/>
        <v>1.2671105573272188</v>
      </c>
    </row>
    <row r="913" spans="1:82" x14ac:dyDescent="0.35">
      <c r="B913">
        <f t="shared" ref="B913:AG913" si="2107">B6-$CE908</f>
        <v>-0.75788944267278135</v>
      </c>
      <c r="C913">
        <f t="shared" si="2107"/>
        <v>0.24211055732721865</v>
      </c>
      <c r="D913">
        <f t="shared" si="2107"/>
        <v>1.2421105573272186</v>
      </c>
      <c r="E913">
        <f t="shared" si="2107"/>
        <v>-0.75788944267278135</v>
      </c>
      <c r="F913">
        <f t="shared" si="2107"/>
        <v>0.24211055732721865</v>
      </c>
      <c r="G913">
        <f t="shared" si="2107"/>
        <v>1.2421105573272186</v>
      </c>
      <c r="H913">
        <f t="shared" si="2107"/>
        <v>-0.75788944267278135</v>
      </c>
      <c r="I913">
        <f t="shared" si="2107"/>
        <v>0.24211055732721865</v>
      </c>
      <c r="J913">
        <f t="shared" si="2107"/>
        <v>1.2421105573272186</v>
      </c>
      <c r="K913">
        <f t="shared" si="2107"/>
        <v>-0.75788944267278135</v>
      </c>
      <c r="L913">
        <f t="shared" si="2107"/>
        <v>0.24211055732721865</v>
      </c>
      <c r="M913">
        <f t="shared" si="2107"/>
        <v>1.2421105573272186</v>
      </c>
      <c r="N913">
        <f t="shared" si="2107"/>
        <v>-0.75788944267278135</v>
      </c>
      <c r="O913">
        <f t="shared" si="2107"/>
        <v>0.24211055732721865</v>
      </c>
      <c r="P913">
        <f t="shared" si="2107"/>
        <v>1.2421105573272186</v>
      </c>
      <c r="Q913">
        <f t="shared" si="2107"/>
        <v>-0.75788944267278135</v>
      </c>
      <c r="R913">
        <f t="shared" si="2107"/>
        <v>0.24211055732721865</v>
      </c>
      <c r="S913">
        <f t="shared" si="2107"/>
        <v>1.2421105573272186</v>
      </c>
      <c r="T913">
        <f t="shared" si="2107"/>
        <v>-0.75788944267278135</v>
      </c>
      <c r="U913">
        <f t="shared" si="2107"/>
        <v>0.24211055732721865</v>
      </c>
      <c r="V913">
        <f t="shared" si="2107"/>
        <v>1.2421105573272186</v>
      </c>
      <c r="W913">
        <f t="shared" si="2107"/>
        <v>-0.75788944267278135</v>
      </c>
      <c r="X913">
        <f t="shared" si="2107"/>
        <v>0.24211055732721865</v>
      </c>
      <c r="Y913">
        <f t="shared" si="2107"/>
        <v>1.2421105573272186</v>
      </c>
      <c r="Z913">
        <f t="shared" si="2107"/>
        <v>-0.75788944267278135</v>
      </c>
      <c r="AA913">
        <f t="shared" si="2107"/>
        <v>0.24211055732721865</v>
      </c>
      <c r="AB913">
        <f t="shared" si="2107"/>
        <v>1.2421105573272186</v>
      </c>
      <c r="AC913">
        <f t="shared" si="2107"/>
        <v>-0.75788944267278135</v>
      </c>
      <c r="AD913">
        <f t="shared" si="2107"/>
        <v>0.24211055732721865</v>
      </c>
      <c r="AE913">
        <f t="shared" si="2107"/>
        <v>1.2421105573272186</v>
      </c>
      <c r="AF913">
        <f t="shared" si="2107"/>
        <v>-0.75788944267278135</v>
      </c>
      <c r="AG913">
        <f t="shared" si="2107"/>
        <v>0.24211055732721865</v>
      </c>
      <c r="AH913">
        <f t="shared" ref="AH913:BM913" si="2108">AH6-$CE908</f>
        <v>1.2421105573272186</v>
      </c>
      <c r="AI913">
        <f t="shared" si="2108"/>
        <v>-0.75788944267278135</v>
      </c>
      <c r="AJ913">
        <f t="shared" si="2108"/>
        <v>0.24211055732721865</v>
      </c>
      <c r="AK913">
        <f t="shared" si="2108"/>
        <v>1.2421105573272186</v>
      </c>
      <c r="AL913">
        <f t="shared" si="2108"/>
        <v>-0.75788944267278135</v>
      </c>
      <c r="AM913">
        <f t="shared" si="2108"/>
        <v>0.24211055732721865</v>
      </c>
      <c r="AN913">
        <f t="shared" si="2108"/>
        <v>1.2421105573272186</v>
      </c>
      <c r="AO913">
        <f t="shared" si="2108"/>
        <v>-0.75788944267278135</v>
      </c>
      <c r="AP913">
        <f t="shared" si="2108"/>
        <v>0.24211055732721865</v>
      </c>
      <c r="AQ913">
        <f t="shared" si="2108"/>
        <v>1.2421105573272186</v>
      </c>
      <c r="AR913">
        <f t="shared" si="2108"/>
        <v>-0.75788944267278135</v>
      </c>
      <c r="AS913">
        <f t="shared" si="2108"/>
        <v>0.24211055732721865</v>
      </c>
      <c r="AT913">
        <f t="shared" si="2108"/>
        <v>1.2421105573272186</v>
      </c>
      <c r="AU913">
        <f t="shared" si="2108"/>
        <v>-0.75788944267278135</v>
      </c>
      <c r="AV913">
        <f t="shared" si="2108"/>
        <v>0.24211055732721865</v>
      </c>
      <c r="AW913">
        <f t="shared" si="2108"/>
        <v>1.2421105573272186</v>
      </c>
      <c r="AX913">
        <f t="shared" si="2108"/>
        <v>-0.75788944267278135</v>
      </c>
      <c r="AY913">
        <f t="shared" si="2108"/>
        <v>0.24211055732721865</v>
      </c>
      <c r="AZ913">
        <f t="shared" si="2108"/>
        <v>1.2421105573272186</v>
      </c>
      <c r="BA913">
        <f t="shared" si="2108"/>
        <v>-0.75788944267278135</v>
      </c>
      <c r="BB913">
        <f t="shared" si="2108"/>
        <v>0.24211055732721865</v>
      </c>
      <c r="BC913">
        <f t="shared" si="2108"/>
        <v>1.2421105573272186</v>
      </c>
      <c r="BD913">
        <f t="shared" si="2108"/>
        <v>-0.75788944267278135</v>
      </c>
      <c r="BE913">
        <f t="shared" si="2108"/>
        <v>0.24211055732721865</v>
      </c>
      <c r="BF913">
        <f t="shared" si="2108"/>
        <v>1.2421105573272186</v>
      </c>
      <c r="BG913">
        <f t="shared" si="2108"/>
        <v>-0.75788944267278135</v>
      </c>
      <c r="BH913">
        <f t="shared" si="2108"/>
        <v>0.24211055732721865</v>
      </c>
      <c r="BI913">
        <f t="shared" si="2108"/>
        <v>1.2421105573272186</v>
      </c>
      <c r="BJ913">
        <f t="shared" si="2108"/>
        <v>-0.75788944267278135</v>
      </c>
      <c r="BK913">
        <f t="shared" si="2108"/>
        <v>0.24211055732721865</v>
      </c>
      <c r="BL913">
        <f t="shared" si="2108"/>
        <v>1.2421105573272186</v>
      </c>
      <c r="BM913">
        <f t="shared" si="2108"/>
        <v>-0.75788944267278135</v>
      </c>
      <c r="BN913">
        <f t="shared" ref="BN913:CD913" si="2109">BN6-$CE908</f>
        <v>0.24211055732721865</v>
      </c>
      <c r="BO913">
        <f t="shared" si="2109"/>
        <v>1.2421105573272186</v>
      </c>
      <c r="BP913">
        <f t="shared" si="2109"/>
        <v>-0.75788944267278135</v>
      </c>
      <c r="BQ913">
        <f t="shared" si="2109"/>
        <v>0.24211055732721865</v>
      </c>
      <c r="BR913">
        <f t="shared" si="2109"/>
        <v>1.2421105573272186</v>
      </c>
      <c r="BS913">
        <f t="shared" si="2109"/>
        <v>-0.75788944267278135</v>
      </c>
      <c r="BT913">
        <f t="shared" si="2109"/>
        <v>0.24211055732721865</v>
      </c>
      <c r="BU913">
        <f t="shared" si="2109"/>
        <v>1.2421105573272186</v>
      </c>
      <c r="BV913">
        <f t="shared" si="2109"/>
        <v>-0.75788944267278135</v>
      </c>
      <c r="BW913">
        <f t="shared" si="2109"/>
        <v>0.24211055732721865</v>
      </c>
      <c r="BX913">
        <f t="shared" si="2109"/>
        <v>1.2421105573272186</v>
      </c>
      <c r="BY913">
        <f t="shared" si="2109"/>
        <v>-0.75788944267278135</v>
      </c>
      <c r="BZ913">
        <f t="shared" si="2109"/>
        <v>0.24211055732721865</v>
      </c>
      <c r="CA913">
        <f t="shared" si="2109"/>
        <v>1.2421105573272186</v>
      </c>
      <c r="CB913">
        <f t="shared" si="2109"/>
        <v>-0.75788944267278135</v>
      </c>
      <c r="CC913">
        <f t="shared" si="2109"/>
        <v>0.24211055732721865</v>
      </c>
      <c r="CD913">
        <f t="shared" si="2109"/>
        <v>1.2421105573272186</v>
      </c>
    </row>
    <row r="915" spans="1:82" x14ac:dyDescent="0.35">
      <c r="A915" s="3" t="s">
        <v>380</v>
      </c>
      <c r="B915">
        <f t="array" ref="B915:E918">-$CE$7*MMULT(B905:CD908,TRANSPOSE(B910:CD913))</f>
        <v>-448.29756229610331</v>
      </c>
      <c r="C915">
        <v>0.95654434687109013</v>
      </c>
      <c r="D915">
        <v>0.95654434687108225</v>
      </c>
      <c r="E915">
        <v>0.95654434687106371</v>
      </c>
    </row>
    <row r="916" spans="1:82" x14ac:dyDescent="0.35">
      <c r="B916">
        <v>-0.52175146192963273</v>
      </c>
      <c r="C916">
        <v>-505.66190116424957</v>
      </c>
      <c r="D916">
        <v>-0.52175146192968347</v>
      </c>
      <c r="E916">
        <v>-0.52175146192966171</v>
      </c>
    </row>
    <row r="917" spans="1:82" x14ac:dyDescent="0.35">
      <c r="B917">
        <v>0.79053251807525782</v>
      </c>
      <c r="C917">
        <v>0.7905325180752597</v>
      </c>
      <c r="D917">
        <v>-466.57788853455605</v>
      </c>
      <c r="E917">
        <v>0.79053251807526037</v>
      </c>
    </row>
    <row r="918" spans="1:82" x14ac:dyDescent="0.35">
      <c r="B918">
        <v>0.71543192885811269</v>
      </c>
      <c r="C918">
        <v>0.7154319288581068</v>
      </c>
      <c r="D918">
        <v>0.71543192885812257</v>
      </c>
      <c r="E918">
        <v>-473.7384129735633</v>
      </c>
    </row>
  </sheetData>
  <sheetProtection sheet="1" objects="1" scenarios="1"/>
  <mergeCells count="4">
    <mergeCell ref="A1:D1"/>
    <mergeCell ref="A10:D10"/>
    <mergeCell ref="K10:M10"/>
    <mergeCell ref="A30:J30"/>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tabColor rgb="FFFF9999"/>
  </sheetPr>
  <dimension ref="A1:E139"/>
  <sheetViews>
    <sheetView topLeftCell="A97" workbookViewId="0">
      <selection activeCell="A132" sqref="A132"/>
    </sheetView>
  </sheetViews>
  <sheetFormatPr defaultColWidth="8.796875" defaultRowHeight="12.75" x14ac:dyDescent="0.35"/>
  <cols>
    <col min="1" max="1" width="13.6640625" customWidth="1"/>
    <col min="2" max="6" width="14.46484375" customWidth="1"/>
    <col min="7" max="7" width="20.33203125" customWidth="1"/>
    <col min="8" max="17" width="14.46484375" customWidth="1"/>
  </cols>
  <sheetData>
    <row r="1" spans="1:5" ht="13.15" x14ac:dyDescent="0.4">
      <c r="A1" s="2" t="s">
        <v>381</v>
      </c>
    </row>
    <row r="2" spans="1:5" ht="13.15" x14ac:dyDescent="0.4">
      <c r="A2" s="3" t="s">
        <v>382</v>
      </c>
      <c r="B2" s="3" t="s">
        <v>383</v>
      </c>
      <c r="C2" s="3" t="s">
        <v>384</v>
      </c>
      <c r="D2" s="3" t="s">
        <v>385</v>
      </c>
      <c r="E2" s="26" t="s">
        <v>386</v>
      </c>
    </row>
    <row r="3" spans="1:5" x14ac:dyDescent="0.35">
      <c r="A3">
        <f>IF(ISBLANK(DemandPredictionModel!C12),0,EXP(SUMPRODUCT(DemandPredictionModel!C12:C15,MaxLikelihoodSolver!$K$12:$K$15)))</f>
        <v>0.25804647383818169</v>
      </c>
      <c r="B3">
        <f>IF(ISBLANK(DemandPredictionModel!D12),0,EXP(SUMPRODUCT(DemandPredictionModel!D12:D15,MaxLikelihoodSolver!$K$12:$K$15)))</f>
        <v>0.14946794420466228</v>
      </c>
      <c r="C3">
        <f>IF(ISBLANK(DemandPredictionModel!E12),0,EXP(SUMPRODUCT(DemandPredictionModel!E12:E15,MaxLikelihoodSolver!$K$12:$K$15)))</f>
        <v>0.30876204187520845</v>
      </c>
      <c r="D3">
        <f>IF(ISBLANK(DemandPredictionModel!F12),0,EXP(SUMPRODUCT(DemandPredictionModel!F12:F15,MaxLikelihoodSolver!$K$12:$K$15)))</f>
        <v>0.1268515658390639</v>
      </c>
      <c r="E3">
        <f>SUM(A3:D3)</f>
        <v>0.84312802575711632</v>
      </c>
    </row>
    <row r="6" spans="1:5" ht="13.15" x14ac:dyDescent="0.4">
      <c r="A6" s="26" t="s">
        <v>387</v>
      </c>
    </row>
    <row r="7" spans="1:5" x14ac:dyDescent="0.35">
      <c r="A7" s="18">
        <f>SUMPRODUCT(DemandPredictionModel!$C$6:$C$8,DemandPredictionModel!$C$24:$C$26)</f>
        <v>-0.6465480828212834</v>
      </c>
      <c r="C7" s="3" t="s">
        <v>388</v>
      </c>
    </row>
    <row r="8" spans="1:5" x14ac:dyDescent="0.35">
      <c r="A8" s="18">
        <f>EXP($A$7+marginalCost*DemandPredictionModel!$C$5-1)/PredictionSolver!$E$3</f>
        <v>0.21239153826638979</v>
      </c>
      <c r="C8" s="3" t="s">
        <v>389</v>
      </c>
    </row>
    <row r="9" spans="1:5" x14ac:dyDescent="0.35">
      <c r="A9">
        <v>1</v>
      </c>
      <c r="C9" s="3" t="s">
        <v>390</v>
      </c>
    </row>
    <row r="10" spans="1:5" x14ac:dyDescent="0.35">
      <c r="A10" s="18">
        <f>A9 - (A9*EXP(A9)-$A$8)/((EXP(A9)*(A9+1) - (A9+2)*(A9*EXP(A9)-$A$8)/(2*A9+2)))</f>
        <v>0.29553346054045215</v>
      </c>
      <c r="C10" s="3" t="s">
        <v>391</v>
      </c>
    </row>
    <row r="11" spans="1:5" x14ac:dyDescent="0.35">
      <c r="A11" s="18">
        <f t="shared" ref="A11:A74" si="0">A10 - (A10*EXP(A10)-$A$8)/((EXP(A10)*(A10+1) - (A10+2)*(A10*EXP(A10)-$A$8)/(2*A10+2)))</f>
        <v>0.17839777376507671</v>
      </c>
      <c r="C11" s="3" t="s">
        <v>392</v>
      </c>
    </row>
    <row r="12" spans="1:5" x14ac:dyDescent="0.35">
      <c r="A12" s="18">
        <f t="shared" si="0"/>
        <v>0.17779579241221347</v>
      </c>
      <c r="C12" s="3" t="s">
        <v>393</v>
      </c>
    </row>
    <row r="13" spans="1:5" x14ac:dyDescent="0.35">
      <c r="A13" s="18">
        <f t="shared" si="0"/>
        <v>0.17779579232389292</v>
      </c>
      <c r="C13" s="3" t="s">
        <v>394</v>
      </c>
    </row>
    <row r="14" spans="1:5" x14ac:dyDescent="0.35">
      <c r="A14" s="18">
        <f t="shared" si="0"/>
        <v>0.17779579232389292</v>
      </c>
      <c r="C14" s="3" t="s">
        <v>395</v>
      </c>
    </row>
    <row r="15" spans="1:5" x14ac:dyDescent="0.35">
      <c r="A15" s="18">
        <f t="shared" si="0"/>
        <v>0.17779579232389292</v>
      </c>
      <c r="C15" s="3" t="s">
        <v>396</v>
      </c>
    </row>
    <row r="16" spans="1:5" x14ac:dyDescent="0.35">
      <c r="A16" s="18">
        <f t="shared" si="0"/>
        <v>0.17779579232389292</v>
      </c>
      <c r="C16" s="3" t="s">
        <v>397</v>
      </c>
    </row>
    <row r="17" spans="1:3" x14ac:dyDescent="0.35">
      <c r="A17" s="18">
        <f t="shared" si="0"/>
        <v>0.17779579232389292</v>
      </c>
      <c r="C17" s="3" t="s">
        <v>398</v>
      </c>
    </row>
    <row r="18" spans="1:3" x14ac:dyDescent="0.35">
      <c r="A18" s="18">
        <f t="shared" si="0"/>
        <v>0.17779579232389292</v>
      </c>
      <c r="C18" s="3" t="s">
        <v>399</v>
      </c>
    </row>
    <row r="19" spans="1:3" x14ac:dyDescent="0.35">
      <c r="A19" s="18">
        <f t="shared" si="0"/>
        <v>0.17779579232389292</v>
      </c>
      <c r="C19" s="3" t="s">
        <v>400</v>
      </c>
    </row>
    <row r="20" spans="1:3" x14ac:dyDescent="0.35">
      <c r="A20" s="18">
        <f t="shared" si="0"/>
        <v>0.17779579232389292</v>
      </c>
      <c r="C20" s="3" t="s">
        <v>401</v>
      </c>
    </row>
    <row r="21" spans="1:3" x14ac:dyDescent="0.35">
      <c r="A21" s="18">
        <f t="shared" si="0"/>
        <v>0.17779579232389292</v>
      </c>
      <c r="C21" s="3" t="s">
        <v>402</v>
      </c>
    </row>
    <row r="22" spans="1:3" x14ac:dyDescent="0.35">
      <c r="A22" s="18">
        <f t="shared" si="0"/>
        <v>0.17779579232389292</v>
      </c>
      <c r="C22" s="3" t="s">
        <v>403</v>
      </c>
    </row>
    <row r="23" spans="1:3" x14ac:dyDescent="0.35">
      <c r="A23" s="18">
        <f t="shared" si="0"/>
        <v>0.17779579232389292</v>
      </c>
      <c r="C23" s="3" t="s">
        <v>404</v>
      </c>
    </row>
    <row r="24" spans="1:3" x14ac:dyDescent="0.35">
      <c r="A24" s="18">
        <f t="shared" si="0"/>
        <v>0.17779579232389292</v>
      </c>
      <c r="C24" s="3" t="s">
        <v>405</v>
      </c>
    </row>
    <row r="25" spans="1:3" x14ac:dyDescent="0.35">
      <c r="A25" s="18">
        <f t="shared" si="0"/>
        <v>0.17779579232389292</v>
      </c>
      <c r="C25" s="3" t="s">
        <v>406</v>
      </c>
    </row>
    <row r="26" spans="1:3" x14ac:dyDescent="0.35">
      <c r="A26" s="18">
        <f t="shared" si="0"/>
        <v>0.17779579232389292</v>
      </c>
      <c r="C26" s="3" t="s">
        <v>407</v>
      </c>
    </row>
    <row r="27" spans="1:3" x14ac:dyDescent="0.35">
      <c r="A27" s="18">
        <f t="shared" si="0"/>
        <v>0.17779579232389292</v>
      </c>
      <c r="C27" s="3" t="s">
        <v>408</v>
      </c>
    </row>
    <row r="28" spans="1:3" x14ac:dyDescent="0.35">
      <c r="A28" s="18">
        <f t="shared" si="0"/>
        <v>0.17779579232389292</v>
      </c>
      <c r="C28" s="3" t="s">
        <v>409</v>
      </c>
    </row>
    <row r="29" spans="1:3" x14ac:dyDescent="0.35">
      <c r="A29" s="18">
        <f t="shared" si="0"/>
        <v>0.17779579232389292</v>
      </c>
      <c r="C29" s="3" t="s">
        <v>410</v>
      </c>
    </row>
    <row r="30" spans="1:3" x14ac:dyDescent="0.35">
      <c r="A30" s="18">
        <f t="shared" si="0"/>
        <v>0.17779579232389292</v>
      </c>
      <c r="C30" s="3" t="s">
        <v>411</v>
      </c>
    </row>
    <row r="31" spans="1:3" x14ac:dyDescent="0.35">
      <c r="A31" s="18">
        <f t="shared" si="0"/>
        <v>0.17779579232389292</v>
      </c>
      <c r="C31" s="3" t="s">
        <v>412</v>
      </c>
    </row>
    <row r="32" spans="1:3" x14ac:dyDescent="0.35">
      <c r="A32" s="18">
        <f t="shared" si="0"/>
        <v>0.17779579232389292</v>
      </c>
      <c r="C32" s="3" t="s">
        <v>413</v>
      </c>
    </row>
    <row r="33" spans="1:3" x14ac:dyDescent="0.35">
      <c r="A33" s="18">
        <f t="shared" si="0"/>
        <v>0.17779579232389292</v>
      </c>
      <c r="C33" s="3" t="s">
        <v>414</v>
      </c>
    </row>
    <row r="34" spans="1:3" x14ac:dyDescent="0.35">
      <c r="A34" s="18">
        <f t="shared" si="0"/>
        <v>0.17779579232389292</v>
      </c>
      <c r="C34" s="3" t="s">
        <v>415</v>
      </c>
    </row>
    <row r="35" spans="1:3" x14ac:dyDescent="0.35">
      <c r="A35" s="18">
        <f t="shared" si="0"/>
        <v>0.17779579232389292</v>
      </c>
      <c r="C35" s="3" t="s">
        <v>416</v>
      </c>
    </row>
    <row r="36" spans="1:3" x14ac:dyDescent="0.35">
      <c r="A36" s="18">
        <f t="shared" si="0"/>
        <v>0.17779579232389292</v>
      </c>
      <c r="C36" s="3" t="s">
        <v>417</v>
      </c>
    </row>
    <row r="37" spans="1:3" x14ac:dyDescent="0.35">
      <c r="A37" s="18">
        <f t="shared" si="0"/>
        <v>0.17779579232389292</v>
      </c>
      <c r="C37" s="3" t="s">
        <v>418</v>
      </c>
    </row>
    <row r="38" spans="1:3" x14ac:dyDescent="0.35">
      <c r="A38" s="18">
        <f t="shared" si="0"/>
        <v>0.17779579232389292</v>
      </c>
      <c r="C38" s="3" t="s">
        <v>419</v>
      </c>
    </row>
    <row r="39" spans="1:3" x14ac:dyDescent="0.35">
      <c r="A39" s="18">
        <f t="shared" si="0"/>
        <v>0.17779579232389292</v>
      </c>
      <c r="C39" s="3" t="s">
        <v>420</v>
      </c>
    </row>
    <row r="40" spans="1:3" x14ac:dyDescent="0.35">
      <c r="A40" s="18">
        <f t="shared" si="0"/>
        <v>0.17779579232389292</v>
      </c>
      <c r="C40" s="3" t="s">
        <v>421</v>
      </c>
    </row>
    <row r="41" spans="1:3" x14ac:dyDescent="0.35">
      <c r="A41" s="18">
        <f t="shared" si="0"/>
        <v>0.17779579232389292</v>
      </c>
      <c r="C41" s="3" t="s">
        <v>422</v>
      </c>
    </row>
    <row r="42" spans="1:3" x14ac:dyDescent="0.35">
      <c r="A42" s="18">
        <f t="shared" si="0"/>
        <v>0.17779579232389292</v>
      </c>
      <c r="C42" s="3" t="s">
        <v>423</v>
      </c>
    </row>
    <row r="43" spans="1:3" x14ac:dyDescent="0.35">
      <c r="A43" s="18">
        <f t="shared" si="0"/>
        <v>0.17779579232389292</v>
      </c>
      <c r="C43" s="3" t="s">
        <v>424</v>
      </c>
    </row>
    <row r="44" spans="1:3" x14ac:dyDescent="0.35">
      <c r="A44" s="18">
        <f t="shared" si="0"/>
        <v>0.17779579232389292</v>
      </c>
      <c r="C44" s="3" t="s">
        <v>425</v>
      </c>
    </row>
    <row r="45" spans="1:3" x14ac:dyDescent="0.35">
      <c r="A45" s="18">
        <f t="shared" si="0"/>
        <v>0.17779579232389292</v>
      </c>
      <c r="C45" s="3" t="s">
        <v>426</v>
      </c>
    </row>
    <row r="46" spans="1:3" x14ac:dyDescent="0.35">
      <c r="A46" s="18">
        <f t="shared" si="0"/>
        <v>0.17779579232389292</v>
      </c>
      <c r="C46" s="3" t="s">
        <v>427</v>
      </c>
    </row>
    <row r="47" spans="1:3" x14ac:dyDescent="0.35">
      <c r="A47" s="18">
        <f t="shared" si="0"/>
        <v>0.17779579232389292</v>
      </c>
      <c r="C47" s="3" t="s">
        <v>428</v>
      </c>
    </row>
    <row r="48" spans="1:3" x14ac:dyDescent="0.35">
      <c r="A48" s="18">
        <f t="shared" si="0"/>
        <v>0.17779579232389292</v>
      </c>
      <c r="C48" s="3" t="s">
        <v>429</v>
      </c>
    </row>
    <row r="49" spans="1:3" x14ac:dyDescent="0.35">
      <c r="A49" s="18">
        <f t="shared" si="0"/>
        <v>0.17779579232389292</v>
      </c>
      <c r="C49" s="3" t="s">
        <v>430</v>
      </c>
    </row>
    <row r="50" spans="1:3" x14ac:dyDescent="0.35">
      <c r="A50" s="18">
        <f t="shared" si="0"/>
        <v>0.17779579232389292</v>
      </c>
      <c r="C50" s="3" t="s">
        <v>431</v>
      </c>
    </row>
    <row r="51" spans="1:3" x14ac:dyDescent="0.35">
      <c r="A51" s="18">
        <f t="shared" si="0"/>
        <v>0.17779579232389292</v>
      </c>
      <c r="C51" s="3" t="s">
        <v>432</v>
      </c>
    </row>
    <row r="52" spans="1:3" x14ac:dyDescent="0.35">
      <c r="A52" s="18">
        <f t="shared" si="0"/>
        <v>0.17779579232389292</v>
      </c>
      <c r="C52" s="3" t="s">
        <v>433</v>
      </c>
    </row>
    <row r="53" spans="1:3" x14ac:dyDescent="0.35">
      <c r="A53" s="18">
        <f t="shared" si="0"/>
        <v>0.17779579232389292</v>
      </c>
      <c r="C53" s="3" t="s">
        <v>434</v>
      </c>
    </row>
    <row r="54" spans="1:3" x14ac:dyDescent="0.35">
      <c r="A54" s="18">
        <f t="shared" si="0"/>
        <v>0.17779579232389292</v>
      </c>
      <c r="C54" s="3" t="s">
        <v>435</v>
      </c>
    </row>
    <row r="55" spans="1:3" x14ac:dyDescent="0.35">
      <c r="A55" s="18">
        <f t="shared" si="0"/>
        <v>0.17779579232389292</v>
      </c>
      <c r="C55" s="3" t="s">
        <v>436</v>
      </c>
    </row>
    <row r="56" spans="1:3" x14ac:dyDescent="0.35">
      <c r="A56" s="18">
        <f t="shared" si="0"/>
        <v>0.17779579232389292</v>
      </c>
      <c r="C56" s="3" t="s">
        <v>437</v>
      </c>
    </row>
    <row r="57" spans="1:3" x14ac:dyDescent="0.35">
      <c r="A57" s="18">
        <f t="shared" si="0"/>
        <v>0.17779579232389292</v>
      </c>
      <c r="C57" s="3" t="s">
        <v>438</v>
      </c>
    </row>
    <row r="58" spans="1:3" x14ac:dyDescent="0.35">
      <c r="A58" s="18">
        <f t="shared" si="0"/>
        <v>0.17779579232389292</v>
      </c>
      <c r="C58" s="3" t="s">
        <v>439</v>
      </c>
    </row>
    <row r="59" spans="1:3" x14ac:dyDescent="0.35">
      <c r="A59" s="18">
        <f t="shared" si="0"/>
        <v>0.17779579232389292</v>
      </c>
      <c r="C59" s="3" t="s">
        <v>440</v>
      </c>
    </row>
    <row r="60" spans="1:3" x14ac:dyDescent="0.35">
      <c r="A60" s="18">
        <f t="shared" si="0"/>
        <v>0.17779579232389292</v>
      </c>
      <c r="C60" s="3" t="s">
        <v>441</v>
      </c>
    </row>
    <row r="61" spans="1:3" x14ac:dyDescent="0.35">
      <c r="A61" s="18">
        <f t="shared" si="0"/>
        <v>0.17779579232389292</v>
      </c>
      <c r="C61" s="3" t="s">
        <v>442</v>
      </c>
    </row>
    <row r="62" spans="1:3" x14ac:dyDescent="0.35">
      <c r="A62" s="18">
        <f t="shared" si="0"/>
        <v>0.17779579232389292</v>
      </c>
      <c r="C62" s="3" t="s">
        <v>443</v>
      </c>
    </row>
    <row r="63" spans="1:3" x14ac:dyDescent="0.35">
      <c r="A63" s="18">
        <f t="shared" si="0"/>
        <v>0.17779579232389292</v>
      </c>
      <c r="C63" s="3" t="s">
        <v>444</v>
      </c>
    </row>
    <row r="64" spans="1:3" x14ac:dyDescent="0.35">
      <c r="A64" s="18">
        <f t="shared" si="0"/>
        <v>0.17779579232389292</v>
      </c>
      <c r="C64" s="3" t="s">
        <v>445</v>
      </c>
    </row>
    <row r="65" spans="1:3" x14ac:dyDescent="0.35">
      <c r="A65" s="18">
        <f t="shared" si="0"/>
        <v>0.17779579232389292</v>
      </c>
      <c r="C65" s="3" t="s">
        <v>446</v>
      </c>
    </row>
    <row r="66" spans="1:3" x14ac:dyDescent="0.35">
      <c r="A66" s="18">
        <f t="shared" si="0"/>
        <v>0.17779579232389292</v>
      </c>
      <c r="C66" s="3" t="s">
        <v>447</v>
      </c>
    </row>
    <row r="67" spans="1:3" x14ac:dyDescent="0.35">
      <c r="A67" s="18">
        <f t="shared" si="0"/>
        <v>0.17779579232389292</v>
      </c>
      <c r="C67" s="3" t="s">
        <v>448</v>
      </c>
    </row>
    <row r="68" spans="1:3" x14ac:dyDescent="0.35">
      <c r="A68" s="18">
        <f t="shared" si="0"/>
        <v>0.17779579232389292</v>
      </c>
      <c r="C68" s="3" t="s">
        <v>449</v>
      </c>
    </row>
    <row r="69" spans="1:3" x14ac:dyDescent="0.35">
      <c r="A69" s="18">
        <f t="shared" si="0"/>
        <v>0.17779579232389292</v>
      </c>
      <c r="C69" s="3" t="s">
        <v>450</v>
      </c>
    </row>
    <row r="70" spans="1:3" x14ac:dyDescent="0.35">
      <c r="A70" s="18">
        <f t="shared" si="0"/>
        <v>0.17779579232389292</v>
      </c>
      <c r="C70" s="3" t="s">
        <v>451</v>
      </c>
    </row>
    <row r="71" spans="1:3" x14ac:dyDescent="0.35">
      <c r="A71" s="18">
        <f t="shared" si="0"/>
        <v>0.17779579232389292</v>
      </c>
      <c r="C71" s="3" t="s">
        <v>452</v>
      </c>
    </row>
    <row r="72" spans="1:3" x14ac:dyDescent="0.35">
      <c r="A72" s="18">
        <f t="shared" si="0"/>
        <v>0.17779579232389292</v>
      </c>
      <c r="C72" s="3" t="s">
        <v>453</v>
      </c>
    </row>
    <row r="73" spans="1:3" x14ac:dyDescent="0.35">
      <c r="A73" s="18">
        <f t="shared" si="0"/>
        <v>0.17779579232389292</v>
      </c>
      <c r="C73" s="3" t="s">
        <v>454</v>
      </c>
    </row>
    <row r="74" spans="1:3" x14ac:dyDescent="0.35">
      <c r="A74" s="18">
        <f t="shared" si="0"/>
        <v>0.17779579232389292</v>
      </c>
      <c r="C74" s="3" t="s">
        <v>455</v>
      </c>
    </row>
    <row r="75" spans="1:3" x14ac:dyDescent="0.35">
      <c r="A75" s="18">
        <f t="shared" ref="A75:A131" si="1">A74 - (A74*EXP(A74)-$A$8)/((EXP(A74)*(A74+1) - (A74+2)*(A74*EXP(A74)-$A$8)/(2*A74+2)))</f>
        <v>0.17779579232389292</v>
      </c>
      <c r="C75" s="3" t="s">
        <v>456</v>
      </c>
    </row>
    <row r="76" spans="1:3" x14ac:dyDescent="0.35">
      <c r="A76" s="18">
        <f t="shared" si="1"/>
        <v>0.17779579232389292</v>
      </c>
      <c r="C76" s="3" t="s">
        <v>457</v>
      </c>
    </row>
    <row r="77" spans="1:3" x14ac:dyDescent="0.35">
      <c r="A77" s="18">
        <f t="shared" si="1"/>
        <v>0.17779579232389292</v>
      </c>
      <c r="C77" s="3" t="s">
        <v>458</v>
      </c>
    </row>
    <row r="78" spans="1:3" x14ac:dyDescent="0.35">
      <c r="A78" s="18">
        <f t="shared" si="1"/>
        <v>0.17779579232389292</v>
      </c>
      <c r="C78" s="3" t="s">
        <v>459</v>
      </c>
    </row>
    <row r="79" spans="1:3" x14ac:dyDescent="0.35">
      <c r="A79" s="18">
        <f t="shared" si="1"/>
        <v>0.17779579232389292</v>
      </c>
      <c r="C79" s="3" t="s">
        <v>460</v>
      </c>
    </row>
    <row r="80" spans="1:3" x14ac:dyDescent="0.35">
      <c r="A80" s="18">
        <f t="shared" si="1"/>
        <v>0.17779579232389292</v>
      </c>
      <c r="C80" s="3" t="s">
        <v>461</v>
      </c>
    </row>
    <row r="81" spans="1:3" x14ac:dyDescent="0.35">
      <c r="A81" s="18">
        <f t="shared" si="1"/>
        <v>0.17779579232389292</v>
      </c>
      <c r="C81" s="3" t="s">
        <v>462</v>
      </c>
    </row>
    <row r="82" spans="1:3" x14ac:dyDescent="0.35">
      <c r="A82" s="18">
        <f t="shared" si="1"/>
        <v>0.17779579232389292</v>
      </c>
      <c r="C82" s="3" t="s">
        <v>463</v>
      </c>
    </row>
    <row r="83" spans="1:3" x14ac:dyDescent="0.35">
      <c r="A83" s="18">
        <f t="shared" si="1"/>
        <v>0.17779579232389292</v>
      </c>
      <c r="C83" s="3" t="s">
        <v>464</v>
      </c>
    </row>
    <row r="84" spans="1:3" x14ac:dyDescent="0.35">
      <c r="A84" s="18">
        <f t="shared" si="1"/>
        <v>0.17779579232389292</v>
      </c>
      <c r="C84" s="3" t="s">
        <v>465</v>
      </c>
    </row>
    <row r="85" spans="1:3" x14ac:dyDescent="0.35">
      <c r="A85" s="18">
        <f t="shared" si="1"/>
        <v>0.17779579232389292</v>
      </c>
      <c r="C85" s="3" t="s">
        <v>466</v>
      </c>
    </row>
    <row r="86" spans="1:3" x14ac:dyDescent="0.35">
      <c r="A86" s="18">
        <f t="shared" si="1"/>
        <v>0.17779579232389292</v>
      </c>
      <c r="C86" s="3" t="s">
        <v>467</v>
      </c>
    </row>
    <row r="87" spans="1:3" x14ac:dyDescent="0.35">
      <c r="A87" s="18">
        <f t="shared" si="1"/>
        <v>0.17779579232389292</v>
      </c>
      <c r="C87" s="3" t="s">
        <v>468</v>
      </c>
    </row>
    <row r="88" spans="1:3" x14ac:dyDescent="0.35">
      <c r="A88" s="18">
        <f t="shared" si="1"/>
        <v>0.17779579232389292</v>
      </c>
      <c r="C88" s="3" t="s">
        <v>469</v>
      </c>
    </row>
    <row r="89" spans="1:3" x14ac:dyDescent="0.35">
      <c r="A89" s="18">
        <f t="shared" si="1"/>
        <v>0.17779579232389292</v>
      </c>
      <c r="C89" s="3" t="s">
        <v>470</v>
      </c>
    </row>
    <row r="90" spans="1:3" x14ac:dyDescent="0.35">
      <c r="A90" s="18">
        <f t="shared" si="1"/>
        <v>0.17779579232389292</v>
      </c>
      <c r="C90" s="3" t="s">
        <v>471</v>
      </c>
    </row>
    <row r="91" spans="1:3" x14ac:dyDescent="0.35">
      <c r="A91" s="18">
        <f t="shared" si="1"/>
        <v>0.17779579232389292</v>
      </c>
      <c r="C91" s="3" t="s">
        <v>472</v>
      </c>
    </row>
    <row r="92" spans="1:3" x14ac:dyDescent="0.35">
      <c r="A92" s="18">
        <f t="shared" si="1"/>
        <v>0.17779579232389292</v>
      </c>
      <c r="C92" s="3" t="s">
        <v>473</v>
      </c>
    </row>
    <row r="93" spans="1:3" x14ac:dyDescent="0.35">
      <c r="A93" s="18">
        <f t="shared" si="1"/>
        <v>0.17779579232389292</v>
      </c>
      <c r="C93" s="3" t="s">
        <v>474</v>
      </c>
    </row>
    <row r="94" spans="1:3" x14ac:dyDescent="0.35">
      <c r="A94" s="18">
        <f t="shared" si="1"/>
        <v>0.17779579232389292</v>
      </c>
      <c r="C94" s="3" t="s">
        <v>475</v>
      </c>
    </row>
    <row r="95" spans="1:3" x14ac:dyDescent="0.35">
      <c r="A95" s="18">
        <f t="shared" si="1"/>
        <v>0.17779579232389292</v>
      </c>
      <c r="C95" s="3" t="s">
        <v>476</v>
      </c>
    </row>
    <row r="96" spans="1:3" x14ac:dyDescent="0.35">
      <c r="A96" s="18">
        <f t="shared" si="1"/>
        <v>0.17779579232389292</v>
      </c>
      <c r="C96" s="3" t="s">
        <v>477</v>
      </c>
    </row>
    <row r="97" spans="1:3" x14ac:dyDescent="0.35">
      <c r="A97" s="18">
        <f t="shared" si="1"/>
        <v>0.17779579232389292</v>
      </c>
      <c r="C97" s="3" t="s">
        <v>478</v>
      </c>
    </row>
    <row r="98" spans="1:3" x14ac:dyDescent="0.35">
      <c r="A98" s="18">
        <f t="shared" si="1"/>
        <v>0.17779579232389292</v>
      </c>
      <c r="C98" s="3" t="s">
        <v>479</v>
      </c>
    </row>
    <row r="99" spans="1:3" x14ac:dyDescent="0.35">
      <c r="A99" s="18">
        <f t="shared" si="1"/>
        <v>0.17779579232389292</v>
      </c>
      <c r="C99" s="3" t="s">
        <v>480</v>
      </c>
    </row>
    <row r="100" spans="1:3" x14ac:dyDescent="0.35">
      <c r="A100" s="18">
        <f t="shared" si="1"/>
        <v>0.17779579232389292</v>
      </c>
      <c r="C100" s="3" t="s">
        <v>481</v>
      </c>
    </row>
    <row r="101" spans="1:3" x14ac:dyDescent="0.35">
      <c r="A101" s="18">
        <f t="shared" si="1"/>
        <v>0.17779579232389292</v>
      </c>
      <c r="C101" s="3" t="s">
        <v>482</v>
      </c>
    </row>
    <row r="102" spans="1:3" x14ac:dyDescent="0.35">
      <c r="A102" s="18">
        <f t="shared" si="1"/>
        <v>0.17779579232389292</v>
      </c>
      <c r="C102" s="3" t="s">
        <v>483</v>
      </c>
    </row>
    <row r="103" spans="1:3" x14ac:dyDescent="0.35">
      <c r="A103" s="18">
        <f t="shared" si="1"/>
        <v>0.17779579232389292</v>
      </c>
      <c r="C103" s="3" t="s">
        <v>484</v>
      </c>
    </row>
    <row r="104" spans="1:3" x14ac:dyDescent="0.35">
      <c r="A104" s="18">
        <f t="shared" si="1"/>
        <v>0.17779579232389292</v>
      </c>
      <c r="C104" s="3" t="s">
        <v>485</v>
      </c>
    </row>
    <row r="105" spans="1:3" x14ac:dyDescent="0.35">
      <c r="A105" s="18">
        <f t="shared" si="1"/>
        <v>0.17779579232389292</v>
      </c>
      <c r="C105" s="3" t="s">
        <v>486</v>
      </c>
    </row>
    <row r="106" spans="1:3" x14ac:dyDescent="0.35">
      <c r="A106" s="18">
        <f t="shared" si="1"/>
        <v>0.17779579232389292</v>
      </c>
      <c r="C106" s="3" t="s">
        <v>487</v>
      </c>
    </row>
    <row r="107" spans="1:3" x14ac:dyDescent="0.35">
      <c r="A107" s="18">
        <f t="shared" si="1"/>
        <v>0.17779579232389292</v>
      </c>
      <c r="C107" s="3" t="s">
        <v>488</v>
      </c>
    </row>
    <row r="108" spans="1:3" x14ac:dyDescent="0.35">
      <c r="A108" s="18">
        <f t="shared" si="1"/>
        <v>0.17779579232389292</v>
      </c>
      <c r="C108" s="3" t="s">
        <v>489</v>
      </c>
    </row>
    <row r="109" spans="1:3" x14ac:dyDescent="0.35">
      <c r="A109" s="18">
        <f t="shared" si="1"/>
        <v>0.17779579232389292</v>
      </c>
      <c r="C109" s="3" t="s">
        <v>490</v>
      </c>
    </row>
    <row r="110" spans="1:3" x14ac:dyDescent="0.35">
      <c r="A110" s="18">
        <f t="shared" si="1"/>
        <v>0.17779579232389292</v>
      </c>
      <c r="C110" s="3" t="s">
        <v>491</v>
      </c>
    </row>
    <row r="111" spans="1:3" x14ac:dyDescent="0.35">
      <c r="A111" s="18">
        <f t="shared" si="1"/>
        <v>0.17779579232389292</v>
      </c>
      <c r="C111" s="3" t="s">
        <v>492</v>
      </c>
    </row>
    <row r="112" spans="1:3" x14ac:dyDescent="0.35">
      <c r="A112" s="18">
        <f t="shared" si="1"/>
        <v>0.17779579232389292</v>
      </c>
      <c r="C112" s="3" t="s">
        <v>493</v>
      </c>
    </row>
    <row r="113" spans="1:3" x14ac:dyDescent="0.35">
      <c r="A113" s="18">
        <f t="shared" si="1"/>
        <v>0.17779579232389292</v>
      </c>
      <c r="C113" s="3" t="s">
        <v>494</v>
      </c>
    </row>
    <row r="114" spans="1:3" x14ac:dyDescent="0.35">
      <c r="A114" s="18">
        <f t="shared" si="1"/>
        <v>0.17779579232389292</v>
      </c>
      <c r="C114" s="3" t="s">
        <v>495</v>
      </c>
    </row>
    <row r="115" spans="1:3" x14ac:dyDescent="0.35">
      <c r="A115" s="18">
        <f t="shared" si="1"/>
        <v>0.17779579232389292</v>
      </c>
      <c r="C115" s="3" t="s">
        <v>496</v>
      </c>
    </row>
    <row r="116" spans="1:3" x14ac:dyDescent="0.35">
      <c r="A116" s="18">
        <f t="shared" si="1"/>
        <v>0.17779579232389292</v>
      </c>
      <c r="C116" s="3" t="s">
        <v>497</v>
      </c>
    </row>
    <row r="117" spans="1:3" x14ac:dyDescent="0.35">
      <c r="A117" s="18">
        <f t="shared" si="1"/>
        <v>0.17779579232389292</v>
      </c>
      <c r="C117" s="3" t="s">
        <v>498</v>
      </c>
    </row>
    <row r="118" spans="1:3" x14ac:dyDescent="0.35">
      <c r="A118" s="18">
        <f t="shared" si="1"/>
        <v>0.17779579232389292</v>
      </c>
      <c r="C118" s="3" t="s">
        <v>499</v>
      </c>
    </row>
    <row r="119" spans="1:3" x14ac:dyDescent="0.35">
      <c r="A119" s="18">
        <f t="shared" si="1"/>
        <v>0.17779579232389292</v>
      </c>
      <c r="C119" s="3" t="s">
        <v>500</v>
      </c>
    </row>
    <row r="120" spans="1:3" x14ac:dyDescent="0.35">
      <c r="A120" s="18">
        <f t="shared" si="1"/>
        <v>0.17779579232389292</v>
      </c>
      <c r="C120" s="3" t="s">
        <v>501</v>
      </c>
    </row>
    <row r="121" spans="1:3" x14ac:dyDescent="0.35">
      <c r="A121" s="18">
        <f t="shared" si="1"/>
        <v>0.17779579232389292</v>
      </c>
      <c r="C121" s="3" t="s">
        <v>502</v>
      </c>
    </row>
    <row r="122" spans="1:3" x14ac:dyDescent="0.35">
      <c r="A122" s="18">
        <f t="shared" si="1"/>
        <v>0.17779579232389292</v>
      </c>
      <c r="C122" s="3" t="s">
        <v>503</v>
      </c>
    </row>
    <row r="123" spans="1:3" x14ac:dyDescent="0.35">
      <c r="A123" s="18">
        <f t="shared" si="1"/>
        <v>0.17779579232389292</v>
      </c>
      <c r="C123" s="3" t="s">
        <v>504</v>
      </c>
    </row>
    <row r="124" spans="1:3" x14ac:dyDescent="0.35">
      <c r="A124" s="18">
        <f t="shared" si="1"/>
        <v>0.17779579232389292</v>
      </c>
      <c r="C124" s="3" t="s">
        <v>505</v>
      </c>
    </row>
    <row r="125" spans="1:3" x14ac:dyDescent="0.35">
      <c r="A125" s="18">
        <f t="shared" si="1"/>
        <v>0.17779579232389292</v>
      </c>
      <c r="C125" s="3" t="s">
        <v>506</v>
      </c>
    </row>
    <row r="126" spans="1:3" x14ac:dyDescent="0.35">
      <c r="A126" s="18">
        <f t="shared" si="1"/>
        <v>0.17779579232389292</v>
      </c>
      <c r="C126" s="3" t="s">
        <v>507</v>
      </c>
    </row>
    <row r="127" spans="1:3" x14ac:dyDescent="0.35">
      <c r="A127" s="18">
        <f t="shared" si="1"/>
        <v>0.17779579232389292</v>
      </c>
      <c r="C127" s="3" t="s">
        <v>508</v>
      </c>
    </row>
    <row r="128" spans="1:3" x14ac:dyDescent="0.35">
      <c r="A128" s="18">
        <f t="shared" si="1"/>
        <v>0.17779579232389292</v>
      </c>
      <c r="C128" s="3" t="s">
        <v>509</v>
      </c>
    </row>
    <row r="129" spans="1:3" x14ac:dyDescent="0.35">
      <c r="A129" s="18">
        <f t="shared" si="1"/>
        <v>0.17779579232389292</v>
      </c>
      <c r="C129" s="3" t="s">
        <v>510</v>
      </c>
    </row>
    <row r="130" spans="1:3" x14ac:dyDescent="0.35">
      <c r="A130" s="18">
        <f t="shared" si="1"/>
        <v>0.17779579232389292</v>
      </c>
      <c r="C130" s="3" t="s">
        <v>511</v>
      </c>
    </row>
    <row r="131" spans="1:3" x14ac:dyDescent="0.35">
      <c r="A131" s="18">
        <f t="shared" si="1"/>
        <v>0.17779579232389292</v>
      </c>
      <c r="C131" s="3" t="s">
        <v>512</v>
      </c>
    </row>
    <row r="132" spans="1:3" x14ac:dyDescent="0.35">
      <c r="A132" s="18">
        <f>-(A131-DemandPredictionModel!$C$5*marginalCost+1)/DemandPredictionModel!$C$5</f>
        <v>818.09258246812192</v>
      </c>
      <c r="C132" s="3" t="s">
        <v>513</v>
      </c>
    </row>
    <row r="133" spans="1:3" x14ac:dyDescent="0.35">
      <c r="A133" s="146">
        <f>EXP($A$7+$A$132*DemandPredictionModel!$C$5)/(EXP($A$7+$A$132*DemandPredictionModel!$C$5)+PredictionSolver!$E$3)*marketSize</f>
        <v>7547.8191331065327</v>
      </c>
      <c r="C133" s="18" t="s">
        <v>230</v>
      </c>
    </row>
    <row r="134" spans="1:3" x14ac:dyDescent="0.35">
      <c r="A134" s="28">
        <f>($A$132-marginalCost)*$A$133</f>
        <v>5812519.5282163108</v>
      </c>
      <c r="C134" s="18" t="s">
        <v>233</v>
      </c>
    </row>
    <row r="135" spans="1:3" x14ac:dyDescent="0.35">
      <c r="A135" s="27"/>
      <c r="C135" s="18"/>
    </row>
    <row r="136" spans="1:3" ht="13.15" x14ac:dyDescent="0.4">
      <c r="A136" s="2" t="s">
        <v>514</v>
      </c>
    </row>
    <row r="137" spans="1:3" x14ac:dyDescent="0.35">
      <c r="A137">
        <f>IFERROR(MAX((-$A$7+LN($E$3*capacity/(marketSize-capacity)))/DemandPredictionModel!$C$5,0),0)</f>
        <v>0</v>
      </c>
      <c r="C137" s="3" t="s">
        <v>515</v>
      </c>
    </row>
    <row r="138" spans="1:3" x14ac:dyDescent="0.35">
      <c r="A138" s="146">
        <f>EXP($A$7+A137*DemandPredictionModel!$C$5)/(EXP($A$7+$A$137*DemandPredictionModel!C5)+$E$3)*marketSize</f>
        <v>19160.90001837373</v>
      </c>
      <c r="C138" s="18" t="s">
        <v>230</v>
      </c>
    </row>
    <row r="139" spans="1:3" x14ac:dyDescent="0.35">
      <c r="A139" s="28">
        <f>($A$137-marginalCost)*$A$138</f>
        <v>-919723.20088193903</v>
      </c>
      <c r="C139" s="18" t="s">
        <v>233</v>
      </c>
    </row>
  </sheetData>
  <sheetProtection sheet="1" objects="1" scenarios="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rgb="FFFF9999"/>
  </sheetPr>
  <dimension ref="A1:BJ185"/>
  <sheetViews>
    <sheetView workbookViewId="0">
      <selection activeCell="J23" sqref="J23"/>
    </sheetView>
  </sheetViews>
  <sheetFormatPr defaultColWidth="8.796875" defaultRowHeight="12.75" x14ac:dyDescent="0.35"/>
  <cols>
    <col min="1" max="1" width="5" style="18" customWidth="1"/>
    <col min="2" max="62" width="11.1328125" style="18" customWidth="1"/>
    <col min="63" max="16384" width="8.796875" style="18"/>
  </cols>
  <sheetData>
    <row r="1" spans="1:62" x14ac:dyDescent="0.35">
      <c r="A1" s="18" t="s">
        <v>516</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2" ht="13.5" thickBot="1" x14ac:dyDescent="0.4">
      <c r="B2" s="232" t="s">
        <v>517</v>
      </c>
      <c r="C2" s="232"/>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2"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2" t="s">
        <v>303</v>
      </c>
      <c r="BJ3" s="123" t="s">
        <v>519</v>
      </c>
    </row>
    <row r="4" spans="1:62" ht="13.15" x14ac:dyDescent="0.4">
      <c r="A4" s="111">
        <v>1</v>
      </c>
      <c r="B4" s="114">
        <v>11</v>
      </c>
      <c r="C4" s="114">
        <v>81</v>
      </c>
      <c r="D4" s="114">
        <v>37</v>
      </c>
      <c r="E4" s="114">
        <v>73</v>
      </c>
      <c r="F4" s="114">
        <v>46</v>
      </c>
      <c r="G4" s="114">
        <v>45</v>
      </c>
      <c r="H4" s="114">
        <v>69</v>
      </c>
      <c r="I4" s="114">
        <v>74</v>
      </c>
      <c r="J4" s="114">
        <v>55</v>
      </c>
      <c r="K4" s="114">
        <v>63</v>
      </c>
      <c r="L4" s="114">
        <v>6</v>
      </c>
      <c r="M4" s="114">
        <v>44</v>
      </c>
      <c r="N4" s="114">
        <v>71</v>
      </c>
      <c r="O4" s="114">
        <v>19</v>
      </c>
      <c r="P4" s="114">
        <v>72</v>
      </c>
      <c r="Q4" s="114">
        <v>73</v>
      </c>
      <c r="R4" s="114">
        <v>58</v>
      </c>
      <c r="S4" s="114">
        <v>3</v>
      </c>
      <c r="T4" s="114">
        <v>41</v>
      </c>
      <c r="U4" s="114">
        <v>7</v>
      </c>
      <c r="V4" s="114">
        <v>19</v>
      </c>
      <c r="W4" s="114">
        <v>73</v>
      </c>
      <c r="X4" s="114">
        <v>35</v>
      </c>
      <c r="Y4" s="114">
        <v>73</v>
      </c>
      <c r="Z4" s="114">
        <v>18</v>
      </c>
      <c r="AA4" s="114">
        <v>48</v>
      </c>
      <c r="AB4" s="114">
        <v>19</v>
      </c>
      <c r="AC4" s="114">
        <v>16</v>
      </c>
      <c r="AD4" s="114">
        <v>55</v>
      </c>
      <c r="AE4" s="114">
        <v>64</v>
      </c>
      <c r="AF4" s="114">
        <v>21</v>
      </c>
      <c r="AG4" s="114">
        <v>29</v>
      </c>
      <c r="AH4" s="114">
        <v>56</v>
      </c>
      <c r="AI4" s="114">
        <v>30</v>
      </c>
      <c r="AJ4" s="114">
        <v>7</v>
      </c>
      <c r="AK4" s="114">
        <v>36</v>
      </c>
      <c r="AL4" s="114">
        <v>23</v>
      </c>
      <c r="AM4" s="114">
        <v>66</v>
      </c>
      <c r="AN4" s="114">
        <v>41</v>
      </c>
      <c r="AO4" s="114">
        <v>56</v>
      </c>
      <c r="AP4" s="114">
        <v>24</v>
      </c>
      <c r="AQ4" s="114">
        <v>79</v>
      </c>
      <c r="AR4" s="114">
        <v>3</v>
      </c>
      <c r="AS4" s="114">
        <v>81</v>
      </c>
      <c r="AT4" s="114">
        <v>46</v>
      </c>
      <c r="AU4" s="114">
        <v>48</v>
      </c>
      <c r="AV4" s="114">
        <v>52</v>
      </c>
      <c r="AW4" s="114">
        <v>53</v>
      </c>
      <c r="AX4" s="114">
        <v>13</v>
      </c>
      <c r="AY4" s="114">
        <v>2</v>
      </c>
      <c r="AZ4" s="114">
        <v>65</v>
      </c>
      <c r="BA4" s="114">
        <v>58</v>
      </c>
      <c r="BB4" s="114">
        <v>62</v>
      </c>
      <c r="BC4" s="114">
        <v>75</v>
      </c>
      <c r="BD4" s="114">
        <v>63</v>
      </c>
      <c r="BE4" s="114">
        <v>13</v>
      </c>
      <c r="BF4" s="114">
        <v>60</v>
      </c>
      <c r="BG4" s="114">
        <v>17</v>
      </c>
      <c r="BH4" s="114">
        <v>18</v>
      </c>
      <c r="BI4" s="114">
        <v>1</v>
      </c>
      <c r="BJ4" s="115" t="b">
        <f>OR(B96:BI96)</f>
        <v>0</v>
      </c>
    </row>
    <row r="5" spans="1:62" ht="13.15" x14ac:dyDescent="0.4">
      <c r="A5" s="116">
        <v>2</v>
      </c>
      <c r="B5" s="117">
        <v>36</v>
      </c>
      <c r="C5" s="117">
        <v>50</v>
      </c>
      <c r="D5" s="117">
        <v>49</v>
      </c>
      <c r="E5" s="117">
        <v>26</v>
      </c>
      <c r="F5" s="117">
        <v>67</v>
      </c>
      <c r="G5" s="117">
        <v>10</v>
      </c>
      <c r="H5" s="117">
        <v>37</v>
      </c>
      <c r="I5" s="117">
        <v>45</v>
      </c>
      <c r="J5" s="117">
        <v>7</v>
      </c>
      <c r="K5" s="117">
        <v>62</v>
      </c>
      <c r="L5" s="117">
        <v>59</v>
      </c>
      <c r="M5" s="117">
        <v>24</v>
      </c>
      <c r="N5" s="117">
        <v>61</v>
      </c>
      <c r="O5" s="117">
        <v>20</v>
      </c>
      <c r="P5" s="117">
        <v>43</v>
      </c>
      <c r="Q5" s="117">
        <v>56</v>
      </c>
      <c r="R5" s="117">
        <v>8</v>
      </c>
      <c r="S5" s="117">
        <v>64</v>
      </c>
      <c r="T5" s="117">
        <v>27</v>
      </c>
      <c r="U5" s="117">
        <v>33</v>
      </c>
      <c r="V5" s="117">
        <v>38</v>
      </c>
      <c r="W5" s="117">
        <v>31</v>
      </c>
      <c r="X5" s="117">
        <v>49</v>
      </c>
      <c r="Y5" s="117">
        <v>60</v>
      </c>
      <c r="Z5" s="117">
        <v>53</v>
      </c>
      <c r="AA5" s="117">
        <v>65</v>
      </c>
      <c r="AB5" s="117">
        <v>41</v>
      </c>
      <c r="AC5" s="117">
        <v>29</v>
      </c>
      <c r="AD5" s="117">
        <v>81</v>
      </c>
      <c r="AE5" s="117">
        <v>10</v>
      </c>
      <c r="AF5" s="117">
        <v>73</v>
      </c>
      <c r="AG5" s="117">
        <v>36</v>
      </c>
      <c r="AH5" s="117">
        <v>2</v>
      </c>
      <c r="AI5" s="117">
        <v>18</v>
      </c>
      <c r="AJ5" s="117">
        <v>17</v>
      </c>
      <c r="AK5" s="117">
        <v>44</v>
      </c>
      <c r="AL5" s="117">
        <v>53</v>
      </c>
      <c r="AM5" s="117">
        <v>18</v>
      </c>
      <c r="AN5" s="117">
        <v>46</v>
      </c>
      <c r="AO5" s="117">
        <v>49</v>
      </c>
      <c r="AP5" s="117">
        <v>41</v>
      </c>
      <c r="AQ5" s="117">
        <v>52</v>
      </c>
      <c r="AR5" s="117">
        <v>70</v>
      </c>
      <c r="AS5" s="117">
        <v>19</v>
      </c>
      <c r="AT5" s="117">
        <v>59</v>
      </c>
      <c r="AU5" s="117">
        <v>14</v>
      </c>
      <c r="AV5" s="117">
        <v>40</v>
      </c>
      <c r="AW5" s="117">
        <v>29</v>
      </c>
      <c r="AX5" s="117">
        <v>52</v>
      </c>
      <c r="AY5" s="117">
        <v>29</v>
      </c>
      <c r="AZ5" s="117">
        <v>64</v>
      </c>
      <c r="BA5" s="117">
        <v>12</v>
      </c>
      <c r="BB5" s="117">
        <v>57</v>
      </c>
      <c r="BC5" s="117">
        <v>71</v>
      </c>
      <c r="BD5" s="117">
        <v>78</v>
      </c>
      <c r="BE5" s="117">
        <v>57</v>
      </c>
      <c r="BF5" s="117">
        <v>67</v>
      </c>
      <c r="BG5" s="117">
        <v>32</v>
      </c>
      <c r="BH5" s="117">
        <v>71</v>
      </c>
      <c r="BI5" s="117">
        <v>16</v>
      </c>
      <c r="BJ5" s="118" t="b">
        <f>OR(B96:BI96)</f>
        <v>0</v>
      </c>
    </row>
    <row r="6" spans="1:62" ht="13.15" x14ac:dyDescent="0.4">
      <c r="A6" s="116">
        <v>3</v>
      </c>
      <c r="B6" s="119">
        <v>7</v>
      </c>
      <c r="C6" s="119">
        <v>21</v>
      </c>
      <c r="D6" s="119">
        <v>75</v>
      </c>
      <c r="E6" s="119">
        <v>60</v>
      </c>
      <c r="F6" s="119">
        <v>11</v>
      </c>
      <c r="G6" s="119">
        <v>58</v>
      </c>
      <c r="H6" s="119">
        <v>51</v>
      </c>
      <c r="I6" s="119">
        <v>38</v>
      </c>
      <c r="J6" s="119">
        <v>21</v>
      </c>
      <c r="K6" s="119">
        <v>7</v>
      </c>
      <c r="L6" s="119">
        <v>71</v>
      </c>
      <c r="M6" s="119">
        <v>73</v>
      </c>
      <c r="N6" s="119">
        <v>75</v>
      </c>
      <c r="O6" s="119">
        <v>39</v>
      </c>
      <c r="P6" s="119">
        <v>39</v>
      </c>
      <c r="Q6" s="119">
        <v>15</v>
      </c>
      <c r="R6" s="119">
        <v>29</v>
      </c>
      <c r="S6" s="119">
        <v>13</v>
      </c>
      <c r="T6" s="119">
        <v>20</v>
      </c>
      <c r="U6" s="119">
        <v>18</v>
      </c>
      <c r="V6" s="119">
        <v>20</v>
      </c>
      <c r="W6" s="119">
        <v>11</v>
      </c>
      <c r="X6" s="119">
        <v>13</v>
      </c>
      <c r="Y6" s="119">
        <v>44</v>
      </c>
      <c r="Z6" s="119">
        <v>16</v>
      </c>
      <c r="AA6" s="119">
        <v>66</v>
      </c>
      <c r="AB6" s="119">
        <v>81</v>
      </c>
      <c r="AC6" s="119">
        <v>19</v>
      </c>
      <c r="AD6" s="119">
        <v>21</v>
      </c>
      <c r="AE6" s="119">
        <v>5</v>
      </c>
      <c r="AF6" s="119">
        <v>19</v>
      </c>
      <c r="AG6" s="119">
        <v>2</v>
      </c>
      <c r="AH6" s="119">
        <v>36</v>
      </c>
      <c r="AI6" s="119">
        <v>17</v>
      </c>
      <c r="AJ6" s="119">
        <v>61</v>
      </c>
      <c r="AK6" s="119">
        <v>52</v>
      </c>
      <c r="AL6" s="119">
        <v>18</v>
      </c>
      <c r="AM6" s="119">
        <v>75</v>
      </c>
      <c r="AN6" s="119">
        <v>66</v>
      </c>
      <c r="AO6" s="119">
        <v>30</v>
      </c>
      <c r="AP6" s="119">
        <v>65</v>
      </c>
      <c r="AQ6" s="119">
        <v>13</v>
      </c>
      <c r="AR6" s="119">
        <v>54</v>
      </c>
      <c r="AS6" s="119">
        <v>79</v>
      </c>
      <c r="AT6" s="119">
        <v>78</v>
      </c>
      <c r="AU6" s="119">
        <v>24</v>
      </c>
      <c r="AV6" s="119">
        <v>61</v>
      </c>
      <c r="AW6" s="119">
        <v>76</v>
      </c>
      <c r="AX6" s="119">
        <v>16</v>
      </c>
      <c r="AY6" s="119">
        <v>74</v>
      </c>
      <c r="AZ6" s="119">
        <v>6</v>
      </c>
      <c r="BA6" s="119">
        <v>43</v>
      </c>
      <c r="BB6" s="119">
        <v>27</v>
      </c>
      <c r="BC6" s="119">
        <v>10</v>
      </c>
      <c r="BD6" s="119">
        <v>75</v>
      </c>
      <c r="BE6" s="119">
        <v>38</v>
      </c>
      <c r="BF6" s="119">
        <v>71</v>
      </c>
      <c r="BG6" s="119">
        <v>68</v>
      </c>
      <c r="BH6" s="119">
        <v>43</v>
      </c>
      <c r="BI6" s="119">
        <v>20</v>
      </c>
      <c r="BJ6" s="120" t="b">
        <f>OR(B96:BI96)</f>
        <v>0</v>
      </c>
    </row>
    <row r="7" spans="1:62" ht="13.15" x14ac:dyDescent="0.4">
      <c r="A7" s="116">
        <v>4</v>
      </c>
      <c r="B7" s="117">
        <v>5</v>
      </c>
      <c r="C7" s="117">
        <v>21</v>
      </c>
      <c r="D7" s="117">
        <v>8</v>
      </c>
      <c r="E7" s="117">
        <v>5</v>
      </c>
      <c r="F7" s="117">
        <v>52</v>
      </c>
      <c r="G7" s="117">
        <v>80</v>
      </c>
      <c r="H7" s="117">
        <v>12</v>
      </c>
      <c r="I7" s="117">
        <v>48</v>
      </c>
      <c r="J7" s="117">
        <v>66</v>
      </c>
      <c r="K7" s="117">
        <v>29</v>
      </c>
      <c r="L7" s="117">
        <v>12</v>
      </c>
      <c r="M7" s="117">
        <v>15</v>
      </c>
      <c r="N7" s="117">
        <v>64</v>
      </c>
      <c r="O7" s="117">
        <v>53</v>
      </c>
      <c r="P7" s="117">
        <v>75</v>
      </c>
      <c r="Q7" s="117">
        <v>70</v>
      </c>
      <c r="R7" s="117">
        <v>30</v>
      </c>
      <c r="S7" s="117">
        <v>50</v>
      </c>
      <c r="T7" s="117">
        <v>36</v>
      </c>
      <c r="U7" s="117">
        <v>74</v>
      </c>
      <c r="V7" s="117">
        <v>39</v>
      </c>
      <c r="W7" s="117">
        <v>8</v>
      </c>
      <c r="X7" s="117">
        <v>57</v>
      </c>
      <c r="Y7" s="117">
        <v>62</v>
      </c>
      <c r="Z7" s="117">
        <v>80</v>
      </c>
      <c r="AA7" s="117">
        <v>45</v>
      </c>
      <c r="AB7" s="117">
        <v>3</v>
      </c>
      <c r="AC7" s="117">
        <v>35</v>
      </c>
      <c r="AD7" s="117">
        <v>77</v>
      </c>
      <c r="AE7" s="117">
        <v>67</v>
      </c>
      <c r="AF7" s="117">
        <v>15</v>
      </c>
      <c r="AG7" s="117">
        <v>14</v>
      </c>
      <c r="AH7" s="117">
        <v>65</v>
      </c>
      <c r="AI7" s="117">
        <v>26</v>
      </c>
      <c r="AJ7" s="117">
        <v>18</v>
      </c>
      <c r="AK7" s="117">
        <v>67</v>
      </c>
      <c r="AL7" s="117">
        <v>31</v>
      </c>
      <c r="AM7" s="117">
        <v>47</v>
      </c>
      <c r="AN7" s="117">
        <v>33</v>
      </c>
      <c r="AO7" s="117">
        <v>78</v>
      </c>
      <c r="AP7" s="117">
        <v>19</v>
      </c>
      <c r="AQ7" s="117">
        <v>1</v>
      </c>
      <c r="AR7" s="117">
        <v>81</v>
      </c>
      <c r="AS7" s="117">
        <v>6</v>
      </c>
      <c r="AT7" s="117">
        <v>6</v>
      </c>
      <c r="AU7" s="117">
        <v>6</v>
      </c>
      <c r="AV7" s="117">
        <v>27</v>
      </c>
      <c r="AW7" s="117">
        <v>4</v>
      </c>
      <c r="AX7" s="117">
        <v>21</v>
      </c>
      <c r="AY7" s="117">
        <v>60</v>
      </c>
      <c r="AZ7" s="117">
        <v>9</v>
      </c>
      <c r="BA7" s="117">
        <v>71</v>
      </c>
      <c r="BB7" s="117">
        <v>21</v>
      </c>
      <c r="BC7" s="117">
        <v>58</v>
      </c>
      <c r="BD7" s="117">
        <v>63</v>
      </c>
      <c r="BE7" s="117">
        <v>65</v>
      </c>
      <c r="BF7" s="117">
        <v>78</v>
      </c>
      <c r="BG7" s="117">
        <v>52</v>
      </c>
      <c r="BH7" s="117">
        <v>12</v>
      </c>
      <c r="BI7" s="117">
        <v>68</v>
      </c>
      <c r="BJ7" s="118" t="b">
        <f>OR(B99:BI99)</f>
        <v>0</v>
      </c>
    </row>
    <row r="8" spans="1:62" ht="13.15" x14ac:dyDescent="0.4">
      <c r="A8" s="116">
        <v>5</v>
      </c>
      <c r="B8" s="119">
        <v>1</v>
      </c>
      <c r="C8" s="119">
        <v>14</v>
      </c>
      <c r="D8" s="119">
        <v>60</v>
      </c>
      <c r="E8" s="119">
        <v>70</v>
      </c>
      <c r="F8" s="119">
        <v>39</v>
      </c>
      <c r="G8" s="119">
        <v>61</v>
      </c>
      <c r="H8" s="119">
        <v>8</v>
      </c>
      <c r="I8" s="119">
        <v>60</v>
      </c>
      <c r="J8" s="119">
        <v>8</v>
      </c>
      <c r="K8" s="119">
        <v>45</v>
      </c>
      <c r="L8" s="119">
        <v>17</v>
      </c>
      <c r="M8" s="119">
        <v>19</v>
      </c>
      <c r="N8" s="119">
        <v>1</v>
      </c>
      <c r="O8" s="119">
        <v>10</v>
      </c>
      <c r="P8" s="119">
        <v>70</v>
      </c>
      <c r="Q8" s="119">
        <v>2</v>
      </c>
      <c r="R8" s="119">
        <v>81</v>
      </c>
      <c r="S8" s="119">
        <v>28</v>
      </c>
      <c r="T8" s="119">
        <v>24</v>
      </c>
      <c r="U8" s="119">
        <v>6</v>
      </c>
      <c r="V8" s="119">
        <v>52</v>
      </c>
      <c r="W8" s="119">
        <v>45</v>
      </c>
      <c r="X8" s="119">
        <v>10</v>
      </c>
      <c r="Y8" s="119">
        <v>65</v>
      </c>
      <c r="Z8" s="119">
        <v>43</v>
      </c>
      <c r="AA8" s="119">
        <v>6</v>
      </c>
      <c r="AB8" s="119">
        <v>23</v>
      </c>
      <c r="AC8" s="119">
        <v>67</v>
      </c>
      <c r="AD8" s="119">
        <v>35</v>
      </c>
      <c r="AE8" s="119">
        <v>45</v>
      </c>
      <c r="AF8" s="119">
        <v>39</v>
      </c>
      <c r="AG8" s="119">
        <v>70</v>
      </c>
      <c r="AH8" s="119">
        <v>66</v>
      </c>
      <c r="AI8" s="119">
        <v>73</v>
      </c>
      <c r="AJ8" s="119">
        <v>10</v>
      </c>
      <c r="AK8" s="119">
        <v>61</v>
      </c>
      <c r="AL8" s="119">
        <v>41</v>
      </c>
      <c r="AM8" s="119">
        <v>1</v>
      </c>
      <c r="AN8" s="119">
        <v>78</v>
      </c>
      <c r="AO8" s="119">
        <v>10</v>
      </c>
      <c r="AP8" s="119">
        <v>34</v>
      </c>
      <c r="AQ8" s="119">
        <v>62</v>
      </c>
      <c r="AR8" s="119">
        <v>28</v>
      </c>
      <c r="AS8" s="119">
        <v>68</v>
      </c>
      <c r="AT8" s="119">
        <v>27</v>
      </c>
      <c r="AU8" s="119">
        <v>67</v>
      </c>
      <c r="AV8" s="119">
        <v>78</v>
      </c>
      <c r="AW8" s="119">
        <v>3</v>
      </c>
      <c r="AX8" s="119">
        <v>26</v>
      </c>
      <c r="AY8" s="119">
        <v>13</v>
      </c>
      <c r="AZ8" s="119">
        <v>33</v>
      </c>
      <c r="BA8" s="119">
        <v>46</v>
      </c>
      <c r="BB8" s="119">
        <v>49</v>
      </c>
      <c r="BC8" s="119">
        <v>6</v>
      </c>
      <c r="BD8" s="119">
        <v>45</v>
      </c>
      <c r="BE8" s="119">
        <v>43</v>
      </c>
      <c r="BF8" s="119">
        <v>19</v>
      </c>
      <c r="BG8" s="119">
        <v>80</v>
      </c>
      <c r="BH8" s="119">
        <v>28</v>
      </c>
      <c r="BI8" s="119">
        <v>7</v>
      </c>
      <c r="BJ8" s="120" t="b">
        <f>OR(B99:BI99)</f>
        <v>0</v>
      </c>
    </row>
    <row r="9" spans="1:62" ht="13.15" x14ac:dyDescent="0.4">
      <c r="A9" s="116">
        <v>6</v>
      </c>
      <c r="B9" s="117">
        <v>25</v>
      </c>
      <c r="C9" s="117">
        <v>64</v>
      </c>
      <c r="D9" s="117">
        <v>14</v>
      </c>
      <c r="E9" s="117">
        <v>59</v>
      </c>
      <c r="F9" s="117">
        <v>47</v>
      </c>
      <c r="G9" s="117">
        <v>78</v>
      </c>
      <c r="H9" s="117">
        <v>63</v>
      </c>
      <c r="I9" s="117">
        <v>35</v>
      </c>
      <c r="J9" s="117">
        <v>71</v>
      </c>
      <c r="K9" s="117">
        <v>68</v>
      </c>
      <c r="L9" s="117">
        <v>53</v>
      </c>
      <c r="M9" s="117">
        <v>3</v>
      </c>
      <c r="N9" s="117">
        <v>69</v>
      </c>
      <c r="O9" s="117">
        <v>73</v>
      </c>
      <c r="P9" s="117">
        <v>57</v>
      </c>
      <c r="Q9" s="117">
        <v>39</v>
      </c>
      <c r="R9" s="117">
        <v>44</v>
      </c>
      <c r="S9" s="117">
        <v>51</v>
      </c>
      <c r="T9" s="117">
        <v>10</v>
      </c>
      <c r="U9" s="117">
        <v>9</v>
      </c>
      <c r="V9" s="117">
        <v>28</v>
      </c>
      <c r="W9" s="117">
        <v>50</v>
      </c>
      <c r="X9" s="117">
        <v>22</v>
      </c>
      <c r="Y9" s="117">
        <v>69</v>
      </c>
      <c r="Z9" s="117">
        <v>73</v>
      </c>
      <c r="AA9" s="117">
        <v>33</v>
      </c>
      <c r="AB9" s="117">
        <v>22</v>
      </c>
      <c r="AC9" s="117">
        <v>76</v>
      </c>
      <c r="AD9" s="117">
        <v>15</v>
      </c>
      <c r="AE9" s="117">
        <v>13</v>
      </c>
      <c r="AF9" s="117">
        <v>40</v>
      </c>
      <c r="AG9" s="117">
        <v>24</v>
      </c>
      <c r="AH9" s="117">
        <v>61</v>
      </c>
      <c r="AI9" s="117">
        <v>3</v>
      </c>
      <c r="AJ9" s="117">
        <v>40</v>
      </c>
      <c r="AK9" s="117">
        <v>13</v>
      </c>
      <c r="AL9" s="117">
        <v>6</v>
      </c>
      <c r="AM9" s="117">
        <v>70</v>
      </c>
      <c r="AN9" s="117">
        <v>11</v>
      </c>
      <c r="AO9" s="117">
        <v>22</v>
      </c>
      <c r="AP9" s="117">
        <v>3</v>
      </c>
      <c r="AQ9" s="117">
        <v>76</v>
      </c>
      <c r="AR9" s="117">
        <v>7</v>
      </c>
      <c r="AS9" s="117">
        <v>42</v>
      </c>
      <c r="AT9" s="117">
        <v>49</v>
      </c>
      <c r="AU9" s="117">
        <v>68</v>
      </c>
      <c r="AV9" s="117">
        <v>64</v>
      </c>
      <c r="AW9" s="117">
        <v>36</v>
      </c>
      <c r="AX9" s="117">
        <v>8</v>
      </c>
      <c r="AY9" s="117">
        <v>28</v>
      </c>
      <c r="AZ9" s="117">
        <v>67</v>
      </c>
      <c r="BA9" s="117">
        <v>30</v>
      </c>
      <c r="BB9" s="117">
        <v>58</v>
      </c>
      <c r="BC9" s="117">
        <v>44</v>
      </c>
      <c r="BD9" s="117">
        <v>77</v>
      </c>
      <c r="BE9" s="117">
        <v>16</v>
      </c>
      <c r="BF9" s="117">
        <v>76</v>
      </c>
      <c r="BG9" s="117">
        <v>43</v>
      </c>
      <c r="BH9" s="117">
        <v>72</v>
      </c>
      <c r="BI9" s="117">
        <v>36</v>
      </c>
      <c r="BJ9" s="118" t="b">
        <f>OR(B99:BI99)</f>
        <v>0</v>
      </c>
    </row>
    <row r="10" spans="1:62" ht="13.15" x14ac:dyDescent="0.4">
      <c r="A10" s="116">
        <v>7</v>
      </c>
      <c r="B10" s="119">
        <v>11</v>
      </c>
      <c r="C10" s="119">
        <v>42</v>
      </c>
      <c r="D10" s="119">
        <v>65</v>
      </c>
      <c r="E10" s="119">
        <v>3</v>
      </c>
      <c r="F10" s="119">
        <v>77</v>
      </c>
      <c r="G10" s="119">
        <v>19</v>
      </c>
      <c r="H10" s="119">
        <v>58</v>
      </c>
      <c r="I10" s="119">
        <v>54</v>
      </c>
      <c r="J10" s="119">
        <v>1</v>
      </c>
      <c r="K10" s="119">
        <v>76</v>
      </c>
      <c r="L10" s="119">
        <v>11</v>
      </c>
      <c r="M10" s="119">
        <v>48</v>
      </c>
      <c r="N10" s="119">
        <v>40</v>
      </c>
      <c r="O10" s="119">
        <v>32</v>
      </c>
      <c r="P10" s="119">
        <v>17</v>
      </c>
      <c r="Q10" s="119">
        <v>46</v>
      </c>
      <c r="R10" s="119">
        <v>45</v>
      </c>
      <c r="S10" s="119">
        <v>61</v>
      </c>
      <c r="T10" s="119">
        <v>27</v>
      </c>
      <c r="U10" s="119">
        <v>44</v>
      </c>
      <c r="V10" s="119">
        <v>68</v>
      </c>
      <c r="W10" s="119">
        <v>34</v>
      </c>
      <c r="X10" s="119">
        <v>75</v>
      </c>
      <c r="Y10" s="119">
        <v>38</v>
      </c>
      <c r="Z10" s="119">
        <v>80</v>
      </c>
      <c r="AA10" s="119">
        <v>19</v>
      </c>
      <c r="AB10" s="119">
        <v>30</v>
      </c>
      <c r="AC10" s="119">
        <v>69</v>
      </c>
      <c r="AD10" s="119">
        <v>72</v>
      </c>
      <c r="AE10" s="119">
        <v>43</v>
      </c>
      <c r="AF10" s="119">
        <v>68</v>
      </c>
      <c r="AG10" s="119">
        <v>31</v>
      </c>
      <c r="AH10" s="119">
        <v>56</v>
      </c>
      <c r="AI10" s="119">
        <v>22</v>
      </c>
      <c r="AJ10" s="119">
        <v>15</v>
      </c>
      <c r="AK10" s="119">
        <v>60</v>
      </c>
      <c r="AL10" s="119">
        <v>44</v>
      </c>
      <c r="AM10" s="119">
        <v>80</v>
      </c>
      <c r="AN10" s="119">
        <v>9</v>
      </c>
      <c r="AO10" s="119">
        <v>3</v>
      </c>
      <c r="AP10" s="119">
        <v>18</v>
      </c>
      <c r="AQ10" s="119">
        <v>28</v>
      </c>
      <c r="AR10" s="119">
        <v>41</v>
      </c>
      <c r="AS10" s="119">
        <v>61</v>
      </c>
      <c r="AT10" s="119">
        <v>70</v>
      </c>
      <c r="AU10" s="119">
        <v>23</v>
      </c>
      <c r="AV10" s="119">
        <v>21</v>
      </c>
      <c r="AW10" s="119">
        <v>55</v>
      </c>
      <c r="AX10" s="119">
        <v>41</v>
      </c>
      <c r="AY10" s="119">
        <v>6</v>
      </c>
      <c r="AZ10" s="119">
        <v>80</v>
      </c>
      <c r="BA10" s="119">
        <v>35</v>
      </c>
      <c r="BB10" s="119">
        <v>26</v>
      </c>
      <c r="BC10" s="119">
        <v>74</v>
      </c>
      <c r="BD10" s="119">
        <v>21</v>
      </c>
      <c r="BE10" s="119">
        <v>70</v>
      </c>
      <c r="BF10" s="119">
        <v>5</v>
      </c>
      <c r="BG10" s="119">
        <v>41</v>
      </c>
      <c r="BH10" s="119">
        <v>23</v>
      </c>
      <c r="BI10" s="119">
        <v>37</v>
      </c>
      <c r="BJ10" s="120" t="b">
        <f>OR(B102:BI102)</f>
        <v>0</v>
      </c>
    </row>
    <row r="11" spans="1:62" ht="13.15" x14ac:dyDescent="0.4">
      <c r="A11" s="116">
        <v>8</v>
      </c>
      <c r="B11" s="117">
        <v>79</v>
      </c>
      <c r="C11" s="117">
        <v>50</v>
      </c>
      <c r="D11" s="117">
        <v>53</v>
      </c>
      <c r="E11" s="117">
        <v>30</v>
      </c>
      <c r="F11" s="117">
        <v>1</v>
      </c>
      <c r="G11" s="117">
        <v>62</v>
      </c>
      <c r="H11" s="117">
        <v>32</v>
      </c>
      <c r="I11" s="117">
        <v>65</v>
      </c>
      <c r="J11" s="117">
        <v>17</v>
      </c>
      <c r="K11" s="117">
        <v>64</v>
      </c>
      <c r="L11" s="117">
        <v>53</v>
      </c>
      <c r="M11" s="117">
        <v>61</v>
      </c>
      <c r="N11" s="117">
        <v>14</v>
      </c>
      <c r="O11" s="117">
        <v>76</v>
      </c>
      <c r="P11" s="117">
        <v>8</v>
      </c>
      <c r="Q11" s="117">
        <v>66</v>
      </c>
      <c r="R11" s="117">
        <v>19</v>
      </c>
      <c r="S11" s="117">
        <v>77</v>
      </c>
      <c r="T11" s="117">
        <v>53</v>
      </c>
      <c r="U11" s="117">
        <v>37</v>
      </c>
      <c r="V11" s="117">
        <v>55</v>
      </c>
      <c r="W11" s="117">
        <v>67</v>
      </c>
      <c r="X11" s="117">
        <v>25</v>
      </c>
      <c r="Y11" s="117">
        <v>51</v>
      </c>
      <c r="Z11" s="117">
        <v>72</v>
      </c>
      <c r="AA11" s="117">
        <v>23</v>
      </c>
      <c r="AB11" s="117">
        <v>50</v>
      </c>
      <c r="AC11" s="117">
        <v>2</v>
      </c>
      <c r="AD11" s="117">
        <v>14</v>
      </c>
      <c r="AE11" s="117">
        <v>41</v>
      </c>
      <c r="AF11" s="117">
        <v>22</v>
      </c>
      <c r="AG11" s="117">
        <v>69</v>
      </c>
      <c r="AH11" s="117">
        <v>58</v>
      </c>
      <c r="AI11" s="117">
        <v>37</v>
      </c>
      <c r="AJ11" s="117">
        <v>42</v>
      </c>
      <c r="AK11" s="117">
        <v>10</v>
      </c>
      <c r="AL11" s="117">
        <v>37</v>
      </c>
      <c r="AM11" s="117">
        <v>15</v>
      </c>
      <c r="AN11" s="117">
        <v>29</v>
      </c>
      <c r="AO11" s="117">
        <v>17</v>
      </c>
      <c r="AP11" s="117">
        <v>43</v>
      </c>
      <c r="AQ11" s="117">
        <v>29</v>
      </c>
      <c r="AR11" s="117">
        <v>57</v>
      </c>
      <c r="AS11" s="117">
        <v>76</v>
      </c>
      <c r="AT11" s="117">
        <v>40</v>
      </c>
      <c r="AU11" s="117">
        <v>15</v>
      </c>
      <c r="AV11" s="117">
        <v>5</v>
      </c>
      <c r="AW11" s="117">
        <v>12</v>
      </c>
      <c r="AX11" s="117">
        <v>53</v>
      </c>
      <c r="AY11" s="117">
        <v>70</v>
      </c>
      <c r="AZ11" s="117">
        <v>78</v>
      </c>
      <c r="BA11" s="117">
        <v>40</v>
      </c>
      <c r="BB11" s="117">
        <v>66</v>
      </c>
      <c r="BC11" s="117">
        <v>66</v>
      </c>
      <c r="BD11" s="117">
        <v>58</v>
      </c>
      <c r="BE11" s="117">
        <v>39</v>
      </c>
      <c r="BF11" s="117">
        <v>52</v>
      </c>
      <c r="BG11" s="117">
        <v>44</v>
      </c>
      <c r="BH11" s="117">
        <v>74</v>
      </c>
      <c r="BI11" s="117">
        <v>69</v>
      </c>
      <c r="BJ11" s="118" t="b">
        <f>OR(B102:BI102)</f>
        <v>0</v>
      </c>
    </row>
    <row r="12" spans="1:62" ht="13.15" x14ac:dyDescent="0.4">
      <c r="A12" s="116">
        <v>9</v>
      </c>
      <c r="B12" s="119">
        <v>54</v>
      </c>
      <c r="C12" s="119">
        <v>39</v>
      </c>
      <c r="D12" s="119">
        <v>64</v>
      </c>
      <c r="E12" s="119">
        <v>54</v>
      </c>
      <c r="F12" s="119">
        <v>62</v>
      </c>
      <c r="G12" s="119">
        <v>51</v>
      </c>
      <c r="H12" s="119">
        <v>15</v>
      </c>
      <c r="I12" s="119">
        <v>17</v>
      </c>
      <c r="J12" s="119">
        <v>26</v>
      </c>
      <c r="K12" s="119">
        <v>21</v>
      </c>
      <c r="L12" s="119">
        <v>71</v>
      </c>
      <c r="M12" s="119">
        <v>29</v>
      </c>
      <c r="N12" s="119">
        <v>53</v>
      </c>
      <c r="O12" s="119">
        <v>33</v>
      </c>
      <c r="P12" s="119">
        <v>16</v>
      </c>
      <c r="Q12" s="119">
        <v>27</v>
      </c>
      <c r="R12" s="119">
        <v>70</v>
      </c>
      <c r="S12" s="119">
        <v>73</v>
      </c>
      <c r="T12" s="119">
        <v>73</v>
      </c>
      <c r="U12" s="119">
        <v>66</v>
      </c>
      <c r="V12" s="119">
        <v>69</v>
      </c>
      <c r="W12" s="119">
        <v>32</v>
      </c>
      <c r="X12" s="119">
        <v>18</v>
      </c>
      <c r="Y12" s="119">
        <v>32</v>
      </c>
      <c r="Z12" s="119">
        <v>14</v>
      </c>
      <c r="AA12" s="119">
        <v>72</v>
      </c>
      <c r="AB12" s="119">
        <v>75</v>
      </c>
      <c r="AC12" s="119">
        <v>73</v>
      </c>
      <c r="AD12" s="119">
        <v>45</v>
      </c>
      <c r="AE12" s="119">
        <v>25</v>
      </c>
      <c r="AF12" s="119">
        <v>43</v>
      </c>
      <c r="AG12" s="119">
        <v>41</v>
      </c>
      <c r="AH12" s="119">
        <v>66</v>
      </c>
      <c r="AI12" s="119">
        <v>32</v>
      </c>
      <c r="AJ12" s="119">
        <v>21</v>
      </c>
      <c r="AK12" s="119">
        <v>54</v>
      </c>
      <c r="AL12" s="119">
        <v>36</v>
      </c>
      <c r="AM12" s="119">
        <v>62</v>
      </c>
      <c r="AN12" s="119">
        <v>25</v>
      </c>
      <c r="AO12" s="119">
        <v>28</v>
      </c>
      <c r="AP12" s="119">
        <v>7</v>
      </c>
      <c r="AQ12" s="119">
        <v>54</v>
      </c>
      <c r="AR12" s="119">
        <v>4</v>
      </c>
      <c r="AS12" s="119">
        <v>78</v>
      </c>
      <c r="AT12" s="119">
        <v>41</v>
      </c>
      <c r="AU12" s="119">
        <v>58</v>
      </c>
      <c r="AV12" s="119">
        <v>48</v>
      </c>
      <c r="AW12" s="119">
        <v>66</v>
      </c>
      <c r="AX12" s="119">
        <v>5</v>
      </c>
      <c r="AY12" s="119">
        <v>8</v>
      </c>
      <c r="AZ12" s="119">
        <v>27</v>
      </c>
      <c r="BA12" s="119">
        <v>75</v>
      </c>
      <c r="BB12" s="119">
        <v>53</v>
      </c>
      <c r="BC12" s="119">
        <v>78</v>
      </c>
      <c r="BD12" s="119">
        <v>78</v>
      </c>
      <c r="BE12" s="119">
        <v>26</v>
      </c>
      <c r="BF12" s="119">
        <v>80</v>
      </c>
      <c r="BG12" s="119">
        <v>55</v>
      </c>
      <c r="BH12" s="119">
        <v>64</v>
      </c>
      <c r="BI12" s="119">
        <v>79</v>
      </c>
      <c r="BJ12" s="120" t="b">
        <f>OR(B102:BI102)</f>
        <v>0</v>
      </c>
    </row>
    <row r="13" spans="1:62" ht="13.15" x14ac:dyDescent="0.4">
      <c r="A13" s="116">
        <v>10</v>
      </c>
      <c r="B13" s="117">
        <v>54</v>
      </c>
      <c r="C13" s="117">
        <v>29</v>
      </c>
      <c r="D13" s="117">
        <v>40</v>
      </c>
      <c r="E13" s="117">
        <v>73</v>
      </c>
      <c r="F13" s="117">
        <v>45</v>
      </c>
      <c r="G13" s="117">
        <v>42</v>
      </c>
      <c r="H13" s="117">
        <v>55</v>
      </c>
      <c r="I13" s="117">
        <v>60</v>
      </c>
      <c r="J13" s="117">
        <v>26</v>
      </c>
      <c r="K13" s="117">
        <v>55</v>
      </c>
      <c r="L13" s="117">
        <v>64</v>
      </c>
      <c r="M13" s="117">
        <v>80</v>
      </c>
      <c r="N13" s="117">
        <v>60</v>
      </c>
      <c r="O13" s="117">
        <v>15</v>
      </c>
      <c r="P13" s="117">
        <v>1</v>
      </c>
      <c r="Q13" s="117">
        <v>28</v>
      </c>
      <c r="R13" s="117">
        <v>29</v>
      </c>
      <c r="S13" s="117">
        <v>23</v>
      </c>
      <c r="T13" s="117">
        <v>17</v>
      </c>
      <c r="U13" s="117">
        <v>12</v>
      </c>
      <c r="V13" s="117">
        <v>79</v>
      </c>
      <c r="W13" s="117">
        <v>49</v>
      </c>
      <c r="X13" s="117">
        <v>7</v>
      </c>
      <c r="Y13" s="117">
        <v>80</v>
      </c>
      <c r="Z13" s="117">
        <v>45</v>
      </c>
      <c r="AA13" s="117">
        <v>17</v>
      </c>
      <c r="AB13" s="117">
        <v>58</v>
      </c>
      <c r="AC13" s="117">
        <v>43</v>
      </c>
      <c r="AD13" s="117">
        <v>9</v>
      </c>
      <c r="AE13" s="117">
        <v>51</v>
      </c>
      <c r="AF13" s="117">
        <v>63</v>
      </c>
      <c r="AG13" s="117">
        <v>61</v>
      </c>
      <c r="AH13" s="117">
        <v>59</v>
      </c>
      <c r="AI13" s="117">
        <v>3</v>
      </c>
      <c r="AJ13" s="117">
        <v>60</v>
      </c>
      <c r="AK13" s="117">
        <v>10</v>
      </c>
      <c r="AL13" s="117">
        <v>62</v>
      </c>
      <c r="AM13" s="117">
        <v>21</v>
      </c>
      <c r="AN13" s="117">
        <v>63</v>
      </c>
      <c r="AO13" s="117">
        <v>4</v>
      </c>
      <c r="AP13" s="117">
        <v>28</v>
      </c>
      <c r="AQ13" s="117">
        <v>13</v>
      </c>
      <c r="AR13" s="117">
        <v>77</v>
      </c>
      <c r="AS13" s="117">
        <v>1</v>
      </c>
      <c r="AT13" s="117">
        <v>33</v>
      </c>
      <c r="AU13" s="117">
        <v>7</v>
      </c>
      <c r="AV13" s="117">
        <v>16</v>
      </c>
      <c r="AW13" s="117">
        <v>65</v>
      </c>
      <c r="AX13" s="117">
        <v>1</v>
      </c>
      <c r="AY13" s="117">
        <v>58</v>
      </c>
      <c r="AZ13" s="117">
        <v>28</v>
      </c>
      <c r="BA13" s="117">
        <v>81</v>
      </c>
      <c r="BB13" s="117">
        <v>59</v>
      </c>
      <c r="BC13" s="117">
        <v>23</v>
      </c>
      <c r="BD13" s="117">
        <v>42</v>
      </c>
      <c r="BE13" s="117">
        <v>49</v>
      </c>
      <c r="BF13" s="117">
        <v>76</v>
      </c>
      <c r="BG13" s="117">
        <v>71</v>
      </c>
      <c r="BH13" s="117">
        <v>29</v>
      </c>
      <c r="BI13" s="117">
        <v>81</v>
      </c>
      <c r="BJ13" s="118" t="b">
        <f>OR(B105:BI105)</f>
        <v>0</v>
      </c>
    </row>
    <row r="14" spans="1:62" ht="13.15" x14ac:dyDescent="0.4">
      <c r="A14" s="116">
        <v>11</v>
      </c>
      <c r="B14" s="119">
        <v>53</v>
      </c>
      <c r="C14" s="119">
        <v>32</v>
      </c>
      <c r="D14" s="119">
        <v>72</v>
      </c>
      <c r="E14" s="119">
        <v>21</v>
      </c>
      <c r="F14" s="119">
        <v>43</v>
      </c>
      <c r="G14" s="119">
        <v>70</v>
      </c>
      <c r="H14" s="119">
        <v>71</v>
      </c>
      <c r="I14" s="119">
        <v>55</v>
      </c>
      <c r="J14" s="119">
        <v>37</v>
      </c>
      <c r="K14" s="119">
        <v>9</v>
      </c>
      <c r="L14" s="119">
        <v>65</v>
      </c>
      <c r="M14" s="119">
        <v>2</v>
      </c>
      <c r="N14" s="119">
        <v>23</v>
      </c>
      <c r="O14" s="119">
        <v>36</v>
      </c>
      <c r="P14" s="119">
        <v>15</v>
      </c>
      <c r="Q14" s="119">
        <v>43</v>
      </c>
      <c r="R14" s="119">
        <v>38</v>
      </c>
      <c r="S14" s="119">
        <v>78</v>
      </c>
      <c r="T14" s="119">
        <v>63</v>
      </c>
      <c r="U14" s="119">
        <v>81</v>
      </c>
      <c r="V14" s="119">
        <v>3</v>
      </c>
      <c r="W14" s="119">
        <v>74</v>
      </c>
      <c r="X14" s="119">
        <v>53</v>
      </c>
      <c r="Y14" s="119">
        <v>46</v>
      </c>
      <c r="Z14" s="119">
        <v>27</v>
      </c>
      <c r="AA14" s="119">
        <v>4</v>
      </c>
      <c r="AB14" s="119">
        <v>36</v>
      </c>
      <c r="AC14" s="119">
        <v>47</v>
      </c>
      <c r="AD14" s="119">
        <v>26</v>
      </c>
      <c r="AE14" s="119">
        <v>27</v>
      </c>
      <c r="AF14" s="119">
        <v>65</v>
      </c>
      <c r="AG14" s="119">
        <v>1</v>
      </c>
      <c r="AH14" s="119">
        <v>43</v>
      </c>
      <c r="AI14" s="119">
        <v>19</v>
      </c>
      <c r="AJ14" s="119">
        <v>55</v>
      </c>
      <c r="AK14" s="119">
        <v>63</v>
      </c>
      <c r="AL14" s="119">
        <v>59</v>
      </c>
      <c r="AM14" s="119">
        <v>61</v>
      </c>
      <c r="AN14" s="119">
        <v>8</v>
      </c>
      <c r="AO14" s="119">
        <v>66</v>
      </c>
      <c r="AP14" s="119">
        <v>80</v>
      </c>
      <c r="AQ14" s="119">
        <v>46</v>
      </c>
      <c r="AR14" s="119">
        <v>13</v>
      </c>
      <c r="AS14" s="119">
        <v>12</v>
      </c>
      <c r="AT14" s="119">
        <v>52</v>
      </c>
      <c r="AU14" s="119">
        <v>4</v>
      </c>
      <c r="AV14" s="119">
        <v>23</v>
      </c>
      <c r="AW14" s="119">
        <v>54</v>
      </c>
      <c r="AX14" s="119">
        <v>8</v>
      </c>
      <c r="AY14" s="119">
        <v>59</v>
      </c>
      <c r="AZ14" s="119">
        <v>54</v>
      </c>
      <c r="BA14" s="119">
        <v>50</v>
      </c>
      <c r="BB14" s="119">
        <v>81</v>
      </c>
      <c r="BC14" s="119">
        <v>31</v>
      </c>
      <c r="BD14" s="119">
        <v>26</v>
      </c>
      <c r="BE14" s="119">
        <v>78</v>
      </c>
      <c r="BF14" s="119">
        <v>40</v>
      </c>
      <c r="BG14" s="119">
        <v>3</v>
      </c>
      <c r="BH14" s="119">
        <v>45</v>
      </c>
      <c r="BI14" s="119">
        <v>52</v>
      </c>
      <c r="BJ14" s="120" t="b">
        <f>OR(B105:BI105)</f>
        <v>0</v>
      </c>
    </row>
    <row r="15" spans="1:62" ht="13.15" x14ac:dyDescent="0.4">
      <c r="A15" s="116">
        <v>12</v>
      </c>
      <c r="B15" s="117">
        <v>13</v>
      </c>
      <c r="C15" s="117">
        <v>2</v>
      </c>
      <c r="D15" s="117">
        <v>58</v>
      </c>
      <c r="E15" s="117">
        <v>9</v>
      </c>
      <c r="F15" s="117">
        <v>2</v>
      </c>
      <c r="G15" s="117">
        <v>65</v>
      </c>
      <c r="H15" s="117">
        <v>62</v>
      </c>
      <c r="I15" s="117">
        <v>66</v>
      </c>
      <c r="J15" s="117">
        <v>5</v>
      </c>
      <c r="K15" s="117">
        <v>44</v>
      </c>
      <c r="L15" s="117">
        <v>8</v>
      </c>
      <c r="M15" s="117">
        <v>16</v>
      </c>
      <c r="N15" s="117">
        <v>34</v>
      </c>
      <c r="O15" s="117">
        <v>73</v>
      </c>
      <c r="P15" s="117">
        <v>3</v>
      </c>
      <c r="Q15" s="117">
        <v>12</v>
      </c>
      <c r="R15" s="117">
        <v>11</v>
      </c>
      <c r="S15" s="117">
        <v>18</v>
      </c>
      <c r="T15" s="117">
        <v>14</v>
      </c>
      <c r="U15" s="117">
        <v>42</v>
      </c>
      <c r="V15" s="117">
        <v>17</v>
      </c>
      <c r="W15" s="117">
        <v>18</v>
      </c>
      <c r="X15" s="117">
        <v>46</v>
      </c>
      <c r="Y15" s="117">
        <v>74</v>
      </c>
      <c r="Z15" s="117">
        <v>8</v>
      </c>
      <c r="AA15" s="117">
        <v>72</v>
      </c>
      <c r="AB15" s="117">
        <v>27</v>
      </c>
      <c r="AC15" s="117">
        <v>8</v>
      </c>
      <c r="AD15" s="117">
        <v>54</v>
      </c>
      <c r="AE15" s="117">
        <v>46</v>
      </c>
      <c r="AF15" s="117">
        <v>9</v>
      </c>
      <c r="AG15" s="117">
        <v>42</v>
      </c>
      <c r="AH15" s="117">
        <v>74</v>
      </c>
      <c r="AI15" s="117">
        <v>64</v>
      </c>
      <c r="AJ15" s="117">
        <v>51</v>
      </c>
      <c r="AK15" s="117">
        <v>38</v>
      </c>
      <c r="AL15" s="117">
        <v>11</v>
      </c>
      <c r="AM15" s="117">
        <v>30</v>
      </c>
      <c r="AN15" s="117">
        <v>14</v>
      </c>
      <c r="AO15" s="117">
        <v>30</v>
      </c>
      <c r="AP15" s="117">
        <v>66</v>
      </c>
      <c r="AQ15" s="117">
        <v>28</v>
      </c>
      <c r="AR15" s="117">
        <v>50</v>
      </c>
      <c r="AS15" s="117">
        <v>2</v>
      </c>
      <c r="AT15" s="117">
        <v>54</v>
      </c>
      <c r="AU15" s="117">
        <v>57</v>
      </c>
      <c r="AV15" s="117">
        <v>29</v>
      </c>
      <c r="AW15" s="117">
        <v>20</v>
      </c>
      <c r="AX15" s="117">
        <v>21</v>
      </c>
      <c r="AY15" s="117">
        <v>76</v>
      </c>
      <c r="AZ15" s="117">
        <v>76</v>
      </c>
      <c r="BA15" s="117">
        <v>28</v>
      </c>
      <c r="BB15" s="117">
        <v>56</v>
      </c>
      <c r="BC15" s="117">
        <v>37</v>
      </c>
      <c r="BD15" s="117">
        <v>41</v>
      </c>
      <c r="BE15" s="117">
        <v>67</v>
      </c>
      <c r="BF15" s="117">
        <v>26</v>
      </c>
      <c r="BG15" s="117">
        <v>16</v>
      </c>
      <c r="BH15" s="117">
        <v>34</v>
      </c>
      <c r="BI15" s="117">
        <v>4</v>
      </c>
      <c r="BJ15" s="118" t="b">
        <f>OR(B105:BI105)</f>
        <v>0</v>
      </c>
    </row>
    <row r="16" spans="1:62" ht="13.15" x14ac:dyDescent="0.4">
      <c r="A16" s="116">
        <v>13</v>
      </c>
      <c r="B16" s="119">
        <v>49</v>
      </c>
      <c r="C16" s="119">
        <v>22</v>
      </c>
      <c r="D16" s="119">
        <v>3</v>
      </c>
      <c r="E16" s="119">
        <v>68</v>
      </c>
      <c r="F16" s="119">
        <v>13</v>
      </c>
      <c r="G16" s="119">
        <v>67</v>
      </c>
      <c r="H16" s="119">
        <v>76</v>
      </c>
      <c r="I16" s="119">
        <v>9</v>
      </c>
      <c r="J16" s="119">
        <v>39</v>
      </c>
      <c r="K16" s="119">
        <v>76</v>
      </c>
      <c r="L16" s="119">
        <v>80</v>
      </c>
      <c r="M16" s="119">
        <v>22</v>
      </c>
      <c r="N16" s="119">
        <v>61</v>
      </c>
      <c r="O16" s="119">
        <v>5</v>
      </c>
      <c r="P16" s="119">
        <v>24</v>
      </c>
      <c r="Q16" s="119">
        <v>19</v>
      </c>
      <c r="R16" s="119">
        <v>65</v>
      </c>
      <c r="S16" s="119">
        <v>78</v>
      </c>
      <c r="T16" s="119">
        <v>3</v>
      </c>
      <c r="U16" s="119">
        <v>76</v>
      </c>
      <c r="V16" s="119">
        <v>35</v>
      </c>
      <c r="W16" s="119">
        <v>79</v>
      </c>
      <c r="X16" s="119">
        <v>22</v>
      </c>
      <c r="Y16" s="119">
        <v>8</v>
      </c>
      <c r="Z16" s="119">
        <v>45</v>
      </c>
      <c r="AA16" s="119">
        <v>62</v>
      </c>
      <c r="AB16" s="119">
        <v>59</v>
      </c>
      <c r="AC16" s="119">
        <v>52</v>
      </c>
      <c r="AD16" s="119">
        <v>43</v>
      </c>
      <c r="AE16" s="119">
        <v>26</v>
      </c>
      <c r="AF16" s="119">
        <v>75</v>
      </c>
      <c r="AG16" s="119">
        <v>8</v>
      </c>
      <c r="AH16" s="119">
        <v>2</v>
      </c>
      <c r="AI16" s="119">
        <v>46</v>
      </c>
      <c r="AJ16" s="119">
        <v>12</v>
      </c>
      <c r="AK16" s="119">
        <v>6</v>
      </c>
      <c r="AL16" s="119">
        <v>60</v>
      </c>
      <c r="AM16" s="119">
        <v>75</v>
      </c>
      <c r="AN16" s="119">
        <v>22</v>
      </c>
      <c r="AO16" s="119">
        <v>32</v>
      </c>
      <c r="AP16" s="119">
        <v>70</v>
      </c>
      <c r="AQ16" s="119">
        <v>6</v>
      </c>
      <c r="AR16" s="119">
        <v>60</v>
      </c>
      <c r="AS16" s="119">
        <v>22</v>
      </c>
      <c r="AT16" s="119">
        <v>10</v>
      </c>
      <c r="AU16" s="119">
        <v>42</v>
      </c>
      <c r="AV16" s="119">
        <v>38</v>
      </c>
      <c r="AW16" s="119">
        <v>18</v>
      </c>
      <c r="AX16" s="119">
        <v>80</v>
      </c>
      <c r="AY16" s="119">
        <v>58</v>
      </c>
      <c r="AZ16" s="119">
        <v>36</v>
      </c>
      <c r="BA16" s="119">
        <v>45</v>
      </c>
      <c r="BB16" s="119">
        <v>63</v>
      </c>
      <c r="BC16" s="119">
        <v>43</v>
      </c>
      <c r="BD16" s="119">
        <v>56</v>
      </c>
      <c r="BE16" s="119">
        <v>51</v>
      </c>
      <c r="BF16" s="119">
        <v>74</v>
      </c>
      <c r="BG16" s="119">
        <v>75</v>
      </c>
      <c r="BH16" s="119">
        <v>7</v>
      </c>
      <c r="BI16" s="119">
        <v>80</v>
      </c>
      <c r="BJ16" s="120" t="b">
        <f>OR(B108:BI108)</f>
        <v>0</v>
      </c>
    </row>
    <row r="17" spans="1:62" ht="13.15" x14ac:dyDescent="0.4">
      <c r="A17" s="116">
        <v>14</v>
      </c>
      <c r="B17" s="117">
        <v>1</v>
      </c>
      <c r="C17" s="117">
        <v>14</v>
      </c>
      <c r="D17" s="117">
        <v>9</v>
      </c>
      <c r="E17" s="117">
        <v>27</v>
      </c>
      <c r="F17" s="117">
        <v>73</v>
      </c>
      <c r="G17" s="117">
        <v>55</v>
      </c>
      <c r="H17" s="117">
        <v>40</v>
      </c>
      <c r="I17" s="117">
        <v>41</v>
      </c>
      <c r="J17" s="117">
        <v>20</v>
      </c>
      <c r="K17" s="117">
        <v>73</v>
      </c>
      <c r="L17" s="117">
        <v>42</v>
      </c>
      <c r="M17" s="117">
        <v>66</v>
      </c>
      <c r="N17" s="117">
        <v>59</v>
      </c>
      <c r="O17" s="117">
        <v>21</v>
      </c>
      <c r="P17" s="117">
        <v>74</v>
      </c>
      <c r="Q17" s="117">
        <v>73</v>
      </c>
      <c r="R17" s="117">
        <v>11</v>
      </c>
      <c r="S17" s="117">
        <v>50</v>
      </c>
      <c r="T17" s="117">
        <v>57</v>
      </c>
      <c r="U17" s="117">
        <v>71</v>
      </c>
      <c r="V17" s="117">
        <v>30</v>
      </c>
      <c r="W17" s="117">
        <v>42</v>
      </c>
      <c r="X17" s="117">
        <v>77</v>
      </c>
      <c r="Y17" s="117">
        <v>70</v>
      </c>
      <c r="Z17" s="117">
        <v>52</v>
      </c>
      <c r="AA17" s="117">
        <v>50</v>
      </c>
      <c r="AB17" s="117">
        <v>13</v>
      </c>
      <c r="AC17" s="117">
        <v>70</v>
      </c>
      <c r="AD17" s="117">
        <v>26</v>
      </c>
      <c r="AE17" s="117">
        <v>9</v>
      </c>
      <c r="AF17" s="117">
        <v>74</v>
      </c>
      <c r="AG17" s="117">
        <v>69</v>
      </c>
      <c r="AH17" s="117">
        <v>15</v>
      </c>
      <c r="AI17" s="117">
        <v>69</v>
      </c>
      <c r="AJ17" s="117">
        <v>45</v>
      </c>
      <c r="AK17" s="117">
        <v>75</v>
      </c>
      <c r="AL17" s="117">
        <v>69</v>
      </c>
      <c r="AM17" s="117">
        <v>45</v>
      </c>
      <c r="AN17" s="117">
        <v>29</v>
      </c>
      <c r="AO17" s="117">
        <v>36</v>
      </c>
      <c r="AP17" s="117">
        <v>7</v>
      </c>
      <c r="AQ17" s="117">
        <v>72</v>
      </c>
      <c r="AR17" s="117">
        <v>45</v>
      </c>
      <c r="AS17" s="117">
        <v>4</v>
      </c>
      <c r="AT17" s="117">
        <v>69</v>
      </c>
      <c r="AU17" s="117">
        <v>17</v>
      </c>
      <c r="AV17" s="117">
        <v>26</v>
      </c>
      <c r="AW17" s="117">
        <v>15</v>
      </c>
      <c r="AX17" s="117">
        <v>37</v>
      </c>
      <c r="AY17" s="117">
        <v>29</v>
      </c>
      <c r="AZ17" s="117">
        <v>17</v>
      </c>
      <c r="BA17" s="117">
        <v>15</v>
      </c>
      <c r="BB17" s="117">
        <v>49</v>
      </c>
      <c r="BC17" s="117">
        <v>21</v>
      </c>
      <c r="BD17" s="117">
        <v>37</v>
      </c>
      <c r="BE17" s="117">
        <v>76</v>
      </c>
      <c r="BF17" s="117">
        <v>68</v>
      </c>
      <c r="BG17" s="117">
        <v>4</v>
      </c>
      <c r="BH17" s="117">
        <v>58</v>
      </c>
      <c r="BI17" s="117">
        <v>63</v>
      </c>
      <c r="BJ17" s="118" t="b">
        <f>OR(B108:BI108)</f>
        <v>0</v>
      </c>
    </row>
    <row r="18" spans="1:62" ht="13.15" x14ac:dyDescent="0.4">
      <c r="A18" s="116">
        <v>15</v>
      </c>
      <c r="B18" s="119">
        <v>71</v>
      </c>
      <c r="C18" s="119">
        <v>25</v>
      </c>
      <c r="D18" s="119">
        <v>80</v>
      </c>
      <c r="E18" s="119">
        <v>81</v>
      </c>
      <c r="F18" s="119">
        <v>2</v>
      </c>
      <c r="G18" s="119">
        <v>40</v>
      </c>
      <c r="H18" s="119">
        <v>57</v>
      </c>
      <c r="I18" s="119">
        <v>56</v>
      </c>
      <c r="J18" s="119">
        <v>8</v>
      </c>
      <c r="K18" s="119">
        <v>77</v>
      </c>
      <c r="L18" s="119">
        <v>43</v>
      </c>
      <c r="M18" s="119">
        <v>20</v>
      </c>
      <c r="N18" s="119">
        <v>21</v>
      </c>
      <c r="O18" s="119">
        <v>59</v>
      </c>
      <c r="P18" s="119">
        <v>59</v>
      </c>
      <c r="Q18" s="119">
        <v>34</v>
      </c>
      <c r="R18" s="119">
        <v>34</v>
      </c>
      <c r="S18" s="119">
        <v>27</v>
      </c>
      <c r="T18" s="119">
        <v>31</v>
      </c>
      <c r="U18" s="119">
        <v>42</v>
      </c>
      <c r="V18" s="119">
        <v>74</v>
      </c>
      <c r="W18" s="119">
        <v>59</v>
      </c>
      <c r="X18" s="119">
        <v>64</v>
      </c>
      <c r="Y18" s="119">
        <v>5</v>
      </c>
      <c r="Z18" s="119">
        <v>31</v>
      </c>
      <c r="AA18" s="119">
        <v>71</v>
      </c>
      <c r="AB18" s="119">
        <v>54</v>
      </c>
      <c r="AC18" s="119">
        <v>81</v>
      </c>
      <c r="AD18" s="119">
        <v>7</v>
      </c>
      <c r="AE18" s="119">
        <v>49</v>
      </c>
      <c r="AF18" s="119">
        <v>38</v>
      </c>
      <c r="AG18" s="119">
        <v>36</v>
      </c>
      <c r="AH18" s="119">
        <v>78</v>
      </c>
      <c r="AI18" s="119">
        <v>67</v>
      </c>
      <c r="AJ18" s="119">
        <v>16</v>
      </c>
      <c r="AK18" s="119">
        <v>14</v>
      </c>
      <c r="AL18" s="119">
        <v>46</v>
      </c>
      <c r="AM18" s="119">
        <v>60</v>
      </c>
      <c r="AN18" s="119">
        <v>73</v>
      </c>
      <c r="AO18" s="119">
        <v>28</v>
      </c>
      <c r="AP18" s="119">
        <v>76</v>
      </c>
      <c r="AQ18" s="119">
        <v>54</v>
      </c>
      <c r="AR18" s="119">
        <v>34</v>
      </c>
      <c r="AS18" s="119">
        <v>77</v>
      </c>
      <c r="AT18" s="119">
        <v>42</v>
      </c>
      <c r="AU18" s="119">
        <v>18</v>
      </c>
      <c r="AV18" s="119">
        <v>42</v>
      </c>
      <c r="AW18" s="119">
        <v>34</v>
      </c>
      <c r="AX18" s="119">
        <v>3</v>
      </c>
      <c r="AY18" s="119">
        <v>50</v>
      </c>
      <c r="AZ18" s="119">
        <v>42</v>
      </c>
      <c r="BA18" s="119">
        <v>71</v>
      </c>
      <c r="BB18" s="119">
        <v>55</v>
      </c>
      <c r="BC18" s="119">
        <v>35</v>
      </c>
      <c r="BD18" s="119">
        <v>50</v>
      </c>
      <c r="BE18" s="119">
        <v>54</v>
      </c>
      <c r="BF18" s="119">
        <v>77</v>
      </c>
      <c r="BG18" s="119">
        <v>62</v>
      </c>
      <c r="BH18" s="119">
        <v>34</v>
      </c>
      <c r="BI18" s="119">
        <v>24</v>
      </c>
      <c r="BJ18" s="120" t="b">
        <f>OR(B108:BI108)</f>
        <v>0</v>
      </c>
    </row>
    <row r="19" spans="1:62" ht="13.15" x14ac:dyDescent="0.4">
      <c r="A19" s="116">
        <v>16</v>
      </c>
      <c r="B19" s="117">
        <v>34</v>
      </c>
      <c r="C19" s="117">
        <v>70</v>
      </c>
      <c r="D19" s="117">
        <v>51</v>
      </c>
      <c r="E19" s="117">
        <v>36</v>
      </c>
      <c r="F19" s="117">
        <v>75</v>
      </c>
      <c r="G19" s="117">
        <v>39</v>
      </c>
      <c r="H19" s="117">
        <v>2</v>
      </c>
      <c r="I19" s="117">
        <v>72</v>
      </c>
      <c r="J19" s="117">
        <v>50</v>
      </c>
      <c r="K19" s="117">
        <v>49</v>
      </c>
      <c r="L19" s="117">
        <v>78</v>
      </c>
      <c r="M19" s="117">
        <v>42</v>
      </c>
      <c r="N19" s="117">
        <v>63</v>
      </c>
      <c r="O19" s="117">
        <v>31</v>
      </c>
      <c r="P19" s="117">
        <v>81</v>
      </c>
      <c r="Q19" s="117">
        <v>74</v>
      </c>
      <c r="R19" s="117">
        <v>41</v>
      </c>
      <c r="S19" s="117">
        <v>42</v>
      </c>
      <c r="T19" s="117">
        <v>72</v>
      </c>
      <c r="U19" s="117">
        <v>11</v>
      </c>
      <c r="V19" s="117">
        <v>45</v>
      </c>
      <c r="W19" s="117">
        <v>42</v>
      </c>
      <c r="X19" s="117">
        <v>66</v>
      </c>
      <c r="Y19" s="117">
        <v>81</v>
      </c>
      <c r="Z19" s="117">
        <v>60</v>
      </c>
      <c r="AA19" s="117">
        <v>50</v>
      </c>
      <c r="AB19" s="117">
        <v>37</v>
      </c>
      <c r="AC19" s="117">
        <v>52</v>
      </c>
      <c r="AD19" s="117">
        <v>33</v>
      </c>
      <c r="AE19" s="117">
        <v>77</v>
      </c>
      <c r="AF19" s="117">
        <v>3</v>
      </c>
      <c r="AG19" s="117">
        <v>35</v>
      </c>
      <c r="AH19" s="117">
        <v>45</v>
      </c>
      <c r="AI19" s="117">
        <v>51</v>
      </c>
      <c r="AJ19" s="117">
        <v>8</v>
      </c>
      <c r="AK19" s="117">
        <v>61</v>
      </c>
      <c r="AL19" s="117">
        <v>81</v>
      </c>
      <c r="AM19" s="117">
        <v>45</v>
      </c>
      <c r="AN19" s="117">
        <v>24</v>
      </c>
      <c r="AO19" s="117">
        <v>12</v>
      </c>
      <c r="AP19" s="117">
        <v>46</v>
      </c>
      <c r="AQ19" s="117">
        <v>67</v>
      </c>
      <c r="AR19" s="117">
        <v>28</v>
      </c>
      <c r="AS19" s="117">
        <v>13</v>
      </c>
      <c r="AT19" s="117">
        <v>39</v>
      </c>
      <c r="AU19" s="117">
        <v>18</v>
      </c>
      <c r="AV19" s="117">
        <v>27</v>
      </c>
      <c r="AW19" s="117">
        <v>70</v>
      </c>
      <c r="AX19" s="117">
        <v>21</v>
      </c>
      <c r="AY19" s="117">
        <v>61</v>
      </c>
      <c r="AZ19" s="117">
        <v>23</v>
      </c>
      <c r="BA19" s="117">
        <v>58</v>
      </c>
      <c r="BB19" s="117">
        <v>81</v>
      </c>
      <c r="BC19" s="117">
        <v>54</v>
      </c>
      <c r="BD19" s="117">
        <v>52</v>
      </c>
      <c r="BE19" s="117">
        <v>32</v>
      </c>
      <c r="BF19" s="117">
        <v>44</v>
      </c>
      <c r="BG19" s="117">
        <v>80</v>
      </c>
      <c r="BH19" s="117">
        <v>26</v>
      </c>
      <c r="BI19" s="117">
        <v>55</v>
      </c>
      <c r="BJ19" s="118" t="b">
        <f>OR(B111:BI111)</f>
        <v>0</v>
      </c>
    </row>
    <row r="20" spans="1:62" ht="13.15" x14ac:dyDescent="0.4">
      <c r="A20" s="116">
        <v>17</v>
      </c>
      <c r="B20" s="119">
        <v>46</v>
      </c>
      <c r="C20" s="119">
        <v>42</v>
      </c>
      <c r="D20" s="119">
        <v>44</v>
      </c>
      <c r="E20" s="119">
        <v>34</v>
      </c>
      <c r="F20" s="119">
        <v>17</v>
      </c>
      <c r="G20" s="119">
        <v>79</v>
      </c>
      <c r="H20" s="119">
        <v>70</v>
      </c>
      <c r="I20" s="119">
        <v>2</v>
      </c>
      <c r="J20" s="119">
        <v>15</v>
      </c>
      <c r="K20" s="119">
        <v>52</v>
      </c>
      <c r="L20" s="119">
        <v>8</v>
      </c>
      <c r="M20" s="119">
        <v>74</v>
      </c>
      <c r="N20" s="119">
        <v>49</v>
      </c>
      <c r="O20" s="119">
        <v>36</v>
      </c>
      <c r="P20" s="119">
        <v>13</v>
      </c>
      <c r="Q20" s="119">
        <v>78</v>
      </c>
      <c r="R20" s="119">
        <v>4</v>
      </c>
      <c r="S20" s="119">
        <v>75</v>
      </c>
      <c r="T20" s="119">
        <v>16</v>
      </c>
      <c r="U20" s="119">
        <v>41</v>
      </c>
      <c r="V20" s="119">
        <v>31</v>
      </c>
      <c r="W20" s="119">
        <v>2</v>
      </c>
      <c r="X20" s="119">
        <v>8</v>
      </c>
      <c r="Y20" s="119">
        <v>54</v>
      </c>
      <c r="Z20" s="119">
        <v>3</v>
      </c>
      <c r="AA20" s="119">
        <v>37</v>
      </c>
      <c r="AB20" s="119">
        <v>1</v>
      </c>
      <c r="AC20" s="119">
        <v>27</v>
      </c>
      <c r="AD20" s="119">
        <v>24</v>
      </c>
      <c r="AE20" s="119">
        <v>68</v>
      </c>
      <c r="AF20" s="119">
        <v>19</v>
      </c>
      <c r="AG20" s="119">
        <v>13</v>
      </c>
      <c r="AH20" s="119">
        <v>8</v>
      </c>
      <c r="AI20" s="119">
        <v>59</v>
      </c>
      <c r="AJ20" s="119">
        <v>41</v>
      </c>
      <c r="AK20" s="119">
        <v>6</v>
      </c>
      <c r="AL20" s="119">
        <v>1</v>
      </c>
      <c r="AM20" s="119">
        <v>70</v>
      </c>
      <c r="AN20" s="119">
        <v>40</v>
      </c>
      <c r="AO20" s="119">
        <v>32</v>
      </c>
      <c r="AP20" s="119">
        <v>23</v>
      </c>
      <c r="AQ20" s="119">
        <v>53</v>
      </c>
      <c r="AR20" s="119">
        <v>70</v>
      </c>
      <c r="AS20" s="119">
        <v>20</v>
      </c>
      <c r="AT20" s="119">
        <v>6</v>
      </c>
      <c r="AU20" s="119">
        <v>44</v>
      </c>
      <c r="AV20" s="119">
        <v>78</v>
      </c>
      <c r="AW20" s="119">
        <v>43</v>
      </c>
      <c r="AX20" s="119">
        <v>2</v>
      </c>
      <c r="AY20" s="119">
        <v>20</v>
      </c>
      <c r="AZ20" s="119">
        <v>20</v>
      </c>
      <c r="BA20" s="119">
        <v>56</v>
      </c>
      <c r="BB20" s="119">
        <v>24</v>
      </c>
      <c r="BC20" s="119">
        <v>40</v>
      </c>
      <c r="BD20" s="119">
        <v>72</v>
      </c>
      <c r="BE20" s="119">
        <v>79</v>
      </c>
      <c r="BF20" s="119">
        <v>17</v>
      </c>
      <c r="BG20" s="119">
        <v>44</v>
      </c>
      <c r="BH20" s="119">
        <v>43</v>
      </c>
      <c r="BI20" s="119">
        <v>59</v>
      </c>
      <c r="BJ20" s="120" t="b">
        <f>OR(B111:BI111)</f>
        <v>0</v>
      </c>
    </row>
    <row r="21" spans="1:62" ht="13.15" x14ac:dyDescent="0.4">
      <c r="A21" s="116">
        <v>18</v>
      </c>
      <c r="B21" s="117">
        <v>62</v>
      </c>
      <c r="C21" s="117">
        <v>3</v>
      </c>
      <c r="D21" s="117">
        <v>56</v>
      </c>
      <c r="E21" s="117">
        <v>53</v>
      </c>
      <c r="F21" s="117">
        <v>40</v>
      </c>
      <c r="G21" s="117">
        <v>14</v>
      </c>
      <c r="H21" s="117">
        <v>53</v>
      </c>
      <c r="I21" s="117">
        <v>47</v>
      </c>
      <c r="J21" s="117">
        <v>54</v>
      </c>
      <c r="K21" s="117">
        <v>26</v>
      </c>
      <c r="L21" s="117">
        <v>61</v>
      </c>
      <c r="M21" s="117">
        <v>17</v>
      </c>
      <c r="N21" s="117">
        <v>46</v>
      </c>
      <c r="O21" s="117">
        <v>53</v>
      </c>
      <c r="P21" s="117">
        <v>26</v>
      </c>
      <c r="Q21" s="117">
        <v>4</v>
      </c>
      <c r="R21" s="117">
        <v>78</v>
      </c>
      <c r="S21" s="117">
        <v>63</v>
      </c>
      <c r="T21" s="117">
        <v>58</v>
      </c>
      <c r="U21" s="117">
        <v>72</v>
      </c>
      <c r="V21" s="117">
        <v>42</v>
      </c>
      <c r="W21" s="117">
        <v>7</v>
      </c>
      <c r="X21" s="117">
        <v>19</v>
      </c>
      <c r="Y21" s="117">
        <v>34</v>
      </c>
      <c r="Z21" s="117">
        <v>26</v>
      </c>
      <c r="AA21" s="117">
        <v>61</v>
      </c>
      <c r="AB21" s="117">
        <v>17</v>
      </c>
      <c r="AC21" s="117">
        <v>74</v>
      </c>
      <c r="AD21" s="117">
        <v>52</v>
      </c>
      <c r="AE21" s="117">
        <v>74</v>
      </c>
      <c r="AF21" s="117">
        <v>46</v>
      </c>
      <c r="AG21" s="117">
        <v>63</v>
      </c>
      <c r="AH21" s="117">
        <v>68</v>
      </c>
      <c r="AI21" s="117">
        <v>33</v>
      </c>
      <c r="AJ21" s="117">
        <v>15</v>
      </c>
      <c r="AK21" s="117">
        <v>23</v>
      </c>
      <c r="AL21" s="117">
        <v>6</v>
      </c>
      <c r="AM21" s="117">
        <v>18</v>
      </c>
      <c r="AN21" s="117">
        <v>67</v>
      </c>
      <c r="AO21" s="117">
        <v>15</v>
      </c>
      <c r="AP21" s="117">
        <v>8</v>
      </c>
      <c r="AQ21" s="117">
        <v>33</v>
      </c>
      <c r="AR21" s="117">
        <v>78</v>
      </c>
      <c r="AS21" s="117">
        <v>63</v>
      </c>
      <c r="AT21" s="117">
        <v>13</v>
      </c>
      <c r="AU21" s="117">
        <v>3</v>
      </c>
      <c r="AV21" s="117">
        <v>3</v>
      </c>
      <c r="AW21" s="117">
        <v>4</v>
      </c>
      <c r="AX21" s="117">
        <v>36</v>
      </c>
      <c r="AY21" s="117">
        <v>53</v>
      </c>
      <c r="AZ21" s="117">
        <v>4</v>
      </c>
      <c r="BA21" s="117">
        <v>65</v>
      </c>
      <c r="BB21" s="117">
        <v>74</v>
      </c>
      <c r="BC21" s="117">
        <v>60</v>
      </c>
      <c r="BD21" s="117">
        <v>63</v>
      </c>
      <c r="BE21" s="117">
        <v>48</v>
      </c>
      <c r="BF21" s="117">
        <v>51</v>
      </c>
      <c r="BG21" s="117">
        <v>58</v>
      </c>
      <c r="BH21" s="117">
        <v>79</v>
      </c>
      <c r="BI21" s="117">
        <v>46</v>
      </c>
      <c r="BJ21" s="118" t="b">
        <f>OR(B111:BI111)</f>
        <v>0</v>
      </c>
    </row>
    <row r="22" spans="1:62" ht="13.15" x14ac:dyDescent="0.4">
      <c r="A22" s="116">
        <v>19</v>
      </c>
      <c r="B22" s="119">
        <v>58</v>
      </c>
      <c r="C22" s="119">
        <v>56</v>
      </c>
      <c r="D22" s="119">
        <v>25</v>
      </c>
      <c r="E22" s="119">
        <v>32</v>
      </c>
      <c r="F22" s="119">
        <v>39</v>
      </c>
      <c r="G22" s="119">
        <v>65</v>
      </c>
      <c r="H22" s="119">
        <v>64</v>
      </c>
      <c r="I22" s="119">
        <v>2</v>
      </c>
      <c r="J22" s="119">
        <v>34</v>
      </c>
      <c r="K22" s="119">
        <v>77</v>
      </c>
      <c r="L22" s="119">
        <v>27</v>
      </c>
      <c r="M22" s="119">
        <v>30</v>
      </c>
      <c r="N22" s="119">
        <v>38</v>
      </c>
      <c r="O22" s="119">
        <v>65</v>
      </c>
      <c r="P22" s="119">
        <v>9</v>
      </c>
      <c r="Q22" s="119">
        <v>64</v>
      </c>
      <c r="R22" s="119">
        <v>13</v>
      </c>
      <c r="S22" s="119">
        <v>5</v>
      </c>
      <c r="T22" s="119">
        <v>60</v>
      </c>
      <c r="U22" s="119">
        <v>73</v>
      </c>
      <c r="V22" s="119">
        <v>38</v>
      </c>
      <c r="W22" s="119">
        <v>46</v>
      </c>
      <c r="X22" s="119">
        <v>16</v>
      </c>
      <c r="Y22" s="119">
        <v>59</v>
      </c>
      <c r="Z22" s="119">
        <v>21</v>
      </c>
      <c r="AA22" s="119">
        <v>53</v>
      </c>
      <c r="AB22" s="119">
        <v>23</v>
      </c>
      <c r="AC22" s="119">
        <v>10</v>
      </c>
      <c r="AD22" s="119">
        <v>54</v>
      </c>
      <c r="AE22" s="119">
        <v>34</v>
      </c>
      <c r="AF22" s="119">
        <v>51</v>
      </c>
      <c r="AG22" s="119">
        <v>72</v>
      </c>
      <c r="AH22" s="119">
        <v>49</v>
      </c>
      <c r="AI22" s="119">
        <v>53</v>
      </c>
      <c r="AJ22" s="119">
        <v>50</v>
      </c>
      <c r="AK22" s="119">
        <v>71</v>
      </c>
      <c r="AL22" s="119">
        <v>48</v>
      </c>
      <c r="AM22" s="119">
        <v>28</v>
      </c>
      <c r="AN22" s="119">
        <v>14</v>
      </c>
      <c r="AO22" s="119">
        <v>53</v>
      </c>
      <c r="AP22" s="119">
        <v>63</v>
      </c>
      <c r="AQ22" s="119">
        <v>30</v>
      </c>
      <c r="AR22" s="119">
        <v>70</v>
      </c>
      <c r="AS22" s="119">
        <v>30</v>
      </c>
      <c r="AT22" s="119">
        <v>14</v>
      </c>
      <c r="AU22" s="119">
        <v>53</v>
      </c>
      <c r="AV22" s="119">
        <v>51</v>
      </c>
      <c r="AW22" s="119">
        <v>73</v>
      </c>
      <c r="AX22" s="119">
        <v>20</v>
      </c>
      <c r="AY22" s="119">
        <v>11</v>
      </c>
      <c r="AZ22" s="119">
        <v>4</v>
      </c>
      <c r="BA22" s="119">
        <v>46</v>
      </c>
      <c r="BB22" s="119">
        <v>39</v>
      </c>
      <c r="BC22" s="119">
        <v>46</v>
      </c>
      <c r="BD22" s="119">
        <v>26</v>
      </c>
      <c r="BE22" s="119">
        <v>16</v>
      </c>
      <c r="BF22" s="119">
        <v>40</v>
      </c>
      <c r="BG22" s="119">
        <v>18</v>
      </c>
      <c r="BH22" s="119">
        <v>6</v>
      </c>
      <c r="BI22" s="119">
        <v>5</v>
      </c>
      <c r="BJ22" s="120" t="b">
        <f>OR(B114:BI114)</f>
        <v>0</v>
      </c>
    </row>
    <row r="23" spans="1:62" ht="13.15" x14ac:dyDescent="0.4">
      <c r="A23" s="116">
        <v>20</v>
      </c>
      <c r="B23" s="117">
        <v>3</v>
      </c>
      <c r="C23" s="117">
        <v>13</v>
      </c>
      <c r="D23" s="117">
        <v>61</v>
      </c>
      <c r="E23" s="117">
        <v>41</v>
      </c>
      <c r="F23" s="117">
        <v>38</v>
      </c>
      <c r="G23" s="117">
        <v>75</v>
      </c>
      <c r="H23" s="117">
        <v>62</v>
      </c>
      <c r="I23" s="117">
        <v>76</v>
      </c>
      <c r="J23" s="117">
        <v>28</v>
      </c>
      <c r="K23" s="117">
        <v>13</v>
      </c>
      <c r="L23" s="117">
        <v>65</v>
      </c>
      <c r="M23" s="117">
        <v>67</v>
      </c>
      <c r="N23" s="117">
        <v>44</v>
      </c>
      <c r="O23" s="117">
        <v>3</v>
      </c>
      <c r="P23" s="117">
        <v>34</v>
      </c>
      <c r="Q23" s="117">
        <v>55</v>
      </c>
      <c r="R23" s="117">
        <v>68</v>
      </c>
      <c r="S23" s="117">
        <v>23</v>
      </c>
      <c r="T23" s="117">
        <v>17</v>
      </c>
      <c r="U23" s="117">
        <v>40</v>
      </c>
      <c r="V23" s="117">
        <v>5</v>
      </c>
      <c r="W23" s="117">
        <v>54</v>
      </c>
      <c r="X23" s="117">
        <v>24</v>
      </c>
      <c r="Y23" s="117">
        <v>71</v>
      </c>
      <c r="Z23" s="117">
        <v>25</v>
      </c>
      <c r="AA23" s="117">
        <v>47</v>
      </c>
      <c r="AB23" s="117">
        <v>69</v>
      </c>
      <c r="AC23" s="117">
        <v>77</v>
      </c>
      <c r="AD23" s="117">
        <v>30</v>
      </c>
      <c r="AE23" s="117">
        <v>24</v>
      </c>
      <c r="AF23" s="117">
        <v>61</v>
      </c>
      <c r="AG23" s="117">
        <v>35</v>
      </c>
      <c r="AH23" s="117">
        <v>28</v>
      </c>
      <c r="AI23" s="117">
        <v>78</v>
      </c>
      <c r="AJ23" s="117">
        <v>43</v>
      </c>
      <c r="AK23" s="117">
        <v>26</v>
      </c>
      <c r="AL23" s="117">
        <v>55</v>
      </c>
      <c r="AM23" s="117">
        <v>24</v>
      </c>
      <c r="AN23" s="117">
        <v>31</v>
      </c>
      <c r="AO23" s="117">
        <v>14</v>
      </c>
      <c r="AP23" s="117">
        <v>17</v>
      </c>
      <c r="AQ23" s="117">
        <v>10</v>
      </c>
      <c r="AR23" s="117">
        <v>72</v>
      </c>
      <c r="AS23" s="117">
        <v>34</v>
      </c>
      <c r="AT23" s="117">
        <v>71</v>
      </c>
      <c r="AU23" s="117">
        <v>66</v>
      </c>
      <c r="AV23" s="117">
        <v>34</v>
      </c>
      <c r="AW23" s="117">
        <v>69</v>
      </c>
      <c r="AX23" s="117">
        <v>81</v>
      </c>
      <c r="AY23" s="117">
        <v>14</v>
      </c>
      <c r="AZ23" s="117">
        <v>26</v>
      </c>
      <c r="BA23" s="117">
        <v>37</v>
      </c>
      <c r="BB23" s="117">
        <v>67</v>
      </c>
      <c r="BC23" s="117">
        <v>70</v>
      </c>
      <c r="BD23" s="117">
        <v>50</v>
      </c>
      <c r="BE23" s="117">
        <v>70</v>
      </c>
      <c r="BF23" s="117">
        <v>24</v>
      </c>
      <c r="BG23" s="117">
        <v>58</v>
      </c>
      <c r="BH23" s="117">
        <v>35</v>
      </c>
      <c r="BI23" s="117">
        <v>79</v>
      </c>
      <c r="BJ23" s="118" t="b">
        <f>OR(B114:BI114)</f>
        <v>0</v>
      </c>
    </row>
    <row r="24" spans="1:62" ht="13.15" x14ac:dyDescent="0.4">
      <c r="A24" s="116">
        <v>21</v>
      </c>
      <c r="B24" s="119">
        <v>43</v>
      </c>
      <c r="C24" s="119">
        <v>55</v>
      </c>
      <c r="D24" s="119">
        <v>50</v>
      </c>
      <c r="E24" s="119">
        <v>64</v>
      </c>
      <c r="F24" s="119">
        <v>5</v>
      </c>
      <c r="G24" s="119">
        <v>58</v>
      </c>
      <c r="H24" s="119">
        <v>49</v>
      </c>
      <c r="I24" s="119">
        <v>68</v>
      </c>
      <c r="J24" s="119">
        <v>52</v>
      </c>
      <c r="K24" s="119">
        <v>31</v>
      </c>
      <c r="L24" s="119">
        <v>18</v>
      </c>
      <c r="M24" s="119">
        <v>14</v>
      </c>
      <c r="N24" s="119">
        <v>37</v>
      </c>
      <c r="O24" s="119">
        <v>40</v>
      </c>
      <c r="P24" s="119">
        <v>53</v>
      </c>
      <c r="Q24" s="119">
        <v>17</v>
      </c>
      <c r="R24" s="119">
        <v>51</v>
      </c>
      <c r="S24" s="119">
        <v>52</v>
      </c>
      <c r="T24" s="119">
        <v>80</v>
      </c>
      <c r="U24" s="119">
        <v>28</v>
      </c>
      <c r="V24" s="119">
        <v>35</v>
      </c>
      <c r="W24" s="119">
        <v>65</v>
      </c>
      <c r="X24" s="119">
        <v>18</v>
      </c>
      <c r="Y24" s="119">
        <v>23</v>
      </c>
      <c r="Z24" s="119">
        <v>1</v>
      </c>
      <c r="AA24" s="119">
        <v>16</v>
      </c>
      <c r="AB24" s="119">
        <v>35</v>
      </c>
      <c r="AC24" s="119">
        <v>31</v>
      </c>
      <c r="AD24" s="119">
        <v>56</v>
      </c>
      <c r="AE24" s="119">
        <v>28</v>
      </c>
      <c r="AF24" s="119">
        <v>54</v>
      </c>
      <c r="AG24" s="119">
        <v>23</v>
      </c>
      <c r="AH24" s="119">
        <v>55</v>
      </c>
      <c r="AI24" s="119">
        <v>2</v>
      </c>
      <c r="AJ24" s="119">
        <v>59</v>
      </c>
      <c r="AK24" s="119">
        <v>39</v>
      </c>
      <c r="AL24" s="119">
        <v>30</v>
      </c>
      <c r="AM24" s="119">
        <v>43</v>
      </c>
      <c r="AN24" s="119">
        <v>57</v>
      </c>
      <c r="AO24" s="119">
        <v>7</v>
      </c>
      <c r="AP24" s="119">
        <v>12</v>
      </c>
      <c r="AQ24" s="119">
        <v>29</v>
      </c>
      <c r="AR24" s="119">
        <v>43</v>
      </c>
      <c r="AS24" s="119">
        <v>42</v>
      </c>
      <c r="AT24" s="119">
        <v>38</v>
      </c>
      <c r="AU24" s="119">
        <v>34</v>
      </c>
      <c r="AV24" s="119">
        <v>3</v>
      </c>
      <c r="AW24" s="119">
        <v>18</v>
      </c>
      <c r="AX24" s="119">
        <v>52</v>
      </c>
      <c r="AY24" s="119">
        <v>39</v>
      </c>
      <c r="AZ24" s="119">
        <v>62</v>
      </c>
      <c r="BA24" s="119">
        <v>81</v>
      </c>
      <c r="BB24" s="119">
        <v>76</v>
      </c>
      <c r="BC24" s="119">
        <v>6</v>
      </c>
      <c r="BD24" s="119">
        <v>23</v>
      </c>
      <c r="BE24" s="119">
        <v>63</v>
      </c>
      <c r="BF24" s="119">
        <v>72</v>
      </c>
      <c r="BG24" s="119">
        <v>32</v>
      </c>
      <c r="BH24" s="119">
        <v>37</v>
      </c>
      <c r="BI24" s="119">
        <v>15</v>
      </c>
      <c r="BJ24" s="120" t="b">
        <f>OR(B114:BI114)</f>
        <v>0</v>
      </c>
    </row>
    <row r="25" spans="1:62" ht="13.15" x14ac:dyDescent="0.4">
      <c r="A25" s="116">
        <v>22</v>
      </c>
      <c r="B25" s="117">
        <v>6</v>
      </c>
      <c r="C25" s="117">
        <v>46</v>
      </c>
      <c r="D25" s="117">
        <v>47</v>
      </c>
      <c r="E25" s="117">
        <v>70</v>
      </c>
      <c r="F25" s="117">
        <v>24</v>
      </c>
      <c r="G25" s="117">
        <v>19</v>
      </c>
      <c r="H25" s="117">
        <v>12</v>
      </c>
      <c r="I25" s="117">
        <v>67</v>
      </c>
      <c r="J25" s="117">
        <v>23</v>
      </c>
      <c r="K25" s="117">
        <v>44</v>
      </c>
      <c r="L25" s="117">
        <v>15</v>
      </c>
      <c r="M25" s="117">
        <v>17</v>
      </c>
      <c r="N25" s="117">
        <v>14</v>
      </c>
      <c r="O25" s="117">
        <v>21</v>
      </c>
      <c r="P25" s="117">
        <v>59</v>
      </c>
      <c r="Q25" s="117">
        <v>61</v>
      </c>
      <c r="R25" s="117">
        <v>33</v>
      </c>
      <c r="S25" s="117">
        <v>17</v>
      </c>
      <c r="T25" s="117">
        <v>45</v>
      </c>
      <c r="U25" s="117">
        <v>43</v>
      </c>
      <c r="V25" s="117">
        <v>3</v>
      </c>
      <c r="W25" s="117">
        <v>39</v>
      </c>
      <c r="X25" s="117">
        <v>66</v>
      </c>
      <c r="Y25" s="117">
        <v>39</v>
      </c>
      <c r="Z25" s="117">
        <v>35</v>
      </c>
      <c r="AA25" s="117">
        <v>31</v>
      </c>
      <c r="AB25" s="117">
        <v>27</v>
      </c>
      <c r="AC25" s="117">
        <v>37</v>
      </c>
      <c r="AD25" s="117">
        <v>77</v>
      </c>
      <c r="AE25" s="117">
        <v>29</v>
      </c>
      <c r="AF25" s="117">
        <v>6</v>
      </c>
      <c r="AG25" s="117">
        <v>28</v>
      </c>
      <c r="AH25" s="117">
        <v>68</v>
      </c>
      <c r="AI25" s="117">
        <v>15</v>
      </c>
      <c r="AJ25" s="117">
        <v>12</v>
      </c>
      <c r="AK25" s="117">
        <v>57</v>
      </c>
      <c r="AL25" s="117">
        <v>4</v>
      </c>
      <c r="AM25" s="117">
        <v>60</v>
      </c>
      <c r="AN25" s="117">
        <v>6</v>
      </c>
      <c r="AO25" s="117">
        <v>9</v>
      </c>
      <c r="AP25" s="117">
        <v>44</v>
      </c>
      <c r="AQ25" s="117">
        <v>63</v>
      </c>
      <c r="AR25" s="117">
        <v>25</v>
      </c>
      <c r="AS25" s="117">
        <v>23</v>
      </c>
      <c r="AT25" s="117">
        <v>17</v>
      </c>
      <c r="AU25" s="117">
        <v>62</v>
      </c>
      <c r="AV25" s="117">
        <v>72</v>
      </c>
      <c r="AW25" s="117">
        <v>6</v>
      </c>
      <c r="AX25" s="117">
        <v>79</v>
      </c>
      <c r="AY25" s="117">
        <v>20</v>
      </c>
      <c r="AZ25" s="117">
        <v>16</v>
      </c>
      <c r="BA25" s="117">
        <v>54</v>
      </c>
      <c r="BB25" s="117">
        <v>45</v>
      </c>
      <c r="BC25" s="117">
        <v>38</v>
      </c>
      <c r="BD25" s="117">
        <v>70</v>
      </c>
      <c r="BE25" s="117">
        <v>28</v>
      </c>
      <c r="BF25" s="117">
        <v>21</v>
      </c>
      <c r="BG25" s="117">
        <v>25</v>
      </c>
      <c r="BH25" s="117">
        <v>49</v>
      </c>
      <c r="BI25" s="117">
        <v>62</v>
      </c>
      <c r="BJ25" s="118" t="b">
        <f>OR(B117:BI117)</f>
        <v>0</v>
      </c>
    </row>
    <row r="26" spans="1:62" ht="13.15" x14ac:dyDescent="0.4">
      <c r="A26" s="116">
        <v>23</v>
      </c>
      <c r="B26" s="119">
        <v>64</v>
      </c>
      <c r="C26" s="119">
        <v>64</v>
      </c>
      <c r="D26" s="119">
        <v>75</v>
      </c>
      <c r="E26" s="119">
        <v>47</v>
      </c>
      <c r="F26" s="119">
        <v>28</v>
      </c>
      <c r="G26" s="119">
        <v>11</v>
      </c>
      <c r="H26" s="119">
        <v>8</v>
      </c>
      <c r="I26" s="119">
        <v>77</v>
      </c>
      <c r="J26" s="119">
        <v>58</v>
      </c>
      <c r="K26" s="119">
        <v>55</v>
      </c>
      <c r="L26" s="119">
        <v>8</v>
      </c>
      <c r="M26" s="119">
        <v>73</v>
      </c>
      <c r="N26" s="119">
        <v>43</v>
      </c>
      <c r="O26" s="119">
        <v>34</v>
      </c>
      <c r="P26" s="119">
        <v>55</v>
      </c>
      <c r="Q26" s="119">
        <v>35</v>
      </c>
      <c r="R26" s="119">
        <v>61</v>
      </c>
      <c r="S26" s="119">
        <v>23</v>
      </c>
      <c r="T26" s="119">
        <v>60</v>
      </c>
      <c r="U26" s="119">
        <v>18</v>
      </c>
      <c r="V26" s="119">
        <v>71</v>
      </c>
      <c r="W26" s="119">
        <v>2</v>
      </c>
      <c r="X26" s="119">
        <v>13</v>
      </c>
      <c r="Y26" s="119">
        <v>77</v>
      </c>
      <c r="Z26" s="119">
        <v>60</v>
      </c>
      <c r="AA26" s="119">
        <v>67</v>
      </c>
      <c r="AB26" s="119">
        <v>4</v>
      </c>
      <c r="AC26" s="119">
        <v>74</v>
      </c>
      <c r="AD26" s="119">
        <v>37</v>
      </c>
      <c r="AE26" s="119">
        <v>47</v>
      </c>
      <c r="AF26" s="119">
        <v>50</v>
      </c>
      <c r="AG26" s="119">
        <v>49</v>
      </c>
      <c r="AH26" s="119">
        <v>52</v>
      </c>
      <c r="AI26" s="119">
        <v>13</v>
      </c>
      <c r="AJ26" s="119">
        <v>18</v>
      </c>
      <c r="AK26" s="119">
        <v>43</v>
      </c>
      <c r="AL26" s="119">
        <v>27</v>
      </c>
      <c r="AM26" s="119">
        <v>12</v>
      </c>
      <c r="AN26" s="119">
        <v>66</v>
      </c>
      <c r="AO26" s="119">
        <v>15</v>
      </c>
      <c r="AP26" s="119">
        <v>33</v>
      </c>
      <c r="AQ26" s="119">
        <v>61</v>
      </c>
      <c r="AR26" s="119">
        <v>38</v>
      </c>
      <c r="AS26" s="119">
        <v>56</v>
      </c>
      <c r="AT26" s="119">
        <v>74</v>
      </c>
      <c r="AU26" s="119">
        <v>24</v>
      </c>
      <c r="AV26" s="119">
        <v>41</v>
      </c>
      <c r="AW26" s="119">
        <v>43</v>
      </c>
      <c r="AX26" s="119">
        <v>56</v>
      </c>
      <c r="AY26" s="119">
        <v>30</v>
      </c>
      <c r="AZ26" s="119">
        <v>9</v>
      </c>
      <c r="BA26" s="119">
        <v>34</v>
      </c>
      <c r="BB26" s="119">
        <v>81</v>
      </c>
      <c r="BC26" s="119">
        <v>70</v>
      </c>
      <c r="BD26" s="119">
        <v>13</v>
      </c>
      <c r="BE26" s="119">
        <v>22</v>
      </c>
      <c r="BF26" s="119">
        <v>8</v>
      </c>
      <c r="BG26" s="119">
        <v>80</v>
      </c>
      <c r="BH26" s="119">
        <v>15</v>
      </c>
      <c r="BI26" s="119">
        <v>61</v>
      </c>
      <c r="BJ26" s="120" t="b">
        <f>OR(B117:BI117)</f>
        <v>0</v>
      </c>
    </row>
    <row r="27" spans="1:62" ht="13.15" x14ac:dyDescent="0.4">
      <c r="A27" s="116">
        <v>24</v>
      </c>
      <c r="B27" s="117">
        <v>35</v>
      </c>
      <c r="C27" s="117">
        <v>32</v>
      </c>
      <c r="D27" s="117">
        <v>10</v>
      </c>
      <c r="E27" s="117">
        <v>24</v>
      </c>
      <c r="F27" s="117">
        <v>60</v>
      </c>
      <c r="G27" s="117">
        <v>78</v>
      </c>
      <c r="H27" s="117">
        <v>65</v>
      </c>
      <c r="I27" s="117">
        <v>4</v>
      </c>
      <c r="J27" s="117">
        <v>77</v>
      </c>
      <c r="K27" s="117">
        <v>28</v>
      </c>
      <c r="L27" s="117">
        <v>76</v>
      </c>
      <c r="M27" s="117">
        <v>11</v>
      </c>
      <c r="N27" s="117">
        <v>64</v>
      </c>
      <c r="O27" s="117">
        <v>47</v>
      </c>
      <c r="P27" s="117">
        <v>56</v>
      </c>
      <c r="Q27" s="117">
        <v>66</v>
      </c>
      <c r="R27" s="117">
        <v>32</v>
      </c>
      <c r="S27" s="117">
        <v>75</v>
      </c>
      <c r="T27" s="117">
        <v>1</v>
      </c>
      <c r="U27" s="117">
        <v>38</v>
      </c>
      <c r="V27" s="117">
        <v>1</v>
      </c>
      <c r="W27" s="117">
        <v>44</v>
      </c>
      <c r="X27" s="117">
        <v>41</v>
      </c>
      <c r="Y27" s="117">
        <v>19</v>
      </c>
      <c r="Z27" s="117">
        <v>41</v>
      </c>
      <c r="AA27" s="117">
        <v>54</v>
      </c>
      <c r="AB27" s="117">
        <v>80</v>
      </c>
      <c r="AC27" s="117">
        <v>62</v>
      </c>
      <c r="AD27" s="117">
        <v>48</v>
      </c>
      <c r="AE27" s="117">
        <v>46</v>
      </c>
      <c r="AF27" s="117">
        <v>43</v>
      </c>
      <c r="AG27" s="117">
        <v>75</v>
      </c>
      <c r="AH27" s="117">
        <v>15</v>
      </c>
      <c r="AI27" s="117">
        <v>5</v>
      </c>
      <c r="AJ27" s="117">
        <v>36</v>
      </c>
      <c r="AK27" s="117">
        <v>15</v>
      </c>
      <c r="AL27" s="117">
        <v>78</v>
      </c>
      <c r="AM27" s="117">
        <v>15</v>
      </c>
      <c r="AN27" s="117">
        <v>39</v>
      </c>
      <c r="AO27" s="117">
        <v>71</v>
      </c>
      <c r="AP27" s="117">
        <v>61</v>
      </c>
      <c r="AQ27" s="117">
        <v>6</v>
      </c>
      <c r="AR27" s="117">
        <v>16</v>
      </c>
      <c r="AS27" s="117">
        <v>33</v>
      </c>
      <c r="AT27" s="117">
        <v>54</v>
      </c>
      <c r="AU27" s="117">
        <v>38</v>
      </c>
      <c r="AV27" s="117">
        <v>44</v>
      </c>
      <c r="AW27" s="117">
        <v>75</v>
      </c>
      <c r="AX27" s="117">
        <v>69</v>
      </c>
      <c r="AY27" s="117">
        <v>76</v>
      </c>
      <c r="AZ27" s="117">
        <v>19</v>
      </c>
      <c r="BA27" s="117">
        <v>61</v>
      </c>
      <c r="BB27" s="117">
        <v>28</v>
      </c>
      <c r="BC27" s="117">
        <v>12</v>
      </c>
      <c r="BD27" s="117">
        <v>33</v>
      </c>
      <c r="BE27" s="117">
        <v>68</v>
      </c>
      <c r="BF27" s="117">
        <v>42</v>
      </c>
      <c r="BG27" s="117">
        <v>24</v>
      </c>
      <c r="BH27" s="117">
        <v>43</v>
      </c>
      <c r="BI27" s="117">
        <v>42</v>
      </c>
      <c r="BJ27" s="118" t="b">
        <f>OR(B117:BI117)</f>
        <v>0</v>
      </c>
    </row>
    <row r="28" spans="1:62" ht="13.15" x14ac:dyDescent="0.4">
      <c r="A28" s="116">
        <v>25</v>
      </c>
      <c r="B28" s="119">
        <v>27</v>
      </c>
      <c r="C28" s="119">
        <v>52</v>
      </c>
      <c r="D28" s="119">
        <v>43</v>
      </c>
      <c r="E28" s="119">
        <v>28</v>
      </c>
      <c r="F28" s="119">
        <v>20</v>
      </c>
      <c r="G28" s="119">
        <v>65</v>
      </c>
      <c r="H28" s="119">
        <v>3</v>
      </c>
      <c r="I28" s="119">
        <v>26</v>
      </c>
      <c r="J28" s="119">
        <v>69</v>
      </c>
      <c r="K28" s="119">
        <v>73</v>
      </c>
      <c r="L28" s="119">
        <v>44</v>
      </c>
      <c r="M28" s="119">
        <v>33</v>
      </c>
      <c r="N28" s="119">
        <v>39</v>
      </c>
      <c r="O28" s="119">
        <v>58</v>
      </c>
      <c r="P28" s="119">
        <v>14</v>
      </c>
      <c r="Q28" s="119">
        <v>45</v>
      </c>
      <c r="R28" s="119">
        <v>7</v>
      </c>
      <c r="S28" s="119">
        <v>31</v>
      </c>
      <c r="T28" s="119">
        <v>58</v>
      </c>
      <c r="U28" s="119">
        <v>12</v>
      </c>
      <c r="V28" s="119">
        <v>55</v>
      </c>
      <c r="W28" s="119">
        <v>9</v>
      </c>
      <c r="X28" s="119">
        <v>68</v>
      </c>
      <c r="Y28" s="119">
        <v>28</v>
      </c>
      <c r="Z28" s="119">
        <v>62</v>
      </c>
      <c r="AA28" s="119">
        <v>23</v>
      </c>
      <c r="AB28" s="119">
        <v>58</v>
      </c>
      <c r="AC28" s="119">
        <v>16</v>
      </c>
      <c r="AD28" s="119">
        <v>19</v>
      </c>
      <c r="AE28" s="119">
        <v>66</v>
      </c>
      <c r="AF28" s="119">
        <v>63</v>
      </c>
      <c r="AG28" s="119">
        <v>25</v>
      </c>
      <c r="AH28" s="119">
        <v>57</v>
      </c>
      <c r="AI28" s="119">
        <v>66</v>
      </c>
      <c r="AJ28" s="119">
        <v>69</v>
      </c>
      <c r="AK28" s="119">
        <v>33</v>
      </c>
      <c r="AL28" s="119">
        <v>38</v>
      </c>
      <c r="AM28" s="119">
        <v>22</v>
      </c>
      <c r="AN28" s="119">
        <v>67</v>
      </c>
      <c r="AO28" s="119">
        <v>53</v>
      </c>
      <c r="AP28" s="119">
        <v>18</v>
      </c>
      <c r="AQ28" s="119">
        <v>42</v>
      </c>
      <c r="AR28" s="119">
        <v>17</v>
      </c>
      <c r="AS28" s="119">
        <v>22</v>
      </c>
      <c r="AT28" s="119">
        <v>33</v>
      </c>
      <c r="AU28" s="119">
        <v>71</v>
      </c>
      <c r="AV28" s="119">
        <v>45</v>
      </c>
      <c r="AW28" s="119">
        <v>36</v>
      </c>
      <c r="AX28" s="119">
        <v>40</v>
      </c>
      <c r="AY28" s="119">
        <v>13</v>
      </c>
      <c r="AZ28" s="119">
        <v>15</v>
      </c>
      <c r="BA28" s="119">
        <v>56</v>
      </c>
      <c r="BB28" s="119">
        <v>61</v>
      </c>
      <c r="BC28" s="119">
        <v>70</v>
      </c>
      <c r="BD28" s="119">
        <v>28</v>
      </c>
      <c r="BE28" s="119">
        <v>45</v>
      </c>
      <c r="BF28" s="119">
        <v>4</v>
      </c>
      <c r="BG28" s="119">
        <v>72</v>
      </c>
      <c r="BH28" s="119">
        <v>2</v>
      </c>
      <c r="BI28" s="119">
        <v>80</v>
      </c>
      <c r="BJ28" s="120" t="b">
        <f>OR(B120:BI120)</f>
        <v>0</v>
      </c>
    </row>
    <row r="29" spans="1:62" ht="13.15" x14ac:dyDescent="0.4">
      <c r="A29" s="116">
        <v>26</v>
      </c>
      <c r="B29" s="117">
        <v>18</v>
      </c>
      <c r="C29" s="117">
        <v>43</v>
      </c>
      <c r="D29" s="117">
        <v>4</v>
      </c>
      <c r="E29" s="117">
        <v>68</v>
      </c>
      <c r="F29" s="117">
        <v>10</v>
      </c>
      <c r="G29" s="117">
        <v>15</v>
      </c>
      <c r="H29" s="117">
        <v>80</v>
      </c>
      <c r="I29" s="117">
        <v>62</v>
      </c>
      <c r="J29" s="117">
        <v>71</v>
      </c>
      <c r="K29" s="117">
        <v>61</v>
      </c>
      <c r="L29" s="117">
        <v>68</v>
      </c>
      <c r="M29" s="117">
        <v>5</v>
      </c>
      <c r="N29" s="117">
        <v>8</v>
      </c>
      <c r="O29" s="117">
        <v>45</v>
      </c>
      <c r="P29" s="117">
        <v>11</v>
      </c>
      <c r="Q29" s="117">
        <v>34</v>
      </c>
      <c r="R29" s="117">
        <v>80</v>
      </c>
      <c r="S29" s="117">
        <v>11</v>
      </c>
      <c r="T29" s="117">
        <v>81</v>
      </c>
      <c r="U29" s="117">
        <v>16</v>
      </c>
      <c r="V29" s="117">
        <v>8</v>
      </c>
      <c r="W29" s="117">
        <v>58</v>
      </c>
      <c r="X29" s="117">
        <v>64</v>
      </c>
      <c r="Y29" s="117">
        <v>68</v>
      </c>
      <c r="Z29" s="117">
        <v>45</v>
      </c>
      <c r="AA29" s="117">
        <v>38</v>
      </c>
      <c r="AB29" s="117">
        <v>79</v>
      </c>
      <c r="AC29" s="117">
        <v>10</v>
      </c>
      <c r="AD29" s="117">
        <v>8</v>
      </c>
      <c r="AE29" s="117">
        <v>72</v>
      </c>
      <c r="AF29" s="117">
        <v>5</v>
      </c>
      <c r="AG29" s="117">
        <v>13</v>
      </c>
      <c r="AH29" s="117">
        <v>7</v>
      </c>
      <c r="AI29" s="117">
        <v>79</v>
      </c>
      <c r="AJ29" s="117">
        <v>18</v>
      </c>
      <c r="AK29" s="117">
        <v>42</v>
      </c>
      <c r="AL29" s="117">
        <v>63</v>
      </c>
      <c r="AM29" s="117">
        <v>27</v>
      </c>
      <c r="AN29" s="117">
        <v>26</v>
      </c>
      <c r="AO29" s="117">
        <v>59</v>
      </c>
      <c r="AP29" s="117">
        <v>63</v>
      </c>
      <c r="AQ29" s="117">
        <v>6</v>
      </c>
      <c r="AR29" s="117">
        <v>70</v>
      </c>
      <c r="AS29" s="117">
        <v>18</v>
      </c>
      <c r="AT29" s="117">
        <v>56</v>
      </c>
      <c r="AU29" s="117">
        <v>57</v>
      </c>
      <c r="AV29" s="117">
        <v>64</v>
      </c>
      <c r="AW29" s="117">
        <v>61</v>
      </c>
      <c r="AX29" s="117">
        <v>22</v>
      </c>
      <c r="AY29" s="117">
        <v>62</v>
      </c>
      <c r="AZ29" s="117">
        <v>27</v>
      </c>
      <c r="BA29" s="117">
        <v>34</v>
      </c>
      <c r="BB29" s="117">
        <v>63</v>
      </c>
      <c r="BC29" s="117">
        <v>13</v>
      </c>
      <c r="BD29" s="117">
        <v>30</v>
      </c>
      <c r="BE29" s="117">
        <v>18</v>
      </c>
      <c r="BF29" s="117">
        <v>71</v>
      </c>
      <c r="BG29" s="117">
        <v>26</v>
      </c>
      <c r="BH29" s="117">
        <v>10</v>
      </c>
      <c r="BI29" s="117">
        <v>38</v>
      </c>
      <c r="BJ29" s="118" t="b">
        <f>OR(B120:BI120)</f>
        <v>0</v>
      </c>
    </row>
    <row r="30" spans="1:62" ht="13.15" x14ac:dyDescent="0.4">
      <c r="A30" s="116">
        <v>27</v>
      </c>
      <c r="B30" s="119">
        <v>64</v>
      </c>
      <c r="C30" s="119">
        <v>35</v>
      </c>
      <c r="D30" s="119">
        <v>19</v>
      </c>
      <c r="E30" s="119">
        <v>20</v>
      </c>
      <c r="F30" s="119">
        <v>33</v>
      </c>
      <c r="G30" s="119">
        <v>47</v>
      </c>
      <c r="H30" s="119">
        <v>20</v>
      </c>
      <c r="I30" s="119">
        <v>60</v>
      </c>
      <c r="J30" s="119">
        <v>10</v>
      </c>
      <c r="K30" s="119">
        <v>68</v>
      </c>
      <c r="L30" s="119">
        <v>55</v>
      </c>
      <c r="M30" s="119">
        <v>40</v>
      </c>
      <c r="N30" s="119">
        <v>19</v>
      </c>
      <c r="O30" s="119">
        <v>53</v>
      </c>
      <c r="P30" s="119">
        <v>3</v>
      </c>
      <c r="Q30" s="119">
        <v>56</v>
      </c>
      <c r="R30" s="119">
        <v>28</v>
      </c>
      <c r="S30" s="119">
        <v>50</v>
      </c>
      <c r="T30" s="119">
        <v>42</v>
      </c>
      <c r="U30" s="119">
        <v>39</v>
      </c>
      <c r="V30" s="119">
        <v>24</v>
      </c>
      <c r="W30" s="119">
        <v>36</v>
      </c>
      <c r="X30" s="119">
        <v>71</v>
      </c>
      <c r="Y30" s="119">
        <v>81</v>
      </c>
      <c r="Z30" s="119">
        <v>36</v>
      </c>
      <c r="AA30" s="119">
        <v>42</v>
      </c>
      <c r="AB30" s="119">
        <v>31</v>
      </c>
      <c r="AC30" s="119">
        <v>67</v>
      </c>
      <c r="AD30" s="119">
        <v>10</v>
      </c>
      <c r="AE30" s="119">
        <v>76</v>
      </c>
      <c r="AF30" s="119">
        <v>36</v>
      </c>
      <c r="AG30" s="119">
        <v>5</v>
      </c>
      <c r="AH30" s="119">
        <v>53</v>
      </c>
      <c r="AI30" s="119">
        <v>64</v>
      </c>
      <c r="AJ30" s="119">
        <v>53</v>
      </c>
      <c r="AK30" s="119">
        <v>74</v>
      </c>
      <c r="AL30" s="119">
        <v>69</v>
      </c>
      <c r="AM30" s="119">
        <v>55</v>
      </c>
      <c r="AN30" s="119">
        <v>20</v>
      </c>
      <c r="AO30" s="119">
        <v>60</v>
      </c>
      <c r="AP30" s="119">
        <v>7</v>
      </c>
      <c r="AQ30" s="119">
        <v>33</v>
      </c>
      <c r="AR30" s="119">
        <v>18</v>
      </c>
      <c r="AS30" s="119">
        <v>24</v>
      </c>
      <c r="AT30" s="119">
        <v>48</v>
      </c>
      <c r="AU30" s="119">
        <v>50</v>
      </c>
      <c r="AV30" s="119">
        <v>27</v>
      </c>
      <c r="AW30" s="119">
        <v>48</v>
      </c>
      <c r="AX30" s="119">
        <v>43</v>
      </c>
      <c r="AY30" s="119">
        <v>71</v>
      </c>
      <c r="AZ30" s="119">
        <v>78</v>
      </c>
      <c r="BA30" s="119">
        <v>68</v>
      </c>
      <c r="BB30" s="119">
        <v>49</v>
      </c>
      <c r="BC30" s="119">
        <v>81</v>
      </c>
      <c r="BD30" s="119">
        <v>59</v>
      </c>
      <c r="BE30" s="119">
        <v>47</v>
      </c>
      <c r="BF30" s="119">
        <v>37</v>
      </c>
      <c r="BG30" s="119">
        <v>48</v>
      </c>
      <c r="BH30" s="119">
        <v>80</v>
      </c>
      <c r="BI30" s="119">
        <v>49</v>
      </c>
      <c r="BJ30" s="120" t="b">
        <f>OR(B120:BI120)</f>
        <v>0</v>
      </c>
    </row>
    <row r="31" spans="1:62" ht="13.15" x14ac:dyDescent="0.4">
      <c r="A31" s="116">
        <v>28</v>
      </c>
      <c r="B31" s="117">
        <v>70</v>
      </c>
      <c r="C31" s="117">
        <v>48</v>
      </c>
      <c r="D31" s="117">
        <v>1</v>
      </c>
      <c r="E31" s="117">
        <v>13</v>
      </c>
      <c r="F31" s="117">
        <v>6</v>
      </c>
      <c r="G31" s="117">
        <v>73</v>
      </c>
      <c r="H31" s="117">
        <v>80</v>
      </c>
      <c r="I31" s="117">
        <v>3</v>
      </c>
      <c r="J31" s="117">
        <v>31</v>
      </c>
      <c r="K31" s="117">
        <v>56</v>
      </c>
      <c r="L31" s="117">
        <v>39</v>
      </c>
      <c r="M31" s="117">
        <v>42</v>
      </c>
      <c r="N31" s="117">
        <v>40</v>
      </c>
      <c r="O31" s="117">
        <v>4</v>
      </c>
      <c r="P31" s="117">
        <v>72</v>
      </c>
      <c r="Q31" s="117">
        <v>58</v>
      </c>
      <c r="R31" s="117">
        <v>68</v>
      </c>
      <c r="S31" s="117">
        <v>12</v>
      </c>
      <c r="T31" s="117">
        <v>31</v>
      </c>
      <c r="U31" s="117">
        <v>21</v>
      </c>
      <c r="V31" s="117">
        <v>69</v>
      </c>
      <c r="W31" s="117">
        <v>47</v>
      </c>
      <c r="X31" s="117">
        <v>40</v>
      </c>
      <c r="Y31" s="117">
        <v>52</v>
      </c>
      <c r="Z31" s="117">
        <v>28</v>
      </c>
      <c r="AA31" s="117">
        <v>72</v>
      </c>
      <c r="AB31" s="117">
        <v>70</v>
      </c>
      <c r="AC31" s="117">
        <v>41</v>
      </c>
      <c r="AD31" s="117">
        <v>53</v>
      </c>
      <c r="AE31" s="117">
        <v>65</v>
      </c>
      <c r="AF31" s="117">
        <v>52</v>
      </c>
      <c r="AG31" s="117">
        <v>80</v>
      </c>
      <c r="AH31" s="117">
        <v>30</v>
      </c>
      <c r="AI31" s="117">
        <v>57</v>
      </c>
      <c r="AJ31" s="117">
        <v>31</v>
      </c>
      <c r="AK31" s="117">
        <v>74</v>
      </c>
      <c r="AL31" s="117">
        <v>49</v>
      </c>
      <c r="AM31" s="117">
        <v>50</v>
      </c>
      <c r="AN31" s="117">
        <v>53</v>
      </c>
      <c r="AO31" s="117">
        <v>6</v>
      </c>
      <c r="AP31" s="117">
        <v>48</v>
      </c>
      <c r="AQ31" s="117">
        <v>27</v>
      </c>
      <c r="AR31" s="117">
        <v>7</v>
      </c>
      <c r="AS31" s="117">
        <v>4</v>
      </c>
      <c r="AT31" s="117">
        <v>40</v>
      </c>
      <c r="AU31" s="117">
        <v>36</v>
      </c>
      <c r="AV31" s="117">
        <v>59</v>
      </c>
      <c r="AW31" s="117">
        <v>27</v>
      </c>
      <c r="AX31" s="117">
        <v>37</v>
      </c>
      <c r="AY31" s="117">
        <v>65</v>
      </c>
      <c r="AZ31" s="117">
        <v>78</v>
      </c>
      <c r="BA31" s="117">
        <v>53</v>
      </c>
      <c r="BB31" s="117">
        <v>47</v>
      </c>
      <c r="BC31" s="117">
        <v>39</v>
      </c>
      <c r="BD31" s="117">
        <v>44</v>
      </c>
      <c r="BE31" s="117">
        <v>15</v>
      </c>
      <c r="BF31" s="117">
        <v>67</v>
      </c>
      <c r="BG31" s="117">
        <v>10</v>
      </c>
      <c r="BH31" s="117">
        <v>1</v>
      </c>
      <c r="BI31" s="117">
        <v>47</v>
      </c>
      <c r="BJ31" s="118" t="b">
        <f>OR(B123:BI123)</f>
        <v>0</v>
      </c>
    </row>
    <row r="32" spans="1:62" ht="13.15" x14ac:dyDescent="0.4">
      <c r="A32" s="116">
        <v>29</v>
      </c>
      <c r="B32" s="119">
        <v>29</v>
      </c>
      <c r="C32" s="119">
        <v>38</v>
      </c>
      <c r="D32" s="119">
        <v>22</v>
      </c>
      <c r="E32" s="119">
        <v>18</v>
      </c>
      <c r="F32" s="119">
        <v>41</v>
      </c>
      <c r="G32" s="119">
        <v>60</v>
      </c>
      <c r="H32" s="119">
        <v>57</v>
      </c>
      <c r="I32" s="119">
        <v>11</v>
      </c>
      <c r="J32" s="119">
        <v>17</v>
      </c>
      <c r="K32" s="119">
        <v>29</v>
      </c>
      <c r="L32" s="119">
        <v>58</v>
      </c>
      <c r="M32" s="119">
        <v>37</v>
      </c>
      <c r="N32" s="119">
        <v>77</v>
      </c>
      <c r="O32" s="119">
        <v>41</v>
      </c>
      <c r="P32" s="119">
        <v>81</v>
      </c>
      <c r="Q32" s="119">
        <v>75</v>
      </c>
      <c r="R32" s="119">
        <v>38</v>
      </c>
      <c r="S32" s="119">
        <v>74</v>
      </c>
      <c r="T32" s="119">
        <v>21</v>
      </c>
      <c r="U32" s="119">
        <v>10</v>
      </c>
      <c r="V32" s="119">
        <v>63</v>
      </c>
      <c r="W32" s="119">
        <v>62</v>
      </c>
      <c r="X32" s="119">
        <v>33</v>
      </c>
      <c r="Y32" s="119">
        <v>76</v>
      </c>
      <c r="Z32" s="119">
        <v>24</v>
      </c>
      <c r="AA32" s="119">
        <v>69</v>
      </c>
      <c r="AB32" s="119">
        <v>49</v>
      </c>
      <c r="AC32" s="119">
        <v>11</v>
      </c>
      <c r="AD32" s="119">
        <v>62</v>
      </c>
      <c r="AE32" s="119">
        <v>77</v>
      </c>
      <c r="AF32" s="119">
        <v>64</v>
      </c>
      <c r="AG32" s="119">
        <v>39</v>
      </c>
      <c r="AH32" s="119">
        <v>23</v>
      </c>
      <c r="AI32" s="119">
        <v>64</v>
      </c>
      <c r="AJ32" s="119">
        <v>26</v>
      </c>
      <c r="AK32" s="119">
        <v>36</v>
      </c>
      <c r="AL32" s="119">
        <v>29</v>
      </c>
      <c r="AM32" s="119">
        <v>39</v>
      </c>
      <c r="AN32" s="119">
        <v>70</v>
      </c>
      <c r="AO32" s="119">
        <v>4</v>
      </c>
      <c r="AP32" s="119">
        <v>7</v>
      </c>
      <c r="AQ32" s="119">
        <v>32</v>
      </c>
      <c r="AR32" s="119">
        <v>11</v>
      </c>
      <c r="AS32" s="119">
        <v>3</v>
      </c>
      <c r="AT32" s="119">
        <v>56</v>
      </c>
      <c r="AU32" s="119">
        <v>43</v>
      </c>
      <c r="AV32" s="119">
        <v>27</v>
      </c>
      <c r="AW32" s="119">
        <v>78</v>
      </c>
      <c r="AX32" s="119">
        <v>79</v>
      </c>
      <c r="AY32" s="119">
        <v>74</v>
      </c>
      <c r="AZ32" s="119">
        <v>61</v>
      </c>
      <c r="BA32" s="119">
        <v>67</v>
      </c>
      <c r="BB32" s="119">
        <v>70</v>
      </c>
      <c r="BC32" s="119">
        <v>47</v>
      </c>
      <c r="BD32" s="119">
        <v>43</v>
      </c>
      <c r="BE32" s="119">
        <v>57</v>
      </c>
      <c r="BF32" s="119">
        <v>75</v>
      </c>
      <c r="BG32" s="119">
        <v>21</v>
      </c>
      <c r="BH32" s="119">
        <v>40</v>
      </c>
      <c r="BI32" s="119">
        <v>52</v>
      </c>
      <c r="BJ32" s="120" t="b">
        <f>OR(B123:BI123)</f>
        <v>0</v>
      </c>
    </row>
    <row r="33" spans="1:62" ht="13.15" x14ac:dyDescent="0.4">
      <c r="A33" s="116">
        <v>30</v>
      </c>
      <c r="B33" s="117">
        <v>64</v>
      </c>
      <c r="C33" s="117">
        <v>21</v>
      </c>
      <c r="D33" s="117">
        <v>55</v>
      </c>
      <c r="E33" s="117">
        <v>52</v>
      </c>
      <c r="F33" s="117">
        <v>3</v>
      </c>
      <c r="G33" s="117">
        <v>45</v>
      </c>
      <c r="H33" s="117">
        <v>61</v>
      </c>
      <c r="I33" s="117">
        <v>48</v>
      </c>
      <c r="J33" s="117">
        <v>80</v>
      </c>
      <c r="K33" s="117">
        <v>22</v>
      </c>
      <c r="L33" s="117">
        <v>36</v>
      </c>
      <c r="M33" s="117">
        <v>47</v>
      </c>
      <c r="N33" s="117">
        <v>4</v>
      </c>
      <c r="O33" s="117">
        <v>14</v>
      </c>
      <c r="P33" s="117">
        <v>51</v>
      </c>
      <c r="Q33" s="117">
        <v>43</v>
      </c>
      <c r="R33" s="117">
        <v>16</v>
      </c>
      <c r="S33" s="117">
        <v>67</v>
      </c>
      <c r="T33" s="117">
        <v>29</v>
      </c>
      <c r="U33" s="117">
        <v>28</v>
      </c>
      <c r="V33" s="117">
        <v>76</v>
      </c>
      <c r="W33" s="117">
        <v>64</v>
      </c>
      <c r="X33" s="117">
        <v>12</v>
      </c>
      <c r="Y33" s="117">
        <v>7</v>
      </c>
      <c r="Z33" s="117">
        <v>70</v>
      </c>
      <c r="AA33" s="117">
        <v>49</v>
      </c>
      <c r="AB33" s="117">
        <v>7</v>
      </c>
      <c r="AC33" s="117">
        <v>30</v>
      </c>
      <c r="AD33" s="117">
        <v>1</v>
      </c>
      <c r="AE33" s="117">
        <v>24</v>
      </c>
      <c r="AF33" s="117">
        <v>65</v>
      </c>
      <c r="AG33" s="117">
        <v>67</v>
      </c>
      <c r="AH33" s="117">
        <v>61</v>
      </c>
      <c r="AI33" s="117">
        <v>51</v>
      </c>
      <c r="AJ33" s="117">
        <v>69</v>
      </c>
      <c r="AK33" s="117">
        <v>59</v>
      </c>
      <c r="AL33" s="117">
        <v>53</v>
      </c>
      <c r="AM33" s="117">
        <v>9</v>
      </c>
      <c r="AN33" s="117">
        <v>11</v>
      </c>
      <c r="AO33" s="117">
        <v>15</v>
      </c>
      <c r="AP33" s="117">
        <v>67</v>
      </c>
      <c r="AQ33" s="117">
        <v>17</v>
      </c>
      <c r="AR33" s="117">
        <v>50</v>
      </c>
      <c r="AS33" s="117">
        <v>25</v>
      </c>
      <c r="AT33" s="117">
        <v>57</v>
      </c>
      <c r="AU33" s="117">
        <v>10</v>
      </c>
      <c r="AV33" s="117">
        <v>18</v>
      </c>
      <c r="AW33" s="117">
        <v>66</v>
      </c>
      <c r="AX33" s="117">
        <v>22</v>
      </c>
      <c r="AY33" s="117">
        <v>35</v>
      </c>
      <c r="AZ33" s="117">
        <v>41</v>
      </c>
      <c r="BA33" s="117">
        <v>27</v>
      </c>
      <c r="BB33" s="117">
        <v>36</v>
      </c>
      <c r="BC33" s="117">
        <v>43</v>
      </c>
      <c r="BD33" s="117">
        <v>33</v>
      </c>
      <c r="BE33" s="117">
        <v>1</v>
      </c>
      <c r="BF33" s="117">
        <v>3</v>
      </c>
      <c r="BG33" s="117">
        <v>29</v>
      </c>
      <c r="BH33" s="117">
        <v>77</v>
      </c>
      <c r="BI33" s="117">
        <v>57</v>
      </c>
      <c r="BJ33" s="118" t="b">
        <f>OR(B123:BI123)</f>
        <v>0</v>
      </c>
    </row>
    <row r="34" spans="1:62" ht="13.15" x14ac:dyDescent="0.4">
      <c r="A34" s="116">
        <v>31</v>
      </c>
      <c r="B34" s="119">
        <v>42</v>
      </c>
      <c r="C34" s="119">
        <v>42</v>
      </c>
      <c r="D34" s="119">
        <v>11</v>
      </c>
      <c r="E34" s="119">
        <v>37</v>
      </c>
      <c r="F34" s="119">
        <v>9</v>
      </c>
      <c r="G34" s="119">
        <v>9</v>
      </c>
      <c r="H34" s="119">
        <v>9</v>
      </c>
      <c r="I34" s="119">
        <v>75</v>
      </c>
      <c r="J34" s="119">
        <v>22</v>
      </c>
      <c r="K34" s="119">
        <v>51</v>
      </c>
      <c r="L34" s="119">
        <v>22</v>
      </c>
      <c r="M34" s="119">
        <v>43</v>
      </c>
      <c r="N34" s="119">
        <v>72</v>
      </c>
      <c r="O34" s="119">
        <v>79</v>
      </c>
      <c r="P34" s="119">
        <v>13</v>
      </c>
      <c r="Q34" s="119">
        <v>6</v>
      </c>
      <c r="R34" s="119">
        <v>74</v>
      </c>
      <c r="S34" s="119">
        <v>78</v>
      </c>
      <c r="T34" s="119">
        <v>80</v>
      </c>
      <c r="U34" s="119">
        <v>60</v>
      </c>
      <c r="V34" s="119">
        <v>13</v>
      </c>
      <c r="W34" s="119">
        <v>8</v>
      </c>
      <c r="X34" s="119">
        <v>54</v>
      </c>
      <c r="Y34" s="119">
        <v>17</v>
      </c>
      <c r="Z34" s="119">
        <v>22</v>
      </c>
      <c r="AA34" s="119">
        <v>6</v>
      </c>
      <c r="AB34" s="119">
        <v>35</v>
      </c>
      <c r="AC34" s="119">
        <v>45</v>
      </c>
      <c r="AD34" s="119">
        <v>15</v>
      </c>
      <c r="AE34" s="119">
        <v>35</v>
      </c>
      <c r="AF34" s="119">
        <v>74</v>
      </c>
      <c r="AG34" s="119">
        <v>76</v>
      </c>
      <c r="AH34" s="119">
        <v>11</v>
      </c>
      <c r="AI34" s="119">
        <v>10</v>
      </c>
      <c r="AJ34" s="119">
        <v>26</v>
      </c>
      <c r="AK34" s="119">
        <v>71</v>
      </c>
      <c r="AL34" s="119">
        <v>31</v>
      </c>
      <c r="AM34" s="119">
        <v>30</v>
      </c>
      <c r="AN34" s="119">
        <v>32</v>
      </c>
      <c r="AO34" s="119">
        <v>65</v>
      </c>
      <c r="AP34" s="119">
        <v>48</v>
      </c>
      <c r="AQ34" s="119">
        <v>66</v>
      </c>
      <c r="AR34" s="119">
        <v>54</v>
      </c>
      <c r="AS34" s="119">
        <v>54</v>
      </c>
      <c r="AT34" s="119">
        <v>44</v>
      </c>
      <c r="AU34" s="119">
        <v>41</v>
      </c>
      <c r="AV34" s="119">
        <v>58</v>
      </c>
      <c r="AW34" s="119">
        <v>25</v>
      </c>
      <c r="AX34" s="119">
        <v>76</v>
      </c>
      <c r="AY34" s="119">
        <v>60</v>
      </c>
      <c r="AZ34" s="119">
        <v>61</v>
      </c>
      <c r="BA34" s="119">
        <v>9</v>
      </c>
      <c r="BB34" s="119">
        <v>18</v>
      </c>
      <c r="BC34" s="119">
        <v>59</v>
      </c>
      <c r="BD34" s="119">
        <v>41</v>
      </c>
      <c r="BE34" s="119">
        <v>12</v>
      </c>
      <c r="BF34" s="119">
        <v>73</v>
      </c>
      <c r="BG34" s="119">
        <v>18</v>
      </c>
      <c r="BH34" s="119">
        <v>63</v>
      </c>
      <c r="BI34" s="119">
        <v>38</v>
      </c>
      <c r="BJ34" s="120" t="b">
        <f>OR(B126:BI126)</f>
        <v>0</v>
      </c>
    </row>
    <row r="35" spans="1:62" ht="13.15" x14ac:dyDescent="0.4">
      <c r="A35" s="116">
        <v>32</v>
      </c>
      <c r="B35" s="117">
        <v>47</v>
      </c>
      <c r="C35" s="117">
        <v>31</v>
      </c>
      <c r="D35" s="117">
        <v>49</v>
      </c>
      <c r="E35" s="117">
        <v>41</v>
      </c>
      <c r="F35" s="117">
        <v>39</v>
      </c>
      <c r="G35" s="117">
        <v>43</v>
      </c>
      <c r="H35" s="117">
        <v>7</v>
      </c>
      <c r="I35" s="117">
        <v>30</v>
      </c>
      <c r="J35" s="117">
        <v>31</v>
      </c>
      <c r="K35" s="117">
        <v>59</v>
      </c>
      <c r="L35" s="117">
        <v>8</v>
      </c>
      <c r="M35" s="117">
        <v>10</v>
      </c>
      <c r="N35" s="117">
        <v>1</v>
      </c>
      <c r="O35" s="117">
        <v>34</v>
      </c>
      <c r="P35" s="117">
        <v>12</v>
      </c>
      <c r="Q35" s="117">
        <v>2</v>
      </c>
      <c r="R35" s="117">
        <v>1</v>
      </c>
      <c r="S35" s="117">
        <v>66</v>
      </c>
      <c r="T35" s="117">
        <v>10</v>
      </c>
      <c r="U35" s="117">
        <v>7</v>
      </c>
      <c r="V35" s="117">
        <v>24</v>
      </c>
      <c r="W35" s="117">
        <v>43</v>
      </c>
      <c r="X35" s="117">
        <v>71</v>
      </c>
      <c r="Y35" s="117">
        <v>24</v>
      </c>
      <c r="Z35" s="117">
        <v>32</v>
      </c>
      <c r="AA35" s="117">
        <v>56</v>
      </c>
      <c r="AB35" s="117">
        <v>54</v>
      </c>
      <c r="AC35" s="117">
        <v>61</v>
      </c>
      <c r="AD35" s="117">
        <v>77</v>
      </c>
      <c r="AE35" s="117">
        <v>69</v>
      </c>
      <c r="AF35" s="117">
        <v>17</v>
      </c>
      <c r="AG35" s="117">
        <v>25</v>
      </c>
      <c r="AH35" s="117">
        <v>47</v>
      </c>
      <c r="AI35" s="117">
        <v>61</v>
      </c>
      <c r="AJ35" s="117">
        <v>68</v>
      </c>
      <c r="AK35" s="117">
        <v>12</v>
      </c>
      <c r="AL35" s="117">
        <v>73</v>
      </c>
      <c r="AM35" s="117">
        <v>51</v>
      </c>
      <c r="AN35" s="117">
        <v>57</v>
      </c>
      <c r="AO35" s="117">
        <v>29</v>
      </c>
      <c r="AP35" s="117">
        <v>60</v>
      </c>
      <c r="AQ35" s="117">
        <v>41</v>
      </c>
      <c r="AR35" s="117">
        <v>44</v>
      </c>
      <c r="AS35" s="117">
        <v>33</v>
      </c>
      <c r="AT35" s="117">
        <v>29</v>
      </c>
      <c r="AU35" s="117">
        <v>13</v>
      </c>
      <c r="AV35" s="117">
        <v>73</v>
      </c>
      <c r="AW35" s="117">
        <v>63</v>
      </c>
      <c r="AX35" s="117">
        <v>32</v>
      </c>
      <c r="AY35" s="117">
        <v>23</v>
      </c>
      <c r="AZ35" s="117">
        <v>9</v>
      </c>
      <c r="BA35" s="117">
        <v>38</v>
      </c>
      <c r="BB35" s="117">
        <v>5</v>
      </c>
      <c r="BC35" s="117">
        <v>66</v>
      </c>
      <c r="BD35" s="117">
        <v>32</v>
      </c>
      <c r="BE35" s="117">
        <v>2</v>
      </c>
      <c r="BF35" s="117">
        <v>76</v>
      </c>
      <c r="BG35" s="117">
        <v>2</v>
      </c>
      <c r="BH35" s="117">
        <v>71</v>
      </c>
      <c r="BI35" s="117">
        <v>43</v>
      </c>
      <c r="BJ35" s="118" t="b">
        <f>OR(B126:BI126)</f>
        <v>0</v>
      </c>
    </row>
    <row r="36" spans="1:62" ht="13.15" x14ac:dyDescent="0.4">
      <c r="A36" s="116">
        <v>33</v>
      </c>
      <c r="B36" s="119">
        <v>32</v>
      </c>
      <c r="C36" s="119">
        <v>30</v>
      </c>
      <c r="D36" s="119">
        <v>30</v>
      </c>
      <c r="E36" s="119">
        <v>22</v>
      </c>
      <c r="F36" s="119">
        <v>31</v>
      </c>
      <c r="G36" s="119">
        <v>8</v>
      </c>
      <c r="H36" s="119">
        <v>33</v>
      </c>
      <c r="I36" s="119">
        <v>34</v>
      </c>
      <c r="J36" s="119">
        <v>79</v>
      </c>
      <c r="K36" s="119">
        <v>2</v>
      </c>
      <c r="L36" s="119">
        <v>45</v>
      </c>
      <c r="M36" s="119">
        <v>20</v>
      </c>
      <c r="N36" s="119">
        <v>75</v>
      </c>
      <c r="O36" s="119">
        <v>4</v>
      </c>
      <c r="P36" s="119">
        <v>72</v>
      </c>
      <c r="Q36" s="119">
        <v>59</v>
      </c>
      <c r="R36" s="119">
        <v>16</v>
      </c>
      <c r="S36" s="119">
        <v>74</v>
      </c>
      <c r="T36" s="119">
        <v>52</v>
      </c>
      <c r="U36" s="119">
        <v>9</v>
      </c>
      <c r="V36" s="119">
        <v>11</v>
      </c>
      <c r="W36" s="119">
        <v>35</v>
      </c>
      <c r="X36" s="119">
        <v>63</v>
      </c>
      <c r="Y36" s="119">
        <v>55</v>
      </c>
      <c r="Z36" s="119">
        <v>4</v>
      </c>
      <c r="AA36" s="119">
        <v>14</v>
      </c>
      <c r="AB36" s="119">
        <v>14</v>
      </c>
      <c r="AC36" s="119">
        <v>24</v>
      </c>
      <c r="AD36" s="119">
        <v>74</v>
      </c>
      <c r="AE36" s="119">
        <v>21</v>
      </c>
      <c r="AF36" s="119">
        <v>23</v>
      </c>
      <c r="AG36" s="119">
        <v>13</v>
      </c>
      <c r="AH36" s="119">
        <v>1</v>
      </c>
      <c r="AI36" s="119">
        <v>51</v>
      </c>
      <c r="AJ36" s="119">
        <v>51</v>
      </c>
      <c r="AK36" s="119">
        <v>19</v>
      </c>
      <c r="AL36" s="119">
        <v>13</v>
      </c>
      <c r="AM36" s="119">
        <v>24</v>
      </c>
      <c r="AN36" s="119">
        <v>5</v>
      </c>
      <c r="AO36" s="119">
        <v>60</v>
      </c>
      <c r="AP36" s="119">
        <v>6</v>
      </c>
      <c r="AQ36" s="119">
        <v>12</v>
      </c>
      <c r="AR36" s="119">
        <v>76</v>
      </c>
      <c r="AS36" s="119">
        <v>1</v>
      </c>
      <c r="AT36" s="119">
        <v>7</v>
      </c>
      <c r="AU36" s="119">
        <v>18</v>
      </c>
      <c r="AV36" s="119">
        <v>26</v>
      </c>
      <c r="AW36" s="119">
        <v>67</v>
      </c>
      <c r="AX36" s="119">
        <v>53</v>
      </c>
      <c r="AY36" s="119">
        <v>78</v>
      </c>
      <c r="AZ36" s="119">
        <v>60</v>
      </c>
      <c r="BA36" s="119">
        <v>10</v>
      </c>
      <c r="BB36" s="119">
        <v>53</v>
      </c>
      <c r="BC36" s="119">
        <v>22</v>
      </c>
      <c r="BD36" s="119">
        <v>69</v>
      </c>
      <c r="BE36" s="119">
        <v>43</v>
      </c>
      <c r="BF36" s="119">
        <v>13</v>
      </c>
      <c r="BG36" s="119">
        <v>77</v>
      </c>
      <c r="BH36" s="119">
        <v>18</v>
      </c>
      <c r="BI36" s="119">
        <v>57</v>
      </c>
      <c r="BJ36" s="120" t="b">
        <f>OR(B126:BI126)</f>
        <v>0</v>
      </c>
    </row>
    <row r="37" spans="1:62" ht="13.15" x14ac:dyDescent="0.4">
      <c r="A37" s="116">
        <v>34</v>
      </c>
      <c r="B37" s="117">
        <v>37</v>
      </c>
      <c r="C37" s="117">
        <v>19</v>
      </c>
      <c r="D37" s="117">
        <v>12</v>
      </c>
      <c r="E37" s="117">
        <v>21</v>
      </c>
      <c r="F37" s="117">
        <v>74</v>
      </c>
      <c r="G37" s="117">
        <v>62</v>
      </c>
      <c r="H37" s="117">
        <v>24</v>
      </c>
      <c r="I37" s="117">
        <v>28</v>
      </c>
      <c r="J37" s="117">
        <v>19</v>
      </c>
      <c r="K37" s="117">
        <v>51</v>
      </c>
      <c r="L37" s="117">
        <v>21</v>
      </c>
      <c r="M37" s="117">
        <v>69</v>
      </c>
      <c r="N37" s="117">
        <v>17</v>
      </c>
      <c r="O37" s="117">
        <v>18</v>
      </c>
      <c r="P37" s="117">
        <v>17</v>
      </c>
      <c r="Q37" s="117">
        <v>61</v>
      </c>
      <c r="R37" s="117">
        <v>28</v>
      </c>
      <c r="S37" s="117">
        <v>9</v>
      </c>
      <c r="T37" s="117">
        <v>30</v>
      </c>
      <c r="U37" s="117">
        <v>26</v>
      </c>
      <c r="V37" s="117">
        <v>68</v>
      </c>
      <c r="W37" s="117">
        <v>43</v>
      </c>
      <c r="X37" s="117">
        <v>41</v>
      </c>
      <c r="Y37" s="117">
        <v>22</v>
      </c>
      <c r="Z37" s="117">
        <v>34</v>
      </c>
      <c r="AA37" s="117">
        <v>18</v>
      </c>
      <c r="AB37" s="117">
        <v>29</v>
      </c>
      <c r="AC37" s="117">
        <v>81</v>
      </c>
      <c r="AD37" s="117">
        <v>1</v>
      </c>
      <c r="AE37" s="117">
        <v>2</v>
      </c>
      <c r="AF37" s="117">
        <v>51</v>
      </c>
      <c r="AG37" s="117">
        <v>70</v>
      </c>
      <c r="AH37" s="117">
        <v>15</v>
      </c>
      <c r="AI37" s="117">
        <v>19</v>
      </c>
      <c r="AJ37" s="117">
        <v>20</v>
      </c>
      <c r="AK37" s="117">
        <v>55</v>
      </c>
      <c r="AL37" s="117">
        <v>66</v>
      </c>
      <c r="AM37" s="117">
        <v>11</v>
      </c>
      <c r="AN37" s="117">
        <v>48</v>
      </c>
      <c r="AO37" s="117">
        <v>15</v>
      </c>
      <c r="AP37" s="117">
        <v>25</v>
      </c>
      <c r="AQ37" s="117">
        <v>73</v>
      </c>
      <c r="AR37" s="117">
        <v>55</v>
      </c>
      <c r="AS37" s="117">
        <v>52</v>
      </c>
      <c r="AT37" s="117">
        <v>47</v>
      </c>
      <c r="AU37" s="117">
        <v>50</v>
      </c>
      <c r="AV37" s="117">
        <v>15</v>
      </c>
      <c r="AW37" s="117">
        <v>26</v>
      </c>
      <c r="AX37" s="117">
        <v>60</v>
      </c>
      <c r="AY37" s="117">
        <v>49</v>
      </c>
      <c r="AZ37" s="117">
        <v>51</v>
      </c>
      <c r="BA37" s="117">
        <v>30</v>
      </c>
      <c r="BB37" s="117">
        <v>44</v>
      </c>
      <c r="BC37" s="117">
        <v>43</v>
      </c>
      <c r="BD37" s="117">
        <v>59</v>
      </c>
      <c r="BE37" s="117">
        <v>4</v>
      </c>
      <c r="BF37" s="117">
        <v>72</v>
      </c>
      <c r="BG37" s="117">
        <v>31</v>
      </c>
      <c r="BH37" s="117">
        <v>29</v>
      </c>
      <c r="BI37" s="117">
        <v>10</v>
      </c>
      <c r="BJ37" s="118" t="b">
        <f>OR(B129:BI129)</f>
        <v>0</v>
      </c>
    </row>
    <row r="38" spans="1:62" ht="13.15" x14ac:dyDescent="0.4">
      <c r="A38" s="116">
        <v>35</v>
      </c>
      <c r="B38" s="119">
        <v>56</v>
      </c>
      <c r="C38" s="119">
        <v>3</v>
      </c>
      <c r="D38" s="119">
        <v>28</v>
      </c>
      <c r="E38" s="119">
        <v>23</v>
      </c>
      <c r="F38" s="119">
        <v>67</v>
      </c>
      <c r="G38" s="119">
        <v>16</v>
      </c>
      <c r="H38" s="119">
        <v>30</v>
      </c>
      <c r="I38" s="119">
        <v>43</v>
      </c>
      <c r="J38" s="119">
        <v>80</v>
      </c>
      <c r="K38" s="119">
        <v>60</v>
      </c>
      <c r="L38" s="119">
        <v>26</v>
      </c>
      <c r="M38" s="119">
        <v>13</v>
      </c>
      <c r="N38" s="119">
        <v>79</v>
      </c>
      <c r="O38" s="119">
        <v>48</v>
      </c>
      <c r="P38" s="119">
        <v>3</v>
      </c>
      <c r="Q38" s="119">
        <v>51</v>
      </c>
      <c r="R38" s="119">
        <v>59</v>
      </c>
      <c r="S38" s="119">
        <v>51</v>
      </c>
      <c r="T38" s="119">
        <v>32</v>
      </c>
      <c r="U38" s="119">
        <v>1</v>
      </c>
      <c r="V38" s="119">
        <v>64</v>
      </c>
      <c r="W38" s="119">
        <v>27</v>
      </c>
      <c r="X38" s="119">
        <v>74</v>
      </c>
      <c r="Y38" s="119">
        <v>14</v>
      </c>
      <c r="Z38" s="119">
        <v>24</v>
      </c>
      <c r="AA38" s="119">
        <v>21</v>
      </c>
      <c r="AB38" s="119">
        <v>6</v>
      </c>
      <c r="AC38" s="119">
        <v>63</v>
      </c>
      <c r="AD38" s="119">
        <v>53</v>
      </c>
      <c r="AE38" s="119">
        <v>24</v>
      </c>
      <c r="AF38" s="119">
        <v>22</v>
      </c>
      <c r="AG38" s="119">
        <v>64</v>
      </c>
      <c r="AH38" s="119">
        <v>78</v>
      </c>
      <c r="AI38" s="119">
        <v>46</v>
      </c>
      <c r="AJ38" s="119">
        <v>25</v>
      </c>
      <c r="AK38" s="119">
        <v>49</v>
      </c>
      <c r="AL38" s="119">
        <v>5</v>
      </c>
      <c r="AM38" s="119">
        <v>50</v>
      </c>
      <c r="AN38" s="119">
        <v>25</v>
      </c>
      <c r="AO38" s="119">
        <v>20</v>
      </c>
      <c r="AP38" s="119">
        <v>40</v>
      </c>
      <c r="AQ38" s="119">
        <v>74</v>
      </c>
      <c r="AR38" s="119">
        <v>62</v>
      </c>
      <c r="AS38" s="119">
        <v>10</v>
      </c>
      <c r="AT38" s="119">
        <v>63</v>
      </c>
      <c r="AU38" s="119">
        <v>8</v>
      </c>
      <c r="AV38" s="119">
        <v>64</v>
      </c>
      <c r="AW38" s="119">
        <v>44</v>
      </c>
      <c r="AX38" s="119">
        <v>62</v>
      </c>
      <c r="AY38" s="119">
        <v>48</v>
      </c>
      <c r="AZ38" s="119">
        <v>77</v>
      </c>
      <c r="BA38" s="119">
        <v>60</v>
      </c>
      <c r="BB38" s="119">
        <v>54</v>
      </c>
      <c r="BC38" s="119">
        <v>50</v>
      </c>
      <c r="BD38" s="119">
        <v>50</v>
      </c>
      <c r="BE38" s="119">
        <v>45</v>
      </c>
      <c r="BF38" s="119">
        <v>6</v>
      </c>
      <c r="BG38" s="119">
        <v>65</v>
      </c>
      <c r="BH38" s="119">
        <v>3</v>
      </c>
      <c r="BI38" s="119">
        <v>42</v>
      </c>
      <c r="BJ38" s="120" t="b">
        <f>OR(B129:BI129)</f>
        <v>0</v>
      </c>
    </row>
    <row r="39" spans="1:62" ht="13.15" x14ac:dyDescent="0.4">
      <c r="A39" s="116">
        <v>36</v>
      </c>
      <c r="B39" s="117">
        <v>69</v>
      </c>
      <c r="C39" s="117">
        <v>21</v>
      </c>
      <c r="D39" s="117">
        <v>21</v>
      </c>
      <c r="E39" s="117">
        <v>76</v>
      </c>
      <c r="F39" s="117">
        <v>73</v>
      </c>
      <c r="G39" s="117">
        <v>8</v>
      </c>
      <c r="H39" s="117">
        <v>52</v>
      </c>
      <c r="I39" s="117">
        <v>71</v>
      </c>
      <c r="J39" s="117">
        <v>6</v>
      </c>
      <c r="K39" s="117">
        <v>34</v>
      </c>
      <c r="L39" s="117">
        <v>11</v>
      </c>
      <c r="M39" s="117">
        <v>80</v>
      </c>
      <c r="N39" s="117">
        <v>45</v>
      </c>
      <c r="O39" s="117">
        <v>5</v>
      </c>
      <c r="P39" s="117">
        <v>22</v>
      </c>
      <c r="Q39" s="117">
        <v>25</v>
      </c>
      <c r="R39" s="117">
        <v>13</v>
      </c>
      <c r="S39" s="117">
        <v>4</v>
      </c>
      <c r="T39" s="117">
        <v>41</v>
      </c>
      <c r="U39" s="117">
        <v>67</v>
      </c>
      <c r="V39" s="117">
        <v>61</v>
      </c>
      <c r="W39" s="117">
        <v>11</v>
      </c>
      <c r="X39" s="117">
        <v>31</v>
      </c>
      <c r="Y39" s="117">
        <v>65</v>
      </c>
      <c r="Z39" s="117">
        <v>38</v>
      </c>
      <c r="AA39" s="117">
        <v>4</v>
      </c>
      <c r="AB39" s="117">
        <v>39</v>
      </c>
      <c r="AC39" s="117">
        <v>15</v>
      </c>
      <c r="AD39" s="117">
        <v>23</v>
      </c>
      <c r="AE39" s="117">
        <v>13</v>
      </c>
      <c r="AF39" s="117">
        <v>8</v>
      </c>
      <c r="AG39" s="117">
        <v>72</v>
      </c>
      <c r="AH39" s="117">
        <v>30</v>
      </c>
      <c r="AI39" s="117">
        <v>55</v>
      </c>
      <c r="AJ39" s="117">
        <v>64</v>
      </c>
      <c r="AK39" s="117">
        <v>60</v>
      </c>
      <c r="AL39" s="117">
        <v>54</v>
      </c>
      <c r="AM39" s="117">
        <v>78</v>
      </c>
      <c r="AN39" s="117">
        <v>64</v>
      </c>
      <c r="AO39" s="117">
        <v>28</v>
      </c>
      <c r="AP39" s="117">
        <v>9</v>
      </c>
      <c r="AQ39" s="117">
        <v>29</v>
      </c>
      <c r="AR39" s="117">
        <v>25</v>
      </c>
      <c r="AS39" s="117">
        <v>32</v>
      </c>
      <c r="AT39" s="117">
        <v>60</v>
      </c>
      <c r="AU39" s="117">
        <v>2</v>
      </c>
      <c r="AV39" s="117">
        <v>2</v>
      </c>
      <c r="AW39" s="117">
        <v>9</v>
      </c>
      <c r="AX39" s="117">
        <v>13</v>
      </c>
      <c r="AY39" s="117">
        <v>75</v>
      </c>
      <c r="AZ39" s="117">
        <v>43</v>
      </c>
      <c r="BA39" s="117">
        <v>54</v>
      </c>
      <c r="BB39" s="117">
        <v>75</v>
      </c>
      <c r="BC39" s="117">
        <v>47</v>
      </c>
      <c r="BD39" s="117">
        <v>34</v>
      </c>
      <c r="BE39" s="117">
        <v>80</v>
      </c>
      <c r="BF39" s="117">
        <v>10</v>
      </c>
      <c r="BG39" s="117">
        <v>32</v>
      </c>
      <c r="BH39" s="117">
        <v>59</v>
      </c>
      <c r="BI39" s="117">
        <v>47</v>
      </c>
      <c r="BJ39" s="118" t="b">
        <f>OR(B129:BI129)</f>
        <v>0</v>
      </c>
    </row>
    <row r="40" spans="1:62" ht="13.15" x14ac:dyDescent="0.4">
      <c r="A40" s="116">
        <v>37</v>
      </c>
      <c r="B40" s="119">
        <v>74</v>
      </c>
      <c r="C40" s="119">
        <v>59</v>
      </c>
      <c r="D40" s="119">
        <v>12</v>
      </c>
      <c r="E40" s="119">
        <v>13</v>
      </c>
      <c r="F40" s="119">
        <v>10</v>
      </c>
      <c r="G40" s="119">
        <v>69</v>
      </c>
      <c r="H40" s="119">
        <v>42</v>
      </c>
      <c r="I40" s="119">
        <v>10</v>
      </c>
      <c r="J40" s="119">
        <v>14</v>
      </c>
      <c r="K40" s="119">
        <v>52</v>
      </c>
      <c r="L40" s="119">
        <v>68</v>
      </c>
      <c r="M40" s="119">
        <v>68</v>
      </c>
      <c r="N40" s="119">
        <v>41</v>
      </c>
      <c r="O40" s="119">
        <v>35</v>
      </c>
      <c r="P40" s="119">
        <v>72</v>
      </c>
      <c r="Q40" s="119">
        <v>67</v>
      </c>
      <c r="R40" s="119">
        <v>66</v>
      </c>
      <c r="S40" s="119">
        <v>70</v>
      </c>
      <c r="T40" s="119">
        <v>44</v>
      </c>
      <c r="U40" s="119">
        <v>34</v>
      </c>
      <c r="V40" s="119">
        <v>70</v>
      </c>
      <c r="W40" s="119">
        <v>15</v>
      </c>
      <c r="X40" s="119">
        <v>60</v>
      </c>
      <c r="Y40" s="119">
        <v>60</v>
      </c>
      <c r="Z40" s="119">
        <v>12</v>
      </c>
      <c r="AA40" s="119">
        <v>35</v>
      </c>
      <c r="AB40" s="119">
        <v>45</v>
      </c>
      <c r="AC40" s="119">
        <v>19</v>
      </c>
      <c r="AD40" s="119">
        <v>61</v>
      </c>
      <c r="AE40" s="119">
        <v>1</v>
      </c>
      <c r="AF40" s="119">
        <v>24</v>
      </c>
      <c r="AG40" s="119">
        <v>18</v>
      </c>
      <c r="AH40" s="119">
        <v>1</v>
      </c>
      <c r="AI40" s="119">
        <v>49</v>
      </c>
      <c r="AJ40" s="119">
        <v>58</v>
      </c>
      <c r="AK40" s="119">
        <v>26</v>
      </c>
      <c r="AL40" s="119">
        <v>19</v>
      </c>
      <c r="AM40" s="119">
        <v>78</v>
      </c>
      <c r="AN40" s="119">
        <v>62</v>
      </c>
      <c r="AO40" s="119">
        <v>31</v>
      </c>
      <c r="AP40" s="119">
        <v>73</v>
      </c>
      <c r="AQ40" s="119">
        <v>32</v>
      </c>
      <c r="AR40" s="119">
        <v>41</v>
      </c>
      <c r="AS40" s="119">
        <v>71</v>
      </c>
      <c r="AT40" s="119">
        <v>67</v>
      </c>
      <c r="AU40" s="119">
        <v>25</v>
      </c>
      <c r="AV40" s="119">
        <v>24</v>
      </c>
      <c r="AW40" s="119">
        <v>31</v>
      </c>
      <c r="AX40" s="119">
        <v>40</v>
      </c>
      <c r="AY40" s="119">
        <v>59</v>
      </c>
      <c r="AZ40" s="119">
        <v>2</v>
      </c>
      <c r="BA40" s="119">
        <v>21</v>
      </c>
      <c r="BB40" s="119">
        <v>36</v>
      </c>
      <c r="BC40" s="119">
        <v>25</v>
      </c>
      <c r="BD40" s="119">
        <v>36</v>
      </c>
      <c r="BE40" s="119">
        <v>58</v>
      </c>
      <c r="BF40" s="119">
        <v>34</v>
      </c>
      <c r="BG40" s="119">
        <v>36</v>
      </c>
      <c r="BH40" s="119">
        <v>22</v>
      </c>
      <c r="BI40" s="119">
        <v>37</v>
      </c>
      <c r="BJ40" s="120" t="b">
        <f>OR(B132:BI132)</f>
        <v>0</v>
      </c>
    </row>
    <row r="41" spans="1:62" ht="13.15" x14ac:dyDescent="0.4">
      <c r="A41" s="116">
        <v>38</v>
      </c>
      <c r="B41" s="117">
        <v>23</v>
      </c>
      <c r="C41" s="117">
        <v>43</v>
      </c>
      <c r="D41" s="117">
        <v>73</v>
      </c>
      <c r="E41" s="117">
        <v>39</v>
      </c>
      <c r="F41" s="117">
        <v>53</v>
      </c>
      <c r="G41" s="117">
        <v>31</v>
      </c>
      <c r="H41" s="117">
        <v>59</v>
      </c>
      <c r="I41" s="117">
        <v>22</v>
      </c>
      <c r="J41" s="117">
        <v>16</v>
      </c>
      <c r="K41" s="117">
        <v>57</v>
      </c>
      <c r="L41" s="117">
        <v>2</v>
      </c>
      <c r="M41" s="117">
        <v>70</v>
      </c>
      <c r="N41" s="117">
        <v>76</v>
      </c>
      <c r="O41" s="117">
        <v>79</v>
      </c>
      <c r="P41" s="117">
        <v>24</v>
      </c>
      <c r="Q41" s="117">
        <v>58</v>
      </c>
      <c r="R41" s="117">
        <v>65</v>
      </c>
      <c r="S41" s="117">
        <v>34</v>
      </c>
      <c r="T41" s="117">
        <v>81</v>
      </c>
      <c r="U41" s="117">
        <v>43</v>
      </c>
      <c r="V41" s="117">
        <v>18</v>
      </c>
      <c r="W41" s="117">
        <v>55</v>
      </c>
      <c r="X41" s="117">
        <v>42</v>
      </c>
      <c r="Y41" s="117">
        <v>56</v>
      </c>
      <c r="Z41" s="117">
        <v>64</v>
      </c>
      <c r="AA41" s="117">
        <v>18</v>
      </c>
      <c r="AB41" s="117">
        <v>17</v>
      </c>
      <c r="AC41" s="117">
        <v>79</v>
      </c>
      <c r="AD41" s="117">
        <v>41</v>
      </c>
      <c r="AE41" s="117">
        <v>71</v>
      </c>
      <c r="AF41" s="117">
        <v>15</v>
      </c>
      <c r="AG41" s="117">
        <v>45</v>
      </c>
      <c r="AH41" s="117">
        <v>9</v>
      </c>
      <c r="AI41" s="117">
        <v>68</v>
      </c>
      <c r="AJ41" s="117">
        <v>69</v>
      </c>
      <c r="AK41" s="117">
        <v>70</v>
      </c>
      <c r="AL41" s="117">
        <v>21</v>
      </c>
      <c r="AM41" s="117">
        <v>32</v>
      </c>
      <c r="AN41" s="117">
        <v>77</v>
      </c>
      <c r="AO41" s="117">
        <v>47</v>
      </c>
      <c r="AP41" s="117">
        <v>74</v>
      </c>
      <c r="AQ41" s="117">
        <v>74</v>
      </c>
      <c r="AR41" s="117">
        <v>47</v>
      </c>
      <c r="AS41" s="117">
        <v>72</v>
      </c>
      <c r="AT41" s="117">
        <v>3</v>
      </c>
      <c r="AU41" s="117">
        <v>18</v>
      </c>
      <c r="AV41" s="117">
        <v>11</v>
      </c>
      <c r="AW41" s="117">
        <v>76</v>
      </c>
      <c r="AX41" s="117">
        <v>12</v>
      </c>
      <c r="AY41" s="117">
        <v>2</v>
      </c>
      <c r="AZ41" s="117">
        <v>58</v>
      </c>
      <c r="BA41" s="117">
        <v>50</v>
      </c>
      <c r="BB41" s="117">
        <v>13</v>
      </c>
      <c r="BC41" s="117">
        <v>26</v>
      </c>
      <c r="BD41" s="117">
        <v>35</v>
      </c>
      <c r="BE41" s="117">
        <v>11</v>
      </c>
      <c r="BF41" s="117">
        <v>81</v>
      </c>
      <c r="BG41" s="117">
        <v>58</v>
      </c>
      <c r="BH41" s="117">
        <v>46</v>
      </c>
      <c r="BI41" s="117">
        <v>20</v>
      </c>
      <c r="BJ41" s="118" t="b">
        <f>OR(B132:BI132)</f>
        <v>0</v>
      </c>
    </row>
    <row r="42" spans="1:62" ht="13.15" x14ac:dyDescent="0.4">
      <c r="A42" s="116">
        <v>39</v>
      </c>
      <c r="B42" s="119">
        <v>64</v>
      </c>
      <c r="C42" s="119">
        <v>37</v>
      </c>
      <c r="D42" s="119">
        <v>29</v>
      </c>
      <c r="E42" s="119">
        <v>49</v>
      </c>
      <c r="F42" s="119">
        <v>61</v>
      </c>
      <c r="G42" s="119">
        <v>5</v>
      </c>
      <c r="H42" s="119">
        <v>41</v>
      </c>
      <c r="I42" s="119">
        <v>78</v>
      </c>
      <c r="J42" s="119">
        <v>56</v>
      </c>
      <c r="K42" s="119">
        <v>53</v>
      </c>
      <c r="L42" s="119">
        <v>17</v>
      </c>
      <c r="M42" s="119">
        <v>45</v>
      </c>
      <c r="N42" s="119">
        <v>22</v>
      </c>
      <c r="O42" s="119">
        <v>49</v>
      </c>
      <c r="P42" s="119">
        <v>12</v>
      </c>
      <c r="Q42" s="119">
        <v>23</v>
      </c>
      <c r="R42" s="119">
        <v>28</v>
      </c>
      <c r="S42" s="119">
        <v>17</v>
      </c>
      <c r="T42" s="119">
        <v>34</v>
      </c>
      <c r="U42" s="119">
        <v>32</v>
      </c>
      <c r="V42" s="119">
        <v>20</v>
      </c>
      <c r="W42" s="119">
        <v>78</v>
      </c>
      <c r="X42" s="119">
        <v>74</v>
      </c>
      <c r="Y42" s="119">
        <v>38</v>
      </c>
      <c r="Z42" s="119">
        <v>24</v>
      </c>
      <c r="AA42" s="119">
        <v>12</v>
      </c>
      <c r="AB42" s="119">
        <v>55</v>
      </c>
      <c r="AC42" s="119">
        <v>80</v>
      </c>
      <c r="AD42" s="119">
        <v>24</v>
      </c>
      <c r="AE42" s="119">
        <v>74</v>
      </c>
      <c r="AF42" s="119">
        <v>62</v>
      </c>
      <c r="AG42" s="119">
        <v>42</v>
      </c>
      <c r="AH42" s="119">
        <v>45</v>
      </c>
      <c r="AI42" s="119">
        <v>57</v>
      </c>
      <c r="AJ42" s="119">
        <v>45</v>
      </c>
      <c r="AK42" s="119">
        <v>67</v>
      </c>
      <c r="AL42" s="119">
        <v>27</v>
      </c>
      <c r="AM42" s="119">
        <v>2</v>
      </c>
      <c r="AN42" s="119">
        <v>8</v>
      </c>
      <c r="AO42" s="119">
        <v>57</v>
      </c>
      <c r="AP42" s="119">
        <v>60</v>
      </c>
      <c r="AQ42" s="119">
        <v>31</v>
      </c>
      <c r="AR42" s="119">
        <v>51</v>
      </c>
      <c r="AS42" s="119">
        <v>7</v>
      </c>
      <c r="AT42" s="119">
        <v>58</v>
      </c>
      <c r="AU42" s="119">
        <v>15</v>
      </c>
      <c r="AV42" s="119">
        <v>21</v>
      </c>
      <c r="AW42" s="119">
        <v>27</v>
      </c>
      <c r="AX42" s="119">
        <v>80</v>
      </c>
      <c r="AY42" s="119">
        <v>8</v>
      </c>
      <c r="AZ42" s="119">
        <v>59</v>
      </c>
      <c r="BA42" s="119">
        <v>17</v>
      </c>
      <c r="BB42" s="119">
        <v>49</v>
      </c>
      <c r="BC42" s="119">
        <v>49</v>
      </c>
      <c r="BD42" s="119">
        <v>4</v>
      </c>
      <c r="BE42" s="119">
        <v>5</v>
      </c>
      <c r="BF42" s="119">
        <v>78</v>
      </c>
      <c r="BG42" s="119">
        <v>43</v>
      </c>
      <c r="BH42" s="119">
        <v>57</v>
      </c>
      <c r="BI42" s="119">
        <v>53</v>
      </c>
      <c r="BJ42" s="120" t="b">
        <f>OR(B132:BI132)</f>
        <v>0</v>
      </c>
    </row>
    <row r="43" spans="1:62" ht="13.15" x14ac:dyDescent="0.4">
      <c r="A43" s="116">
        <v>40</v>
      </c>
      <c r="B43" s="117">
        <v>69</v>
      </c>
      <c r="C43" s="117">
        <v>32</v>
      </c>
      <c r="D43" s="117">
        <v>60</v>
      </c>
      <c r="E43" s="117">
        <v>41</v>
      </c>
      <c r="F43" s="117">
        <v>5</v>
      </c>
      <c r="G43" s="117">
        <v>2</v>
      </c>
      <c r="H43" s="117">
        <v>10</v>
      </c>
      <c r="I43" s="117">
        <v>62</v>
      </c>
      <c r="J43" s="117">
        <v>53</v>
      </c>
      <c r="K43" s="117">
        <v>1</v>
      </c>
      <c r="L43" s="117">
        <v>72</v>
      </c>
      <c r="M43" s="117">
        <v>70</v>
      </c>
      <c r="N43" s="117">
        <v>61</v>
      </c>
      <c r="O43" s="117">
        <v>16</v>
      </c>
      <c r="P43" s="117">
        <v>51</v>
      </c>
      <c r="Q43" s="117">
        <v>76</v>
      </c>
      <c r="R43" s="117">
        <v>28</v>
      </c>
      <c r="S43" s="117">
        <v>6</v>
      </c>
      <c r="T43" s="117">
        <v>18</v>
      </c>
      <c r="U43" s="117">
        <v>68</v>
      </c>
      <c r="V43" s="117">
        <v>62</v>
      </c>
      <c r="W43" s="117">
        <v>49</v>
      </c>
      <c r="X43" s="117">
        <v>80</v>
      </c>
      <c r="Y43" s="117">
        <v>74</v>
      </c>
      <c r="Z43" s="117">
        <v>74</v>
      </c>
      <c r="AA43" s="117">
        <v>8</v>
      </c>
      <c r="AB43" s="117">
        <v>24</v>
      </c>
      <c r="AC43" s="117">
        <v>23</v>
      </c>
      <c r="AD43" s="117">
        <v>63</v>
      </c>
      <c r="AE43" s="117">
        <v>39</v>
      </c>
      <c r="AF43" s="117">
        <v>65</v>
      </c>
      <c r="AG43" s="117">
        <v>10</v>
      </c>
      <c r="AH43" s="117">
        <v>10</v>
      </c>
      <c r="AI43" s="117">
        <v>42</v>
      </c>
      <c r="AJ43" s="117">
        <v>71</v>
      </c>
      <c r="AK43" s="117">
        <v>13</v>
      </c>
      <c r="AL43" s="117">
        <v>42</v>
      </c>
      <c r="AM43" s="117">
        <v>42</v>
      </c>
      <c r="AN43" s="117">
        <v>55</v>
      </c>
      <c r="AO43" s="117">
        <v>13</v>
      </c>
      <c r="AP43" s="117">
        <v>7</v>
      </c>
      <c r="AQ43" s="117">
        <v>43</v>
      </c>
      <c r="AR43" s="117">
        <v>8</v>
      </c>
      <c r="AS43" s="117">
        <v>44</v>
      </c>
      <c r="AT43" s="117">
        <v>77</v>
      </c>
      <c r="AU43" s="117">
        <v>66</v>
      </c>
      <c r="AV43" s="117">
        <v>16</v>
      </c>
      <c r="AW43" s="117">
        <v>52</v>
      </c>
      <c r="AX43" s="117">
        <v>52</v>
      </c>
      <c r="AY43" s="117">
        <v>69</v>
      </c>
      <c r="AZ43" s="117">
        <v>54</v>
      </c>
      <c r="BA43" s="117">
        <v>1</v>
      </c>
      <c r="BB43" s="117">
        <v>35</v>
      </c>
      <c r="BC43" s="117">
        <v>59</v>
      </c>
      <c r="BD43" s="117">
        <v>81</v>
      </c>
      <c r="BE43" s="117">
        <v>2</v>
      </c>
      <c r="BF43" s="117">
        <v>13</v>
      </c>
      <c r="BG43" s="117">
        <v>18</v>
      </c>
      <c r="BH43" s="117">
        <v>73</v>
      </c>
      <c r="BI43" s="117">
        <v>71</v>
      </c>
      <c r="BJ43" s="118" t="b">
        <f>OR(B135:BI135)</f>
        <v>0</v>
      </c>
    </row>
    <row r="44" spans="1:62" ht="13.15" x14ac:dyDescent="0.4">
      <c r="A44" s="116">
        <v>41</v>
      </c>
      <c r="B44" s="119">
        <v>21</v>
      </c>
      <c r="C44" s="119">
        <v>24</v>
      </c>
      <c r="D44" s="119">
        <v>52</v>
      </c>
      <c r="E44" s="119">
        <v>49</v>
      </c>
      <c r="F44" s="119">
        <v>4</v>
      </c>
      <c r="G44" s="119">
        <v>17</v>
      </c>
      <c r="H44" s="119">
        <v>28</v>
      </c>
      <c r="I44" s="119">
        <v>8</v>
      </c>
      <c r="J44" s="119">
        <v>69</v>
      </c>
      <c r="K44" s="119">
        <v>3</v>
      </c>
      <c r="L44" s="119">
        <v>63</v>
      </c>
      <c r="M44" s="119">
        <v>52</v>
      </c>
      <c r="N44" s="119">
        <v>68</v>
      </c>
      <c r="O44" s="119">
        <v>10</v>
      </c>
      <c r="P44" s="119">
        <v>74</v>
      </c>
      <c r="Q44" s="119">
        <v>44</v>
      </c>
      <c r="R44" s="119">
        <v>79</v>
      </c>
      <c r="S44" s="119">
        <v>50</v>
      </c>
      <c r="T44" s="119">
        <v>3</v>
      </c>
      <c r="U44" s="119">
        <v>23</v>
      </c>
      <c r="V44" s="119">
        <v>25</v>
      </c>
      <c r="W44" s="119">
        <v>48</v>
      </c>
      <c r="X44" s="119">
        <v>3</v>
      </c>
      <c r="Y44" s="119">
        <v>33</v>
      </c>
      <c r="Z44" s="119">
        <v>55</v>
      </c>
      <c r="AA44" s="119">
        <v>54</v>
      </c>
      <c r="AB44" s="119">
        <v>14</v>
      </c>
      <c r="AC44" s="119">
        <v>27</v>
      </c>
      <c r="AD44" s="119">
        <v>6</v>
      </c>
      <c r="AE44" s="119">
        <v>57</v>
      </c>
      <c r="AF44" s="119">
        <v>75</v>
      </c>
      <c r="AG44" s="119">
        <v>17</v>
      </c>
      <c r="AH44" s="119">
        <v>76</v>
      </c>
      <c r="AI44" s="119">
        <v>60</v>
      </c>
      <c r="AJ44" s="119">
        <v>21</v>
      </c>
      <c r="AK44" s="119">
        <v>25</v>
      </c>
      <c r="AL44" s="119">
        <v>68</v>
      </c>
      <c r="AM44" s="119">
        <v>65</v>
      </c>
      <c r="AN44" s="119">
        <v>77</v>
      </c>
      <c r="AO44" s="119">
        <v>54</v>
      </c>
      <c r="AP44" s="119">
        <v>30</v>
      </c>
      <c r="AQ44" s="119">
        <v>72</v>
      </c>
      <c r="AR44" s="119">
        <v>46</v>
      </c>
      <c r="AS44" s="119">
        <v>43</v>
      </c>
      <c r="AT44" s="119">
        <v>39</v>
      </c>
      <c r="AU44" s="119">
        <v>76</v>
      </c>
      <c r="AV44" s="119">
        <v>12</v>
      </c>
      <c r="AW44" s="119">
        <v>71</v>
      </c>
      <c r="AX44" s="119">
        <v>76</v>
      </c>
      <c r="AY44" s="119">
        <v>35</v>
      </c>
      <c r="AZ44" s="119">
        <v>15</v>
      </c>
      <c r="BA44" s="119">
        <v>4</v>
      </c>
      <c r="BB44" s="119">
        <v>16</v>
      </c>
      <c r="BC44" s="119">
        <v>49</v>
      </c>
      <c r="BD44" s="119">
        <v>12</v>
      </c>
      <c r="BE44" s="119">
        <v>10</v>
      </c>
      <c r="BF44" s="119">
        <v>36</v>
      </c>
      <c r="BG44" s="119">
        <v>37</v>
      </c>
      <c r="BH44" s="119">
        <v>58</v>
      </c>
      <c r="BI44" s="119">
        <v>66</v>
      </c>
      <c r="BJ44" s="120" t="b">
        <f>OR(B135:BI135)</f>
        <v>0</v>
      </c>
    </row>
    <row r="45" spans="1:62" ht="13.15" x14ac:dyDescent="0.4">
      <c r="A45" s="116">
        <v>42</v>
      </c>
      <c r="B45" s="117">
        <v>16</v>
      </c>
      <c r="C45" s="117">
        <v>6</v>
      </c>
      <c r="D45" s="117">
        <v>17</v>
      </c>
      <c r="E45" s="117">
        <v>47</v>
      </c>
      <c r="F45" s="117">
        <v>10</v>
      </c>
      <c r="G45" s="117">
        <v>20</v>
      </c>
      <c r="H45" s="117">
        <v>48</v>
      </c>
      <c r="I45" s="117">
        <v>11</v>
      </c>
      <c r="J45" s="117">
        <v>11</v>
      </c>
      <c r="K45" s="117">
        <v>26</v>
      </c>
      <c r="L45" s="117">
        <v>6</v>
      </c>
      <c r="M45" s="117">
        <v>21</v>
      </c>
      <c r="N45" s="117">
        <v>33</v>
      </c>
      <c r="O45" s="117">
        <v>42</v>
      </c>
      <c r="P45" s="117">
        <v>58</v>
      </c>
      <c r="Q45" s="117">
        <v>35</v>
      </c>
      <c r="R45" s="117">
        <v>29</v>
      </c>
      <c r="S45" s="117">
        <v>5</v>
      </c>
      <c r="T45" s="117">
        <v>78</v>
      </c>
      <c r="U45" s="117">
        <v>45</v>
      </c>
      <c r="V45" s="117">
        <v>57</v>
      </c>
      <c r="W45" s="117">
        <v>66</v>
      </c>
      <c r="X45" s="117">
        <v>58</v>
      </c>
      <c r="Y45" s="117">
        <v>54</v>
      </c>
      <c r="Z45" s="117">
        <v>68</v>
      </c>
      <c r="AA45" s="117">
        <v>33</v>
      </c>
      <c r="AB45" s="117">
        <v>16</v>
      </c>
      <c r="AC45" s="117">
        <v>51</v>
      </c>
      <c r="AD45" s="117">
        <v>55</v>
      </c>
      <c r="AE45" s="117">
        <v>24</v>
      </c>
      <c r="AF45" s="117">
        <v>51</v>
      </c>
      <c r="AG45" s="117">
        <v>65</v>
      </c>
      <c r="AH45" s="117">
        <v>65</v>
      </c>
      <c r="AI45" s="117">
        <v>37</v>
      </c>
      <c r="AJ45" s="117">
        <v>81</v>
      </c>
      <c r="AK45" s="117">
        <v>7</v>
      </c>
      <c r="AL45" s="117">
        <v>69</v>
      </c>
      <c r="AM45" s="117">
        <v>56</v>
      </c>
      <c r="AN45" s="117">
        <v>78</v>
      </c>
      <c r="AO45" s="117">
        <v>5</v>
      </c>
      <c r="AP45" s="117">
        <v>55</v>
      </c>
      <c r="AQ45" s="117">
        <v>41</v>
      </c>
      <c r="AR45" s="117">
        <v>56</v>
      </c>
      <c r="AS45" s="117">
        <v>70</v>
      </c>
      <c r="AT45" s="117">
        <v>55</v>
      </c>
      <c r="AU45" s="117">
        <v>1</v>
      </c>
      <c r="AV45" s="117">
        <v>6</v>
      </c>
      <c r="AW45" s="117">
        <v>58</v>
      </c>
      <c r="AX45" s="117">
        <v>29</v>
      </c>
      <c r="AY45" s="117">
        <v>40</v>
      </c>
      <c r="AZ45" s="117">
        <v>9</v>
      </c>
      <c r="BA45" s="117">
        <v>24</v>
      </c>
      <c r="BB45" s="117">
        <v>38</v>
      </c>
      <c r="BC45" s="117">
        <v>78</v>
      </c>
      <c r="BD45" s="117">
        <v>45</v>
      </c>
      <c r="BE45" s="117">
        <v>29</v>
      </c>
      <c r="BF45" s="117">
        <v>61</v>
      </c>
      <c r="BG45" s="117">
        <v>28</v>
      </c>
      <c r="BH45" s="117">
        <v>42</v>
      </c>
      <c r="BI45" s="117">
        <v>55</v>
      </c>
      <c r="BJ45" s="118" t="b">
        <f>OR(B135:BI135)</f>
        <v>0</v>
      </c>
    </row>
    <row r="46" spans="1:62" ht="13.15" x14ac:dyDescent="0.4">
      <c r="A46" s="116">
        <v>43</v>
      </c>
      <c r="B46" s="119">
        <v>18</v>
      </c>
      <c r="C46" s="119">
        <v>14</v>
      </c>
      <c r="D46" s="119">
        <v>6</v>
      </c>
      <c r="E46" s="119">
        <v>4</v>
      </c>
      <c r="F46" s="119">
        <v>9</v>
      </c>
      <c r="G46" s="119">
        <v>61</v>
      </c>
      <c r="H46" s="119">
        <v>36</v>
      </c>
      <c r="I46" s="119">
        <v>53</v>
      </c>
      <c r="J46" s="119">
        <v>60</v>
      </c>
      <c r="K46" s="119">
        <v>63</v>
      </c>
      <c r="L46" s="119">
        <v>80</v>
      </c>
      <c r="M46" s="119">
        <v>8</v>
      </c>
      <c r="N46" s="119">
        <v>2</v>
      </c>
      <c r="O46" s="119">
        <v>18</v>
      </c>
      <c r="P46" s="119">
        <v>19</v>
      </c>
      <c r="Q46" s="119">
        <v>80</v>
      </c>
      <c r="R46" s="119">
        <v>35</v>
      </c>
      <c r="S46" s="119">
        <v>8</v>
      </c>
      <c r="T46" s="119">
        <v>27</v>
      </c>
      <c r="U46" s="119">
        <v>13</v>
      </c>
      <c r="V46" s="119">
        <v>31</v>
      </c>
      <c r="W46" s="119">
        <v>1</v>
      </c>
      <c r="X46" s="119">
        <v>58</v>
      </c>
      <c r="Y46" s="119">
        <v>9</v>
      </c>
      <c r="Z46" s="119">
        <v>44</v>
      </c>
      <c r="AA46" s="119">
        <v>68</v>
      </c>
      <c r="AB46" s="119">
        <v>10</v>
      </c>
      <c r="AC46" s="119">
        <v>38</v>
      </c>
      <c r="AD46" s="119">
        <v>55</v>
      </c>
      <c r="AE46" s="119">
        <v>9</v>
      </c>
      <c r="AF46" s="119">
        <v>19</v>
      </c>
      <c r="AG46" s="119">
        <v>77</v>
      </c>
      <c r="AH46" s="119">
        <v>16</v>
      </c>
      <c r="AI46" s="119">
        <v>39</v>
      </c>
      <c r="AJ46" s="119">
        <v>72</v>
      </c>
      <c r="AK46" s="119">
        <v>37</v>
      </c>
      <c r="AL46" s="119">
        <v>28</v>
      </c>
      <c r="AM46" s="119">
        <v>42</v>
      </c>
      <c r="AN46" s="119">
        <v>18</v>
      </c>
      <c r="AO46" s="119">
        <v>12</v>
      </c>
      <c r="AP46" s="119">
        <v>59</v>
      </c>
      <c r="AQ46" s="119">
        <v>22</v>
      </c>
      <c r="AR46" s="119">
        <v>56</v>
      </c>
      <c r="AS46" s="119">
        <v>49</v>
      </c>
      <c r="AT46" s="119">
        <v>1</v>
      </c>
      <c r="AU46" s="119">
        <v>54</v>
      </c>
      <c r="AV46" s="119">
        <v>19</v>
      </c>
      <c r="AW46" s="119">
        <v>3</v>
      </c>
      <c r="AX46" s="119">
        <v>51</v>
      </c>
      <c r="AY46" s="119">
        <v>39</v>
      </c>
      <c r="AZ46" s="119">
        <v>54</v>
      </c>
      <c r="BA46" s="119">
        <v>39</v>
      </c>
      <c r="BB46" s="119">
        <v>1</v>
      </c>
      <c r="BC46" s="119">
        <v>79</v>
      </c>
      <c r="BD46" s="119">
        <v>76</v>
      </c>
      <c r="BE46" s="119">
        <v>60</v>
      </c>
      <c r="BF46" s="119">
        <v>80</v>
      </c>
      <c r="BG46" s="119">
        <v>74</v>
      </c>
      <c r="BH46" s="119">
        <v>44</v>
      </c>
      <c r="BI46" s="119">
        <v>14</v>
      </c>
      <c r="BJ46" s="120" t="b">
        <f>OR(B138:BI138)</f>
        <v>0</v>
      </c>
    </row>
    <row r="47" spans="1:62" ht="13.15" x14ac:dyDescent="0.4">
      <c r="A47" s="116">
        <v>44</v>
      </c>
      <c r="B47" s="117">
        <v>71</v>
      </c>
      <c r="C47" s="117">
        <v>75</v>
      </c>
      <c r="D47" s="117">
        <v>70</v>
      </c>
      <c r="E47" s="117">
        <v>5</v>
      </c>
      <c r="F47" s="117">
        <v>59</v>
      </c>
      <c r="G47" s="117">
        <v>49</v>
      </c>
      <c r="H47" s="117">
        <v>73</v>
      </c>
      <c r="I47" s="117">
        <v>4</v>
      </c>
      <c r="J47" s="117">
        <v>34</v>
      </c>
      <c r="K47" s="117">
        <v>32</v>
      </c>
      <c r="L47" s="117">
        <v>70</v>
      </c>
      <c r="M47" s="117">
        <v>75</v>
      </c>
      <c r="N47" s="117">
        <v>71</v>
      </c>
      <c r="O47" s="117">
        <v>1</v>
      </c>
      <c r="P47" s="117">
        <v>42</v>
      </c>
      <c r="Q47" s="117">
        <v>37</v>
      </c>
      <c r="R47" s="117">
        <v>4</v>
      </c>
      <c r="S47" s="117">
        <v>11</v>
      </c>
      <c r="T47" s="117">
        <v>43</v>
      </c>
      <c r="U47" s="117">
        <v>15</v>
      </c>
      <c r="V47" s="117">
        <v>51</v>
      </c>
      <c r="W47" s="117">
        <v>30</v>
      </c>
      <c r="X47" s="117">
        <v>33</v>
      </c>
      <c r="Y47" s="117">
        <v>69</v>
      </c>
      <c r="Z47" s="117">
        <v>37</v>
      </c>
      <c r="AA47" s="117">
        <v>51</v>
      </c>
      <c r="AB47" s="117">
        <v>17</v>
      </c>
      <c r="AC47" s="117">
        <v>69</v>
      </c>
      <c r="AD47" s="117">
        <v>25</v>
      </c>
      <c r="AE47" s="117">
        <v>69</v>
      </c>
      <c r="AF47" s="117">
        <v>72</v>
      </c>
      <c r="AG47" s="117">
        <v>57</v>
      </c>
      <c r="AH47" s="117">
        <v>51</v>
      </c>
      <c r="AI47" s="117">
        <v>27</v>
      </c>
      <c r="AJ47" s="117">
        <v>68</v>
      </c>
      <c r="AK47" s="117">
        <v>1</v>
      </c>
      <c r="AL47" s="117">
        <v>75</v>
      </c>
      <c r="AM47" s="117">
        <v>21</v>
      </c>
      <c r="AN47" s="117">
        <v>57</v>
      </c>
      <c r="AO47" s="117">
        <v>24</v>
      </c>
      <c r="AP47" s="117">
        <v>79</v>
      </c>
      <c r="AQ47" s="117">
        <v>57</v>
      </c>
      <c r="AR47" s="117">
        <v>77</v>
      </c>
      <c r="AS47" s="117">
        <v>33</v>
      </c>
      <c r="AT47" s="117">
        <v>65</v>
      </c>
      <c r="AU47" s="117">
        <v>70</v>
      </c>
      <c r="AV47" s="117">
        <v>81</v>
      </c>
      <c r="AW47" s="117">
        <v>7</v>
      </c>
      <c r="AX47" s="117">
        <v>66</v>
      </c>
      <c r="AY47" s="117">
        <v>54</v>
      </c>
      <c r="AZ47" s="117">
        <v>48</v>
      </c>
      <c r="BA47" s="117">
        <v>44</v>
      </c>
      <c r="BB47" s="117">
        <v>45</v>
      </c>
      <c r="BC47" s="117">
        <v>78</v>
      </c>
      <c r="BD47" s="117">
        <v>38</v>
      </c>
      <c r="BE47" s="117">
        <v>63</v>
      </c>
      <c r="BF47" s="117">
        <v>23</v>
      </c>
      <c r="BG47" s="117">
        <v>44</v>
      </c>
      <c r="BH47" s="117">
        <v>70</v>
      </c>
      <c r="BI47" s="117">
        <v>20</v>
      </c>
      <c r="BJ47" s="118" t="b">
        <f>OR(B138:BI138)</f>
        <v>0</v>
      </c>
    </row>
    <row r="48" spans="1:62" ht="13.15" x14ac:dyDescent="0.4">
      <c r="A48" s="116">
        <v>45</v>
      </c>
      <c r="B48" s="119">
        <v>13</v>
      </c>
      <c r="C48" s="119">
        <v>26</v>
      </c>
      <c r="D48" s="119">
        <v>5</v>
      </c>
      <c r="E48" s="119">
        <v>35</v>
      </c>
      <c r="F48" s="119">
        <v>68</v>
      </c>
      <c r="G48" s="119">
        <v>60</v>
      </c>
      <c r="H48" s="119">
        <v>37</v>
      </c>
      <c r="I48" s="119">
        <v>27</v>
      </c>
      <c r="J48" s="119">
        <v>24</v>
      </c>
      <c r="K48" s="119">
        <v>81</v>
      </c>
      <c r="L48" s="119">
        <v>75</v>
      </c>
      <c r="M48" s="119">
        <v>35</v>
      </c>
      <c r="N48" s="119">
        <v>12</v>
      </c>
      <c r="O48" s="119">
        <v>20</v>
      </c>
      <c r="P48" s="119">
        <v>32</v>
      </c>
      <c r="Q48" s="119">
        <v>12</v>
      </c>
      <c r="R48" s="119">
        <v>22</v>
      </c>
      <c r="S48" s="119">
        <v>10</v>
      </c>
      <c r="T48" s="119">
        <v>29</v>
      </c>
      <c r="U48" s="119">
        <v>1</v>
      </c>
      <c r="V48" s="119">
        <v>19</v>
      </c>
      <c r="W48" s="119">
        <v>56</v>
      </c>
      <c r="X48" s="119">
        <v>80</v>
      </c>
      <c r="Y48" s="119">
        <v>51</v>
      </c>
      <c r="Z48" s="119">
        <v>78</v>
      </c>
      <c r="AA48" s="119">
        <v>42</v>
      </c>
      <c r="AB48" s="119">
        <v>25</v>
      </c>
      <c r="AC48" s="119">
        <v>29</v>
      </c>
      <c r="AD48" s="119">
        <v>30</v>
      </c>
      <c r="AE48" s="119">
        <v>32</v>
      </c>
      <c r="AF48" s="119">
        <v>58</v>
      </c>
      <c r="AG48" s="119">
        <v>22</v>
      </c>
      <c r="AH48" s="119">
        <v>22</v>
      </c>
      <c r="AI48" s="119">
        <v>37</v>
      </c>
      <c r="AJ48" s="119">
        <v>46</v>
      </c>
      <c r="AK48" s="119">
        <v>74</v>
      </c>
      <c r="AL48" s="119">
        <v>39</v>
      </c>
      <c r="AM48" s="119">
        <v>44</v>
      </c>
      <c r="AN48" s="119">
        <v>79</v>
      </c>
      <c r="AO48" s="119">
        <v>56</v>
      </c>
      <c r="AP48" s="119">
        <v>78</v>
      </c>
      <c r="AQ48" s="119">
        <v>54</v>
      </c>
      <c r="AR48" s="119">
        <v>26</v>
      </c>
      <c r="AS48" s="119">
        <v>13</v>
      </c>
      <c r="AT48" s="119">
        <v>9</v>
      </c>
      <c r="AU48" s="119">
        <v>69</v>
      </c>
      <c r="AV48" s="119">
        <v>55</v>
      </c>
      <c r="AW48" s="119">
        <v>78</v>
      </c>
      <c r="AX48" s="119">
        <v>5</v>
      </c>
      <c r="AY48" s="119">
        <v>53</v>
      </c>
      <c r="AZ48" s="119">
        <v>25</v>
      </c>
      <c r="BA48" s="119">
        <v>18</v>
      </c>
      <c r="BB48" s="119">
        <v>18</v>
      </c>
      <c r="BC48" s="119">
        <v>42</v>
      </c>
      <c r="BD48" s="119">
        <v>64</v>
      </c>
      <c r="BE48" s="119">
        <v>27</v>
      </c>
      <c r="BF48" s="119">
        <v>45</v>
      </c>
      <c r="BG48" s="119">
        <v>23</v>
      </c>
      <c r="BH48" s="119">
        <v>43</v>
      </c>
      <c r="BI48" s="119">
        <v>40</v>
      </c>
      <c r="BJ48" s="120" t="b">
        <f>OR(B138:BI138)</f>
        <v>0</v>
      </c>
    </row>
    <row r="49" spans="1:62" ht="13.15" x14ac:dyDescent="0.4">
      <c r="A49" s="116">
        <v>46</v>
      </c>
      <c r="B49" s="117">
        <v>28</v>
      </c>
      <c r="C49" s="117">
        <v>78</v>
      </c>
      <c r="D49" s="117">
        <v>63</v>
      </c>
      <c r="E49" s="117">
        <v>19</v>
      </c>
      <c r="F49" s="117">
        <v>20</v>
      </c>
      <c r="G49" s="117">
        <v>69</v>
      </c>
      <c r="H49" s="117">
        <v>24</v>
      </c>
      <c r="I49" s="117">
        <v>37</v>
      </c>
      <c r="J49" s="117">
        <v>48</v>
      </c>
      <c r="K49" s="117">
        <v>78</v>
      </c>
      <c r="L49" s="117">
        <v>32</v>
      </c>
      <c r="M49" s="117">
        <v>76</v>
      </c>
      <c r="N49" s="117">
        <v>49</v>
      </c>
      <c r="O49" s="117">
        <v>6</v>
      </c>
      <c r="P49" s="117">
        <v>31</v>
      </c>
      <c r="Q49" s="117">
        <v>56</v>
      </c>
      <c r="R49" s="117">
        <v>61</v>
      </c>
      <c r="S49" s="117">
        <v>6</v>
      </c>
      <c r="T49" s="117">
        <v>16</v>
      </c>
      <c r="U49" s="117">
        <v>79</v>
      </c>
      <c r="V49" s="117">
        <v>33</v>
      </c>
      <c r="W49" s="117">
        <v>80</v>
      </c>
      <c r="X49" s="117">
        <v>19</v>
      </c>
      <c r="Y49" s="117">
        <v>8</v>
      </c>
      <c r="Z49" s="117">
        <v>3</v>
      </c>
      <c r="AA49" s="117">
        <v>53</v>
      </c>
      <c r="AB49" s="117">
        <v>55</v>
      </c>
      <c r="AC49" s="117">
        <v>45</v>
      </c>
      <c r="AD49" s="117">
        <v>69</v>
      </c>
      <c r="AE49" s="117">
        <v>17</v>
      </c>
      <c r="AF49" s="117">
        <v>76</v>
      </c>
      <c r="AG49" s="117">
        <v>66</v>
      </c>
      <c r="AH49" s="117">
        <v>78</v>
      </c>
      <c r="AI49" s="117">
        <v>27</v>
      </c>
      <c r="AJ49" s="117">
        <v>68</v>
      </c>
      <c r="AK49" s="117">
        <v>77</v>
      </c>
      <c r="AL49" s="117">
        <v>2</v>
      </c>
      <c r="AM49" s="117">
        <v>18</v>
      </c>
      <c r="AN49" s="117">
        <v>58</v>
      </c>
      <c r="AO49" s="117">
        <v>78</v>
      </c>
      <c r="AP49" s="117">
        <v>53</v>
      </c>
      <c r="AQ49" s="117">
        <v>58</v>
      </c>
      <c r="AR49" s="117">
        <v>3</v>
      </c>
      <c r="AS49" s="117">
        <v>6</v>
      </c>
      <c r="AT49" s="117">
        <v>56</v>
      </c>
      <c r="AU49" s="117">
        <v>55</v>
      </c>
      <c r="AV49" s="117">
        <v>67</v>
      </c>
      <c r="AW49" s="117">
        <v>47</v>
      </c>
      <c r="AX49" s="117">
        <v>66</v>
      </c>
      <c r="AY49" s="117">
        <v>56</v>
      </c>
      <c r="AZ49" s="117">
        <v>26</v>
      </c>
      <c r="BA49" s="117">
        <v>79</v>
      </c>
      <c r="BB49" s="117">
        <v>23</v>
      </c>
      <c r="BC49" s="117">
        <v>2</v>
      </c>
      <c r="BD49" s="117">
        <v>23</v>
      </c>
      <c r="BE49" s="117">
        <v>48</v>
      </c>
      <c r="BF49" s="117">
        <v>40</v>
      </c>
      <c r="BG49" s="117">
        <v>20</v>
      </c>
      <c r="BH49" s="117">
        <v>31</v>
      </c>
      <c r="BI49" s="117">
        <v>3</v>
      </c>
      <c r="BJ49" s="118" t="b">
        <f>OR(B141:BI141)</f>
        <v>0</v>
      </c>
    </row>
    <row r="50" spans="1:62" ht="13.15" x14ac:dyDescent="0.4">
      <c r="A50" s="116">
        <v>47</v>
      </c>
      <c r="B50" s="119">
        <v>17</v>
      </c>
      <c r="C50" s="119">
        <v>55</v>
      </c>
      <c r="D50" s="119">
        <v>50</v>
      </c>
      <c r="E50" s="119">
        <v>45</v>
      </c>
      <c r="F50" s="119">
        <v>18</v>
      </c>
      <c r="G50" s="119">
        <v>76</v>
      </c>
      <c r="H50" s="119">
        <v>13</v>
      </c>
      <c r="I50" s="119">
        <v>10</v>
      </c>
      <c r="J50" s="119">
        <v>34</v>
      </c>
      <c r="K50" s="119">
        <v>71</v>
      </c>
      <c r="L50" s="119">
        <v>62</v>
      </c>
      <c r="M50" s="119">
        <v>56</v>
      </c>
      <c r="N50" s="119">
        <v>60</v>
      </c>
      <c r="O50" s="119">
        <v>78</v>
      </c>
      <c r="P50" s="119">
        <v>13</v>
      </c>
      <c r="Q50" s="119">
        <v>14</v>
      </c>
      <c r="R50" s="119">
        <v>64</v>
      </c>
      <c r="S50" s="119">
        <v>63</v>
      </c>
      <c r="T50" s="119">
        <v>33</v>
      </c>
      <c r="U50" s="119">
        <v>21</v>
      </c>
      <c r="V50" s="119">
        <v>24</v>
      </c>
      <c r="W50" s="119">
        <v>8</v>
      </c>
      <c r="X50" s="119">
        <v>31</v>
      </c>
      <c r="Y50" s="119">
        <v>9</v>
      </c>
      <c r="Z50" s="119">
        <v>18</v>
      </c>
      <c r="AA50" s="119">
        <v>7</v>
      </c>
      <c r="AB50" s="119">
        <v>26</v>
      </c>
      <c r="AC50" s="119">
        <v>73</v>
      </c>
      <c r="AD50" s="119">
        <v>41</v>
      </c>
      <c r="AE50" s="119">
        <v>75</v>
      </c>
      <c r="AF50" s="119">
        <v>74</v>
      </c>
      <c r="AG50" s="119">
        <v>58</v>
      </c>
      <c r="AH50" s="119">
        <v>66</v>
      </c>
      <c r="AI50" s="119">
        <v>67</v>
      </c>
      <c r="AJ50" s="119">
        <v>37</v>
      </c>
      <c r="AK50" s="119">
        <v>59</v>
      </c>
      <c r="AL50" s="119">
        <v>68</v>
      </c>
      <c r="AM50" s="119">
        <v>73</v>
      </c>
      <c r="AN50" s="119">
        <v>31</v>
      </c>
      <c r="AO50" s="119">
        <v>34</v>
      </c>
      <c r="AP50" s="119">
        <v>4</v>
      </c>
      <c r="AQ50" s="119">
        <v>49</v>
      </c>
      <c r="AR50" s="119">
        <v>80</v>
      </c>
      <c r="AS50" s="119">
        <v>2</v>
      </c>
      <c r="AT50" s="119">
        <v>46</v>
      </c>
      <c r="AU50" s="119">
        <v>66</v>
      </c>
      <c r="AV50" s="119">
        <v>78</v>
      </c>
      <c r="AW50" s="119">
        <v>37</v>
      </c>
      <c r="AX50" s="119">
        <v>76</v>
      </c>
      <c r="AY50" s="119">
        <v>10</v>
      </c>
      <c r="AZ50" s="119">
        <v>13</v>
      </c>
      <c r="BA50" s="119">
        <v>71</v>
      </c>
      <c r="BB50" s="119">
        <v>17</v>
      </c>
      <c r="BC50" s="119">
        <v>30</v>
      </c>
      <c r="BD50" s="119">
        <v>36</v>
      </c>
      <c r="BE50" s="119">
        <v>11</v>
      </c>
      <c r="BF50" s="119">
        <v>72</v>
      </c>
      <c r="BG50" s="119">
        <v>65</v>
      </c>
      <c r="BH50" s="119">
        <v>33</v>
      </c>
      <c r="BI50" s="119">
        <v>39</v>
      </c>
      <c r="BJ50" s="120" t="b">
        <f>OR(B141:BI141)</f>
        <v>0</v>
      </c>
    </row>
    <row r="51" spans="1:62" ht="13.15" x14ac:dyDescent="0.4">
      <c r="A51" s="116">
        <v>48</v>
      </c>
      <c r="B51" s="117">
        <v>54</v>
      </c>
      <c r="C51" s="117">
        <v>37</v>
      </c>
      <c r="D51" s="117">
        <v>17</v>
      </c>
      <c r="E51" s="117">
        <v>66</v>
      </c>
      <c r="F51" s="117">
        <v>2</v>
      </c>
      <c r="G51" s="117">
        <v>63</v>
      </c>
      <c r="H51" s="117">
        <v>57</v>
      </c>
      <c r="I51" s="117">
        <v>44</v>
      </c>
      <c r="J51" s="117">
        <v>78</v>
      </c>
      <c r="K51" s="117">
        <v>30</v>
      </c>
      <c r="L51" s="117">
        <v>20</v>
      </c>
      <c r="M51" s="117">
        <v>26</v>
      </c>
      <c r="N51" s="117">
        <v>40</v>
      </c>
      <c r="O51" s="117">
        <v>66</v>
      </c>
      <c r="P51" s="117">
        <v>21</v>
      </c>
      <c r="Q51" s="117">
        <v>35</v>
      </c>
      <c r="R51" s="117">
        <v>52</v>
      </c>
      <c r="S51" s="117">
        <v>29</v>
      </c>
      <c r="T51" s="117">
        <v>49</v>
      </c>
      <c r="U51" s="117">
        <v>45</v>
      </c>
      <c r="V51" s="117">
        <v>55</v>
      </c>
      <c r="W51" s="117">
        <v>47</v>
      </c>
      <c r="X51" s="117">
        <v>17</v>
      </c>
      <c r="Y51" s="117">
        <v>71</v>
      </c>
      <c r="Z51" s="117">
        <v>33</v>
      </c>
      <c r="AA51" s="117">
        <v>77</v>
      </c>
      <c r="AB51" s="117">
        <v>22</v>
      </c>
      <c r="AC51" s="117">
        <v>12</v>
      </c>
      <c r="AD51" s="117">
        <v>30</v>
      </c>
      <c r="AE51" s="117">
        <v>71</v>
      </c>
      <c r="AF51" s="117">
        <v>57</v>
      </c>
      <c r="AG51" s="117">
        <v>56</v>
      </c>
      <c r="AH51" s="117">
        <v>52</v>
      </c>
      <c r="AI51" s="117">
        <v>58</v>
      </c>
      <c r="AJ51" s="117">
        <v>1</v>
      </c>
      <c r="AK51" s="117">
        <v>15</v>
      </c>
      <c r="AL51" s="117">
        <v>17</v>
      </c>
      <c r="AM51" s="117">
        <v>5</v>
      </c>
      <c r="AN51" s="117">
        <v>5</v>
      </c>
      <c r="AO51" s="117">
        <v>7</v>
      </c>
      <c r="AP51" s="117">
        <v>10</v>
      </c>
      <c r="AQ51" s="117">
        <v>73</v>
      </c>
      <c r="AR51" s="117">
        <v>67</v>
      </c>
      <c r="AS51" s="117">
        <v>1</v>
      </c>
      <c r="AT51" s="117">
        <v>7</v>
      </c>
      <c r="AU51" s="117">
        <v>22</v>
      </c>
      <c r="AV51" s="117">
        <v>23</v>
      </c>
      <c r="AW51" s="117">
        <v>20</v>
      </c>
      <c r="AX51" s="117">
        <v>55</v>
      </c>
      <c r="AY51" s="117">
        <v>13</v>
      </c>
      <c r="AZ51" s="117">
        <v>27</v>
      </c>
      <c r="BA51" s="117">
        <v>13</v>
      </c>
      <c r="BB51" s="117">
        <v>13</v>
      </c>
      <c r="BC51" s="117">
        <v>56</v>
      </c>
      <c r="BD51" s="117">
        <v>15</v>
      </c>
      <c r="BE51" s="117">
        <v>12</v>
      </c>
      <c r="BF51" s="117">
        <v>44</v>
      </c>
      <c r="BG51" s="117">
        <v>80</v>
      </c>
      <c r="BH51" s="117">
        <v>61</v>
      </c>
      <c r="BI51" s="117">
        <v>38</v>
      </c>
      <c r="BJ51" s="118" t="b">
        <f>OR(B141:BI141)</f>
        <v>0</v>
      </c>
    </row>
    <row r="52" spans="1:62" ht="13.15" x14ac:dyDescent="0.4">
      <c r="A52" s="116">
        <v>49</v>
      </c>
      <c r="B52" s="119">
        <v>53</v>
      </c>
      <c r="C52" s="119">
        <v>25</v>
      </c>
      <c r="D52" s="119">
        <v>32</v>
      </c>
      <c r="E52" s="119">
        <v>43</v>
      </c>
      <c r="F52" s="119">
        <v>70</v>
      </c>
      <c r="G52" s="119">
        <v>51</v>
      </c>
      <c r="H52" s="119">
        <v>25</v>
      </c>
      <c r="I52" s="119">
        <v>66</v>
      </c>
      <c r="J52" s="119">
        <v>39</v>
      </c>
      <c r="K52" s="119">
        <v>76</v>
      </c>
      <c r="L52" s="119">
        <v>17</v>
      </c>
      <c r="M52" s="119">
        <v>55</v>
      </c>
      <c r="N52" s="119">
        <v>17</v>
      </c>
      <c r="O52" s="119">
        <v>38</v>
      </c>
      <c r="P52" s="119">
        <v>35</v>
      </c>
      <c r="Q52" s="119">
        <v>29</v>
      </c>
      <c r="R52" s="119">
        <v>9</v>
      </c>
      <c r="S52" s="119">
        <v>15</v>
      </c>
      <c r="T52" s="119">
        <v>74</v>
      </c>
      <c r="U52" s="119">
        <v>41</v>
      </c>
      <c r="V52" s="119">
        <v>72</v>
      </c>
      <c r="W52" s="119">
        <v>1</v>
      </c>
      <c r="X52" s="119">
        <v>11</v>
      </c>
      <c r="Y52" s="119">
        <v>75</v>
      </c>
      <c r="Z52" s="119">
        <v>73</v>
      </c>
      <c r="AA52" s="119">
        <v>30</v>
      </c>
      <c r="AB52" s="119">
        <v>77</v>
      </c>
      <c r="AC52" s="119">
        <v>19</v>
      </c>
      <c r="AD52" s="119">
        <v>45</v>
      </c>
      <c r="AE52" s="119">
        <v>66</v>
      </c>
      <c r="AF52" s="119">
        <v>73</v>
      </c>
      <c r="AG52" s="119">
        <v>54</v>
      </c>
      <c r="AH52" s="119">
        <v>72</v>
      </c>
      <c r="AI52" s="119">
        <v>10</v>
      </c>
      <c r="AJ52" s="119">
        <v>43</v>
      </c>
      <c r="AK52" s="119">
        <v>81</v>
      </c>
      <c r="AL52" s="119">
        <v>46</v>
      </c>
      <c r="AM52" s="119">
        <v>40</v>
      </c>
      <c r="AN52" s="119">
        <v>67</v>
      </c>
      <c r="AO52" s="119">
        <v>41</v>
      </c>
      <c r="AP52" s="119">
        <v>60</v>
      </c>
      <c r="AQ52" s="119">
        <v>24</v>
      </c>
      <c r="AR52" s="119">
        <v>22</v>
      </c>
      <c r="AS52" s="119">
        <v>22</v>
      </c>
      <c r="AT52" s="119">
        <v>65</v>
      </c>
      <c r="AU52" s="119">
        <v>5</v>
      </c>
      <c r="AV52" s="119">
        <v>51</v>
      </c>
      <c r="AW52" s="119">
        <v>6</v>
      </c>
      <c r="AX52" s="119">
        <v>41</v>
      </c>
      <c r="AY52" s="119">
        <v>53</v>
      </c>
      <c r="AZ52" s="119">
        <v>54</v>
      </c>
      <c r="BA52" s="119">
        <v>44</v>
      </c>
      <c r="BB52" s="119">
        <v>38</v>
      </c>
      <c r="BC52" s="119">
        <v>50</v>
      </c>
      <c r="BD52" s="119">
        <v>75</v>
      </c>
      <c r="BE52" s="119">
        <v>69</v>
      </c>
      <c r="BF52" s="119">
        <v>4</v>
      </c>
      <c r="BG52" s="119">
        <v>70</v>
      </c>
      <c r="BH52" s="119">
        <v>70</v>
      </c>
      <c r="BI52" s="119">
        <v>70</v>
      </c>
      <c r="BJ52" s="120" t="b">
        <f>OR(B144:BI144)</f>
        <v>0</v>
      </c>
    </row>
    <row r="53" spans="1:62" ht="13.15" x14ac:dyDescent="0.4">
      <c r="A53" s="116">
        <v>50</v>
      </c>
      <c r="B53" s="117">
        <v>60</v>
      </c>
      <c r="C53" s="117">
        <v>40</v>
      </c>
      <c r="D53" s="117">
        <v>22</v>
      </c>
      <c r="E53" s="117">
        <v>33</v>
      </c>
      <c r="F53" s="117">
        <v>3</v>
      </c>
      <c r="G53" s="117">
        <v>2</v>
      </c>
      <c r="H53" s="117">
        <v>20</v>
      </c>
      <c r="I53" s="117">
        <v>21</v>
      </c>
      <c r="J53" s="117">
        <v>35</v>
      </c>
      <c r="K53" s="117">
        <v>58</v>
      </c>
      <c r="L53" s="117">
        <v>43</v>
      </c>
      <c r="M53" s="117">
        <v>38</v>
      </c>
      <c r="N53" s="117">
        <v>69</v>
      </c>
      <c r="O53" s="117">
        <v>23</v>
      </c>
      <c r="P53" s="117">
        <v>56</v>
      </c>
      <c r="Q53" s="117">
        <v>38</v>
      </c>
      <c r="R53" s="117">
        <v>45</v>
      </c>
      <c r="S53" s="117">
        <v>48</v>
      </c>
      <c r="T53" s="117">
        <v>80</v>
      </c>
      <c r="U53" s="117">
        <v>2</v>
      </c>
      <c r="V53" s="117">
        <v>2</v>
      </c>
      <c r="W53" s="117">
        <v>14</v>
      </c>
      <c r="X53" s="117">
        <v>21</v>
      </c>
      <c r="Y53" s="117">
        <v>45</v>
      </c>
      <c r="Z53" s="117">
        <v>45</v>
      </c>
      <c r="AA53" s="117">
        <v>43</v>
      </c>
      <c r="AB53" s="117">
        <v>39</v>
      </c>
      <c r="AC53" s="117">
        <v>50</v>
      </c>
      <c r="AD53" s="117">
        <v>33</v>
      </c>
      <c r="AE53" s="117">
        <v>8</v>
      </c>
      <c r="AF53" s="117">
        <v>51</v>
      </c>
      <c r="AG53" s="117">
        <v>31</v>
      </c>
      <c r="AH53" s="117">
        <v>17</v>
      </c>
      <c r="AI53" s="117">
        <v>80</v>
      </c>
      <c r="AJ53" s="117">
        <v>47</v>
      </c>
      <c r="AK53" s="117">
        <v>79</v>
      </c>
      <c r="AL53" s="117">
        <v>44</v>
      </c>
      <c r="AM53" s="117">
        <v>75</v>
      </c>
      <c r="AN53" s="117">
        <v>68</v>
      </c>
      <c r="AO53" s="117">
        <v>48</v>
      </c>
      <c r="AP53" s="117">
        <v>8</v>
      </c>
      <c r="AQ53" s="117">
        <v>18</v>
      </c>
      <c r="AR53" s="117">
        <v>66</v>
      </c>
      <c r="AS53" s="117">
        <v>75</v>
      </c>
      <c r="AT53" s="117">
        <v>78</v>
      </c>
      <c r="AU53" s="117">
        <v>50</v>
      </c>
      <c r="AV53" s="117">
        <v>50</v>
      </c>
      <c r="AW53" s="117">
        <v>17</v>
      </c>
      <c r="AX53" s="117">
        <v>72</v>
      </c>
      <c r="AY53" s="117">
        <v>77</v>
      </c>
      <c r="AZ53" s="117">
        <v>8</v>
      </c>
      <c r="BA53" s="117">
        <v>19</v>
      </c>
      <c r="BB53" s="117">
        <v>25</v>
      </c>
      <c r="BC53" s="117">
        <v>79</v>
      </c>
      <c r="BD53" s="117">
        <v>20</v>
      </c>
      <c r="BE53" s="117">
        <v>75</v>
      </c>
      <c r="BF53" s="117">
        <v>3</v>
      </c>
      <c r="BG53" s="117">
        <v>44</v>
      </c>
      <c r="BH53" s="117">
        <v>25</v>
      </c>
      <c r="BI53" s="117">
        <v>12</v>
      </c>
      <c r="BJ53" s="118" t="b">
        <f>OR(B144:BI144)</f>
        <v>0</v>
      </c>
    </row>
    <row r="54" spans="1:62" ht="13.15" x14ac:dyDescent="0.4">
      <c r="A54" s="116">
        <v>51</v>
      </c>
      <c r="B54" s="119">
        <v>75</v>
      </c>
      <c r="C54" s="119">
        <v>61</v>
      </c>
      <c r="D54" s="119">
        <v>51</v>
      </c>
      <c r="E54" s="119">
        <v>52</v>
      </c>
      <c r="F54" s="119">
        <v>54</v>
      </c>
      <c r="G54" s="119">
        <v>17</v>
      </c>
      <c r="H54" s="119">
        <v>27</v>
      </c>
      <c r="I54" s="119">
        <v>43</v>
      </c>
      <c r="J54" s="119">
        <v>47</v>
      </c>
      <c r="K54" s="119">
        <v>53</v>
      </c>
      <c r="L54" s="119">
        <v>59</v>
      </c>
      <c r="M54" s="119">
        <v>19</v>
      </c>
      <c r="N54" s="119">
        <v>13</v>
      </c>
      <c r="O54" s="119">
        <v>59</v>
      </c>
      <c r="P54" s="119">
        <v>20</v>
      </c>
      <c r="Q54" s="119">
        <v>37</v>
      </c>
      <c r="R54" s="119">
        <v>5</v>
      </c>
      <c r="S54" s="119">
        <v>68</v>
      </c>
      <c r="T54" s="119">
        <v>44</v>
      </c>
      <c r="U54" s="119">
        <v>1</v>
      </c>
      <c r="V54" s="119">
        <v>42</v>
      </c>
      <c r="W54" s="119">
        <v>51</v>
      </c>
      <c r="X54" s="119">
        <v>70</v>
      </c>
      <c r="Y54" s="119">
        <v>11</v>
      </c>
      <c r="Z54" s="119">
        <v>52</v>
      </c>
      <c r="AA54" s="119">
        <v>75</v>
      </c>
      <c r="AB54" s="119">
        <v>37</v>
      </c>
      <c r="AC54" s="119">
        <v>60</v>
      </c>
      <c r="AD54" s="119">
        <v>49</v>
      </c>
      <c r="AE54" s="119">
        <v>46</v>
      </c>
      <c r="AF54" s="119">
        <v>60</v>
      </c>
      <c r="AG54" s="119">
        <v>24</v>
      </c>
      <c r="AH54" s="119">
        <v>63</v>
      </c>
      <c r="AI54" s="119">
        <v>43</v>
      </c>
      <c r="AJ54" s="119">
        <v>79</v>
      </c>
      <c r="AK54" s="119">
        <v>62</v>
      </c>
      <c r="AL54" s="119">
        <v>62</v>
      </c>
      <c r="AM54" s="119">
        <v>31</v>
      </c>
      <c r="AN54" s="119">
        <v>48</v>
      </c>
      <c r="AO54" s="119">
        <v>3</v>
      </c>
      <c r="AP54" s="119">
        <v>44</v>
      </c>
      <c r="AQ54" s="119">
        <v>45</v>
      </c>
      <c r="AR54" s="119">
        <v>63</v>
      </c>
      <c r="AS54" s="119">
        <v>50</v>
      </c>
      <c r="AT54" s="119">
        <v>22</v>
      </c>
      <c r="AU54" s="119">
        <v>30</v>
      </c>
      <c r="AV54" s="119">
        <v>45</v>
      </c>
      <c r="AW54" s="119">
        <v>37</v>
      </c>
      <c r="AX54" s="119">
        <v>3</v>
      </c>
      <c r="AY54" s="119">
        <v>61</v>
      </c>
      <c r="AZ54" s="119">
        <v>46</v>
      </c>
      <c r="BA54" s="119">
        <v>66</v>
      </c>
      <c r="BB54" s="119">
        <v>30</v>
      </c>
      <c r="BC54" s="119">
        <v>26</v>
      </c>
      <c r="BD54" s="119">
        <v>39</v>
      </c>
      <c r="BE54" s="119">
        <v>78</v>
      </c>
      <c r="BF54" s="119">
        <v>1</v>
      </c>
      <c r="BG54" s="119">
        <v>29</v>
      </c>
      <c r="BH54" s="119">
        <v>74</v>
      </c>
      <c r="BI54" s="119">
        <v>75</v>
      </c>
      <c r="BJ54" s="120" t="b">
        <f>OR(B144:BI144)</f>
        <v>0</v>
      </c>
    </row>
    <row r="55" spans="1:62" ht="13.15" x14ac:dyDescent="0.4">
      <c r="A55" s="116">
        <v>52</v>
      </c>
      <c r="B55" s="117">
        <v>57</v>
      </c>
      <c r="C55" s="117">
        <v>10</v>
      </c>
      <c r="D55" s="117">
        <v>37</v>
      </c>
      <c r="E55" s="117">
        <v>65</v>
      </c>
      <c r="F55" s="117">
        <v>47</v>
      </c>
      <c r="G55" s="117">
        <v>67</v>
      </c>
      <c r="H55" s="117">
        <v>73</v>
      </c>
      <c r="I55" s="117">
        <v>46</v>
      </c>
      <c r="J55" s="117">
        <v>40</v>
      </c>
      <c r="K55" s="117">
        <v>38</v>
      </c>
      <c r="L55" s="117">
        <v>75</v>
      </c>
      <c r="M55" s="117">
        <v>50</v>
      </c>
      <c r="N55" s="117">
        <v>37</v>
      </c>
      <c r="O55" s="117">
        <v>31</v>
      </c>
      <c r="P55" s="117">
        <v>17</v>
      </c>
      <c r="Q55" s="117">
        <v>23</v>
      </c>
      <c r="R55" s="117">
        <v>62</v>
      </c>
      <c r="S55" s="117">
        <v>11</v>
      </c>
      <c r="T55" s="117">
        <v>74</v>
      </c>
      <c r="U55" s="117">
        <v>47</v>
      </c>
      <c r="V55" s="117">
        <v>79</v>
      </c>
      <c r="W55" s="117">
        <v>67</v>
      </c>
      <c r="X55" s="117">
        <v>35</v>
      </c>
      <c r="Y55" s="117">
        <v>11</v>
      </c>
      <c r="Z55" s="117">
        <v>18</v>
      </c>
      <c r="AA55" s="117">
        <v>12</v>
      </c>
      <c r="AB55" s="117">
        <v>75</v>
      </c>
      <c r="AC55" s="117">
        <v>2</v>
      </c>
      <c r="AD55" s="117">
        <v>21</v>
      </c>
      <c r="AE55" s="117">
        <v>56</v>
      </c>
      <c r="AF55" s="117">
        <v>60</v>
      </c>
      <c r="AG55" s="117">
        <v>3</v>
      </c>
      <c r="AH55" s="117">
        <v>54</v>
      </c>
      <c r="AI55" s="117">
        <v>58</v>
      </c>
      <c r="AJ55" s="117">
        <v>63</v>
      </c>
      <c r="AK55" s="117">
        <v>39</v>
      </c>
      <c r="AL55" s="117">
        <v>47</v>
      </c>
      <c r="AM55" s="117">
        <v>74</v>
      </c>
      <c r="AN55" s="117">
        <v>47</v>
      </c>
      <c r="AO55" s="117">
        <v>46</v>
      </c>
      <c r="AP55" s="117">
        <v>17</v>
      </c>
      <c r="AQ55" s="117">
        <v>38</v>
      </c>
      <c r="AR55" s="117">
        <v>33</v>
      </c>
      <c r="AS55" s="117">
        <v>29</v>
      </c>
      <c r="AT55" s="117">
        <v>50</v>
      </c>
      <c r="AU55" s="117">
        <v>57</v>
      </c>
      <c r="AV55" s="117">
        <v>56</v>
      </c>
      <c r="AW55" s="117">
        <v>63</v>
      </c>
      <c r="AX55" s="117">
        <v>41</v>
      </c>
      <c r="AY55" s="117">
        <v>42</v>
      </c>
      <c r="AZ55" s="117">
        <v>34</v>
      </c>
      <c r="BA55" s="117">
        <v>30</v>
      </c>
      <c r="BB55" s="117">
        <v>58</v>
      </c>
      <c r="BC55" s="117">
        <v>57</v>
      </c>
      <c r="BD55" s="117">
        <v>18</v>
      </c>
      <c r="BE55" s="117">
        <v>54</v>
      </c>
      <c r="BF55" s="117">
        <v>39</v>
      </c>
      <c r="BG55" s="117">
        <v>11</v>
      </c>
      <c r="BH55" s="117">
        <v>59</v>
      </c>
      <c r="BI55" s="117">
        <v>81</v>
      </c>
      <c r="BJ55" s="118" t="b">
        <f>OR(B147:BI147)</f>
        <v>0</v>
      </c>
    </row>
    <row r="56" spans="1:62" ht="13.15" x14ac:dyDescent="0.4">
      <c r="A56" s="116">
        <v>53</v>
      </c>
      <c r="B56" s="119">
        <v>76</v>
      </c>
      <c r="C56" s="119">
        <v>13</v>
      </c>
      <c r="D56" s="119">
        <v>38</v>
      </c>
      <c r="E56" s="119">
        <v>60</v>
      </c>
      <c r="F56" s="119">
        <v>43</v>
      </c>
      <c r="G56" s="119">
        <v>23</v>
      </c>
      <c r="H56" s="119">
        <v>35</v>
      </c>
      <c r="I56" s="119">
        <v>43</v>
      </c>
      <c r="J56" s="119">
        <v>33</v>
      </c>
      <c r="K56" s="119">
        <v>76</v>
      </c>
      <c r="L56" s="119">
        <v>41</v>
      </c>
      <c r="M56" s="119">
        <v>36</v>
      </c>
      <c r="N56" s="119">
        <v>48</v>
      </c>
      <c r="O56" s="119">
        <v>40</v>
      </c>
      <c r="P56" s="119">
        <v>78</v>
      </c>
      <c r="Q56" s="119">
        <v>54</v>
      </c>
      <c r="R56" s="119">
        <v>20</v>
      </c>
      <c r="S56" s="119">
        <v>70</v>
      </c>
      <c r="T56" s="119">
        <v>7</v>
      </c>
      <c r="U56" s="119">
        <v>58</v>
      </c>
      <c r="V56" s="119">
        <v>20</v>
      </c>
      <c r="W56" s="119">
        <v>69</v>
      </c>
      <c r="X56" s="119">
        <v>54</v>
      </c>
      <c r="Y56" s="119">
        <v>48</v>
      </c>
      <c r="Z56" s="119">
        <v>7</v>
      </c>
      <c r="AA56" s="119">
        <v>9</v>
      </c>
      <c r="AB56" s="119">
        <v>1</v>
      </c>
      <c r="AC56" s="119">
        <v>12</v>
      </c>
      <c r="AD56" s="119">
        <v>36</v>
      </c>
      <c r="AE56" s="119">
        <v>68</v>
      </c>
      <c r="AF56" s="119">
        <v>71</v>
      </c>
      <c r="AG56" s="119">
        <v>5</v>
      </c>
      <c r="AH56" s="119">
        <v>52</v>
      </c>
      <c r="AI56" s="119">
        <v>32</v>
      </c>
      <c r="AJ56" s="119">
        <v>16</v>
      </c>
      <c r="AK56" s="119">
        <v>35</v>
      </c>
      <c r="AL56" s="119">
        <v>19</v>
      </c>
      <c r="AM56" s="119">
        <v>27</v>
      </c>
      <c r="AN56" s="119">
        <v>25</v>
      </c>
      <c r="AO56" s="119">
        <v>42</v>
      </c>
      <c r="AP56" s="119">
        <v>15</v>
      </c>
      <c r="AQ56" s="119">
        <v>81</v>
      </c>
      <c r="AR56" s="119">
        <v>43</v>
      </c>
      <c r="AS56" s="119">
        <v>14</v>
      </c>
      <c r="AT56" s="119">
        <v>70</v>
      </c>
      <c r="AU56" s="119">
        <v>78</v>
      </c>
      <c r="AV56" s="119">
        <v>32</v>
      </c>
      <c r="AW56" s="119">
        <v>16</v>
      </c>
      <c r="AX56" s="119">
        <v>53</v>
      </c>
      <c r="AY56" s="119">
        <v>61</v>
      </c>
      <c r="AZ56" s="119">
        <v>17</v>
      </c>
      <c r="BA56" s="119">
        <v>67</v>
      </c>
      <c r="BB56" s="119">
        <v>16</v>
      </c>
      <c r="BC56" s="119">
        <v>11</v>
      </c>
      <c r="BD56" s="119">
        <v>39</v>
      </c>
      <c r="BE56" s="119">
        <v>43</v>
      </c>
      <c r="BF56" s="119">
        <v>27</v>
      </c>
      <c r="BG56" s="119">
        <v>25</v>
      </c>
      <c r="BH56" s="119">
        <v>27</v>
      </c>
      <c r="BI56" s="119">
        <v>59</v>
      </c>
      <c r="BJ56" s="120" t="b">
        <f>OR(B147:BI147)</f>
        <v>0</v>
      </c>
    </row>
    <row r="57" spans="1:62" ht="13.15" x14ac:dyDescent="0.4">
      <c r="A57" s="116">
        <v>54</v>
      </c>
      <c r="B57" s="117">
        <v>50</v>
      </c>
      <c r="C57" s="117">
        <v>58</v>
      </c>
      <c r="D57" s="117">
        <v>12</v>
      </c>
      <c r="E57" s="117">
        <v>70</v>
      </c>
      <c r="F57" s="117">
        <v>58</v>
      </c>
      <c r="G57" s="117">
        <v>3</v>
      </c>
      <c r="H57" s="117">
        <v>50</v>
      </c>
      <c r="I57" s="117">
        <v>19</v>
      </c>
      <c r="J57" s="117">
        <v>55</v>
      </c>
      <c r="K57" s="117">
        <v>44</v>
      </c>
      <c r="L57" s="117">
        <v>17</v>
      </c>
      <c r="M57" s="117">
        <v>59</v>
      </c>
      <c r="N57" s="117">
        <v>51</v>
      </c>
      <c r="O57" s="117">
        <v>16</v>
      </c>
      <c r="P57" s="117">
        <v>12</v>
      </c>
      <c r="Q57" s="117">
        <v>22</v>
      </c>
      <c r="R57" s="117">
        <v>47</v>
      </c>
      <c r="S57" s="117">
        <v>62</v>
      </c>
      <c r="T57" s="117">
        <v>70</v>
      </c>
      <c r="U57" s="117">
        <v>78</v>
      </c>
      <c r="V57" s="117">
        <v>80</v>
      </c>
      <c r="W57" s="117">
        <v>18</v>
      </c>
      <c r="X57" s="117">
        <v>16</v>
      </c>
      <c r="Y57" s="117">
        <v>63</v>
      </c>
      <c r="Z57" s="117">
        <v>16</v>
      </c>
      <c r="AA57" s="117">
        <v>63</v>
      </c>
      <c r="AB57" s="117">
        <v>3</v>
      </c>
      <c r="AC57" s="117">
        <v>47</v>
      </c>
      <c r="AD57" s="117">
        <v>56</v>
      </c>
      <c r="AE57" s="117">
        <v>78</v>
      </c>
      <c r="AF57" s="117">
        <v>66</v>
      </c>
      <c r="AG57" s="117">
        <v>11</v>
      </c>
      <c r="AH57" s="117">
        <v>42</v>
      </c>
      <c r="AI57" s="117">
        <v>53</v>
      </c>
      <c r="AJ57" s="117">
        <v>19</v>
      </c>
      <c r="AK57" s="117">
        <v>22</v>
      </c>
      <c r="AL57" s="117">
        <v>62</v>
      </c>
      <c r="AM57" s="117">
        <v>38</v>
      </c>
      <c r="AN57" s="117">
        <v>59</v>
      </c>
      <c r="AO57" s="117">
        <v>23</v>
      </c>
      <c r="AP57" s="117">
        <v>6</v>
      </c>
      <c r="AQ57" s="117">
        <v>13</v>
      </c>
      <c r="AR57" s="117">
        <v>22</v>
      </c>
      <c r="AS57" s="117">
        <v>71</v>
      </c>
      <c r="AT57" s="117">
        <v>29</v>
      </c>
      <c r="AU57" s="117">
        <v>27</v>
      </c>
      <c r="AV57" s="117">
        <v>28</v>
      </c>
      <c r="AW57" s="117">
        <v>7</v>
      </c>
      <c r="AX57" s="117">
        <v>69</v>
      </c>
      <c r="AY57" s="117">
        <v>79</v>
      </c>
      <c r="AZ57" s="117">
        <v>66</v>
      </c>
      <c r="BA57" s="117">
        <v>70</v>
      </c>
      <c r="BB57" s="117">
        <v>77</v>
      </c>
      <c r="BC57" s="117">
        <v>76</v>
      </c>
      <c r="BD57" s="117">
        <v>78</v>
      </c>
      <c r="BE57" s="117">
        <v>57</v>
      </c>
      <c r="BF57" s="117">
        <v>38</v>
      </c>
      <c r="BG57" s="117">
        <v>5</v>
      </c>
      <c r="BH57" s="117">
        <v>70</v>
      </c>
      <c r="BI57" s="117">
        <v>73</v>
      </c>
      <c r="BJ57" s="118" t="b">
        <f>OR(B147:BI147)</f>
        <v>0</v>
      </c>
    </row>
    <row r="58" spans="1:62" ht="13.15" x14ac:dyDescent="0.4">
      <c r="A58" s="116">
        <v>55</v>
      </c>
      <c r="B58" s="119">
        <v>1</v>
      </c>
      <c r="C58" s="119">
        <v>66</v>
      </c>
      <c r="D58" s="119">
        <v>10</v>
      </c>
      <c r="E58" s="119">
        <v>35</v>
      </c>
      <c r="F58" s="119">
        <v>18</v>
      </c>
      <c r="G58" s="119">
        <v>8</v>
      </c>
      <c r="H58" s="119">
        <v>59</v>
      </c>
      <c r="I58" s="119">
        <v>17</v>
      </c>
      <c r="J58" s="119">
        <v>10</v>
      </c>
      <c r="K58" s="119">
        <v>54</v>
      </c>
      <c r="L58" s="119">
        <v>8</v>
      </c>
      <c r="M58" s="119">
        <v>6</v>
      </c>
      <c r="N58" s="119">
        <v>22</v>
      </c>
      <c r="O58" s="119">
        <v>33</v>
      </c>
      <c r="P58" s="119">
        <v>31</v>
      </c>
      <c r="Q58" s="119">
        <v>6</v>
      </c>
      <c r="R58" s="119">
        <v>22</v>
      </c>
      <c r="S58" s="119">
        <v>42</v>
      </c>
      <c r="T58" s="119">
        <v>47</v>
      </c>
      <c r="U58" s="119">
        <v>75</v>
      </c>
      <c r="V58" s="119">
        <v>21</v>
      </c>
      <c r="W58" s="119">
        <v>28</v>
      </c>
      <c r="X58" s="119">
        <v>41</v>
      </c>
      <c r="Y58" s="119">
        <v>6</v>
      </c>
      <c r="Z58" s="119">
        <v>18</v>
      </c>
      <c r="AA58" s="119">
        <v>67</v>
      </c>
      <c r="AB58" s="119">
        <v>56</v>
      </c>
      <c r="AC58" s="119">
        <v>51</v>
      </c>
      <c r="AD58" s="119">
        <v>11</v>
      </c>
      <c r="AE58" s="119">
        <v>76</v>
      </c>
      <c r="AF58" s="119">
        <v>7</v>
      </c>
      <c r="AG58" s="119">
        <v>36</v>
      </c>
      <c r="AH58" s="119">
        <v>11</v>
      </c>
      <c r="AI58" s="119">
        <v>74</v>
      </c>
      <c r="AJ58" s="119">
        <v>12</v>
      </c>
      <c r="AK58" s="119">
        <v>4</v>
      </c>
      <c r="AL58" s="119">
        <v>52</v>
      </c>
      <c r="AM58" s="119">
        <v>46</v>
      </c>
      <c r="AN58" s="119">
        <v>72</v>
      </c>
      <c r="AO58" s="119">
        <v>16</v>
      </c>
      <c r="AP58" s="119">
        <v>5</v>
      </c>
      <c r="AQ58" s="119">
        <v>42</v>
      </c>
      <c r="AR58" s="119">
        <v>14</v>
      </c>
      <c r="AS58" s="119">
        <v>79</v>
      </c>
      <c r="AT58" s="119">
        <v>39</v>
      </c>
      <c r="AU58" s="119">
        <v>62</v>
      </c>
      <c r="AV58" s="119">
        <v>4</v>
      </c>
      <c r="AW58" s="119">
        <v>53</v>
      </c>
      <c r="AX58" s="119">
        <v>14</v>
      </c>
      <c r="AY58" s="119">
        <v>52</v>
      </c>
      <c r="AZ58" s="119">
        <v>6</v>
      </c>
      <c r="BA58" s="119">
        <v>5</v>
      </c>
      <c r="BB58" s="119">
        <v>78</v>
      </c>
      <c r="BC58" s="119">
        <v>4</v>
      </c>
      <c r="BD58" s="119">
        <v>28</v>
      </c>
      <c r="BE58" s="119">
        <v>15</v>
      </c>
      <c r="BF58" s="119">
        <v>29</v>
      </c>
      <c r="BG58" s="119">
        <v>7</v>
      </c>
      <c r="BH58" s="119">
        <v>72</v>
      </c>
      <c r="BI58" s="119">
        <v>37</v>
      </c>
      <c r="BJ58" s="120" t="b">
        <f>OR(B150:BI150)</f>
        <v>0</v>
      </c>
    </row>
    <row r="59" spans="1:62" ht="13.15" x14ac:dyDescent="0.4">
      <c r="A59" s="116">
        <v>56</v>
      </c>
      <c r="B59" s="117">
        <v>42</v>
      </c>
      <c r="C59" s="117">
        <v>60</v>
      </c>
      <c r="D59" s="117">
        <v>55</v>
      </c>
      <c r="E59" s="117">
        <v>74</v>
      </c>
      <c r="F59" s="117">
        <v>44</v>
      </c>
      <c r="G59" s="117">
        <v>3</v>
      </c>
      <c r="H59" s="117">
        <v>15</v>
      </c>
      <c r="I59" s="117">
        <v>77</v>
      </c>
      <c r="J59" s="117">
        <v>70</v>
      </c>
      <c r="K59" s="117">
        <v>71</v>
      </c>
      <c r="L59" s="117">
        <v>75</v>
      </c>
      <c r="M59" s="117">
        <v>19</v>
      </c>
      <c r="N59" s="117">
        <v>28</v>
      </c>
      <c r="O59" s="117">
        <v>23</v>
      </c>
      <c r="P59" s="117">
        <v>15</v>
      </c>
      <c r="Q59" s="117">
        <v>45</v>
      </c>
      <c r="R59" s="117">
        <v>45</v>
      </c>
      <c r="S59" s="117">
        <v>60</v>
      </c>
      <c r="T59" s="117">
        <v>7</v>
      </c>
      <c r="U59" s="117">
        <v>61</v>
      </c>
      <c r="V59" s="117">
        <v>53</v>
      </c>
      <c r="W59" s="117">
        <v>18</v>
      </c>
      <c r="X59" s="117">
        <v>20</v>
      </c>
      <c r="Y59" s="117">
        <v>30</v>
      </c>
      <c r="Z59" s="117">
        <v>70</v>
      </c>
      <c r="AA59" s="117">
        <v>11</v>
      </c>
      <c r="AB59" s="117">
        <v>37</v>
      </c>
      <c r="AC59" s="117">
        <v>42</v>
      </c>
      <c r="AD59" s="117">
        <v>71</v>
      </c>
      <c r="AE59" s="117">
        <v>2</v>
      </c>
      <c r="AF59" s="117">
        <v>3</v>
      </c>
      <c r="AG59" s="117">
        <v>25</v>
      </c>
      <c r="AH59" s="117">
        <v>79</v>
      </c>
      <c r="AI59" s="117">
        <v>22</v>
      </c>
      <c r="AJ59" s="117">
        <v>47</v>
      </c>
      <c r="AK59" s="117">
        <v>16</v>
      </c>
      <c r="AL59" s="117">
        <v>49</v>
      </c>
      <c r="AM59" s="117">
        <v>5</v>
      </c>
      <c r="AN59" s="117">
        <v>54</v>
      </c>
      <c r="AO59" s="117">
        <v>29</v>
      </c>
      <c r="AP59" s="117">
        <v>75</v>
      </c>
      <c r="AQ59" s="117">
        <v>28</v>
      </c>
      <c r="AR59" s="117">
        <v>17</v>
      </c>
      <c r="AS59" s="117">
        <v>45</v>
      </c>
      <c r="AT59" s="117">
        <v>53</v>
      </c>
      <c r="AU59" s="117">
        <v>44</v>
      </c>
      <c r="AV59" s="117">
        <v>21</v>
      </c>
      <c r="AW59" s="117">
        <v>33</v>
      </c>
      <c r="AX59" s="117">
        <v>46</v>
      </c>
      <c r="AY59" s="117">
        <v>77</v>
      </c>
      <c r="AZ59" s="117">
        <v>1</v>
      </c>
      <c r="BA59" s="117">
        <v>79</v>
      </c>
      <c r="BB59" s="117">
        <v>15</v>
      </c>
      <c r="BC59" s="117">
        <v>57</v>
      </c>
      <c r="BD59" s="117">
        <v>5</v>
      </c>
      <c r="BE59" s="117">
        <v>29</v>
      </c>
      <c r="BF59" s="117">
        <v>15</v>
      </c>
      <c r="BG59" s="117">
        <v>10</v>
      </c>
      <c r="BH59" s="117">
        <v>21</v>
      </c>
      <c r="BI59" s="117">
        <v>35</v>
      </c>
      <c r="BJ59" s="118" t="b">
        <f>OR(B150:BI150)</f>
        <v>0</v>
      </c>
    </row>
    <row r="60" spans="1:62" ht="13.15" x14ac:dyDescent="0.4">
      <c r="A60" s="116">
        <v>57</v>
      </c>
      <c r="B60" s="119">
        <v>48</v>
      </c>
      <c r="C60" s="119">
        <v>63</v>
      </c>
      <c r="D60" s="119">
        <v>4</v>
      </c>
      <c r="E60" s="119">
        <v>4</v>
      </c>
      <c r="F60" s="119">
        <v>26</v>
      </c>
      <c r="G60" s="119">
        <v>23</v>
      </c>
      <c r="H60" s="119">
        <v>18</v>
      </c>
      <c r="I60" s="119">
        <v>63</v>
      </c>
      <c r="J60" s="119">
        <v>31</v>
      </c>
      <c r="K60" s="119">
        <v>6</v>
      </c>
      <c r="L60" s="119">
        <v>6</v>
      </c>
      <c r="M60" s="119">
        <v>17</v>
      </c>
      <c r="N60" s="119">
        <v>25</v>
      </c>
      <c r="O60" s="119">
        <v>32</v>
      </c>
      <c r="P60" s="119">
        <v>25</v>
      </c>
      <c r="Q60" s="119">
        <v>17</v>
      </c>
      <c r="R60" s="119">
        <v>21</v>
      </c>
      <c r="S60" s="119">
        <v>63</v>
      </c>
      <c r="T60" s="119">
        <v>40</v>
      </c>
      <c r="U60" s="119">
        <v>6</v>
      </c>
      <c r="V60" s="119">
        <v>17</v>
      </c>
      <c r="W60" s="119">
        <v>38</v>
      </c>
      <c r="X60" s="119">
        <v>18</v>
      </c>
      <c r="Y60" s="119">
        <v>26</v>
      </c>
      <c r="Z60" s="119">
        <v>13</v>
      </c>
      <c r="AA60" s="119">
        <v>70</v>
      </c>
      <c r="AB60" s="119">
        <v>31</v>
      </c>
      <c r="AC60" s="119">
        <v>56</v>
      </c>
      <c r="AD60" s="119">
        <v>9</v>
      </c>
      <c r="AE60" s="119">
        <v>30</v>
      </c>
      <c r="AF60" s="119">
        <v>26</v>
      </c>
      <c r="AG60" s="119">
        <v>81</v>
      </c>
      <c r="AH60" s="119">
        <v>67</v>
      </c>
      <c r="AI60" s="119">
        <v>2</v>
      </c>
      <c r="AJ60" s="119">
        <v>22</v>
      </c>
      <c r="AK60" s="119">
        <v>43</v>
      </c>
      <c r="AL60" s="119">
        <v>63</v>
      </c>
      <c r="AM60" s="119">
        <v>20</v>
      </c>
      <c r="AN60" s="119">
        <v>73</v>
      </c>
      <c r="AO60" s="119">
        <v>45</v>
      </c>
      <c r="AP60" s="119">
        <v>64</v>
      </c>
      <c r="AQ60" s="119">
        <v>67</v>
      </c>
      <c r="AR60" s="119">
        <v>33</v>
      </c>
      <c r="AS60" s="119">
        <v>77</v>
      </c>
      <c r="AT60" s="119">
        <v>56</v>
      </c>
      <c r="AU60" s="119">
        <v>54</v>
      </c>
      <c r="AV60" s="119">
        <v>37</v>
      </c>
      <c r="AW60" s="119">
        <v>43</v>
      </c>
      <c r="AX60" s="119">
        <v>16</v>
      </c>
      <c r="AY60" s="119">
        <v>49</v>
      </c>
      <c r="AZ60" s="119">
        <v>56</v>
      </c>
      <c r="BA60" s="119">
        <v>40</v>
      </c>
      <c r="BB60" s="119">
        <v>38</v>
      </c>
      <c r="BC60" s="119">
        <v>22</v>
      </c>
      <c r="BD60" s="119">
        <v>9</v>
      </c>
      <c r="BE60" s="119">
        <v>34</v>
      </c>
      <c r="BF60" s="119">
        <v>67</v>
      </c>
      <c r="BG60" s="119">
        <v>21</v>
      </c>
      <c r="BH60" s="119">
        <v>56</v>
      </c>
      <c r="BI60" s="119">
        <v>29</v>
      </c>
      <c r="BJ60" s="120" t="b">
        <f>OR(B150:BI150)</f>
        <v>0</v>
      </c>
    </row>
    <row r="61" spans="1:62" ht="13.15" x14ac:dyDescent="0.4">
      <c r="A61" s="116">
        <v>58</v>
      </c>
      <c r="B61" s="117">
        <v>36</v>
      </c>
      <c r="C61" s="117">
        <v>62</v>
      </c>
      <c r="D61" s="117">
        <v>29</v>
      </c>
      <c r="E61" s="117">
        <v>50</v>
      </c>
      <c r="F61" s="117">
        <v>22</v>
      </c>
      <c r="G61" s="117">
        <v>18</v>
      </c>
      <c r="H61" s="117">
        <v>14</v>
      </c>
      <c r="I61" s="117">
        <v>69</v>
      </c>
      <c r="J61" s="117">
        <v>51</v>
      </c>
      <c r="K61" s="117">
        <v>69</v>
      </c>
      <c r="L61" s="117">
        <v>18</v>
      </c>
      <c r="M61" s="117">
        <v>62</v>
      </c>
      <c r="N61" s="117">
        <v>63</v>
      </c>
      <c r="O61" s="117">
        <v>66</v>
      </c>
      <c r="P61" s="117">
        <v>29</v>
      </c>
      <c r="Q61" s="117">
        <v>75</v>
      </c>
      <c r="R61" s="117">
        <v>18</v>
      </c>
      <c r="S61" s="117">
        <v>78</v>
      </c>
      <c r="T61" s="117">
        <v>39</v>
      </c>
      <c r="U61" s="117">
        <v>81</v>
      </c>
      <c r="V61" s="117">
        <v>15</v>
      </c>
      <c r="W61" s="117">
        <v>30</v>
      </c>
      <c r="X61" s="117">
        <v>71</v>
      </c>
      <c r="Y61" s="117">
        <v>52</v>
      </c>
      <c r="Z61" s="117">
        <v>70</v>
      </c>
      <c r="AA61" s="117">
        <v>31</v>
      </c>
      <c r="AB61" s="117">
        <v>54</v>
      </c>
      <c r="AC61" s="117">
        <v>9</v>
      </c>
      <c r="AD61" s="117">
        <v>75</v>
      </c>
      <c r="AE61" s="117">
        <v>78</v>
      </c>
      <c r="AF61" s="117">
        <v>28</v>
      </c>
      <c r="AG61" s="117">
        <v>14</v>
      </c>
      <c r="AH61" s="117">
        <v>26</v>
      </c>
      <c r="AI61" s="117">
        <v>60</v>
      </c>
      <c r="AJ61" s="117">
        <v>75</v>
      </c>
      <c r="AK61" s="117">
        <v>47</v>
      </c>
      <c r="AL61" s="117">
        <v>4</v>
      </c>
      <c r="AM61" s="117">
        <v>56</v>
      </c>
      <c r="AN61" s="117">
        <v>33</v>
      </c>
      <c r="AO61" s="117">
        <v>63</v>
      </c>
      <c r="AP61" s="117">
        <v>74</v>
      </c>
      <c r="AQ61" s="117">
        <v>74</v>
      </c>
      <c r="AR61" s="117">
        <v>51</v>
      </c>
      <c r="AS61" s="117">
        <v>18</v>
      </c>
      <c r="AT61" s="117">
        <v>32</v>
      </c>
      <c r="AU61" s="117">
        <v>80</v>
      </c>
      <c r="AV61" s="117">
        <v>77</v>
      </c>
      <c r="AW61" s="117">
        <v>63</v>
      </c>
      <c r="AX61" s="117">
        <v>55</v>
      </c>
      <c r="AY61" s="117">
        <v>26</v>
      </c>
      <c r="AZ61" s="117">
        <v>24</v>
      </c>
      <c r="BA61" s="117">
        <v>75</v>
      </c>
      <c r="BB61" s="117">
        <v>31</v>
      </c>
      <c r="BC61" s="117">
        <v>59</v>
      </c>
      <c r="BD61" s="117">
        <v>57</v>
      </c>
      <c r="BE61" s="117">
        <v>16</v>
      </c>
      <c r="BF61" s="117">
        <v>60</v>
      </c>
      <c r="BG61" s="117">
        <v>9</v>
      </c>
      <c r="BH61" s="117">
        <v>53</v>
      </c>
      <c r="BI61" s="117">
        <v>34</v>
      </c>
      <c r="BJ61" s="118" t="b">
        <f>OR(B153:BI153)</f>
        <v>0</v>
      </c>
    </row>
    <row r="62" spans="1:62" ht="13.15" x14ac:dyDescent="0.4">
      <c r="A62" s="116">
        <v>59</v>
      </c>
      <c r="B62" s="119">
        <v>43</v>
      </c>
      <c r="C62" s="119">
        <v>38</v>
      </c>
      <c r="D62" s="119">
        <v>13</v>
      </c>
      <c r="E62" s="119">
        <v>7</v>
      </c>
      <c r="F62" s="119">
        <v>3</v>
      </c>
      <c r="G62" s="119">
        <v>15</v>
      </c>
      <c r="H62" s="119">
        <v>11</v>
      </c>
      <c r="I62" s="119">
        <v>35</v>
      </c>
      <c r="J62" s="119">
        <v>57</v>
      </c>
      <c r="K62" s="119">
        <v>53</v>
      </c>
      <c r="L62" s="119">
        <v>11</v>
      </c>
      <c r="M62" s="119">
        <v>10</v>
      </c>
      <c r="N62" s="119">
        <v>79</v>
      </c>
      <c r="O62" s="119">
        <v>67</v>
      </c>
      <c r="P62" s="119">
        <v>62</v>
      </c>
      <c r="Q62" s="119">
        <v>13</v>
      </c>
      <c r="R62" s="119">
        <v>61</v>
      </c>
      <c r="S62" s="119">
        <v>13</v>
      </c>
      <c r="T62" s="119">
        <v>40</v>
      </c>
      <c r="U62" s="119">
        <v>35</v>
      </c>
      <c r="V62" s="119">
        <v>57</v>
      </c>
      <c r="W62" s="119">
        <v>27</v>
      </c>
      <c r="X62" s="119">
        <v>4</v>
      </c>
      <c r="Y62" s="119">
        <v>46</v>
      </c>
      <c r="Z62" s="119">
        <v>10</v>
      </c>
      <c r="AA62" s="119">
        <v>8</v>
      </c>
      <c r="AB62" s="119">
        <v>55</v>
      </c>
      <c r="AC62" s="119">
        <v>35</v>
      </c>
      <c r="AD62" s="119">
        <v>14</v>
      </c>
      <c r="AE62" s="119">
        <v>48</v>
      </c>
      <c r="AF62" s="119">
        <v>14</v>
      </c>
      <c r="AG62" s="119">
        <v>9</v>
      </c>
      <c r="AH62" s="119">
        <v>11</v>
      </c>
      <c r="AI62" s="119">
        <v>73</v>
      </c>
      <c r="AJ62" s="119">
        <v>4</v>
      </c>
      <c r="AK62" s="119">
        <v>81</v>
      </c>
      <c r="AL62" s="119">
        <v>75</v>
      </c>
      <c r="AM62" s="119">
        <v>19</v>
      </c>
      <c r="AN62" s="119">
        <v>81</v>
      </c>
      <c r="AO62" s="119">
        <v>80</v>
      </c>
      <c r="AP62" s="119">
        <v>35</v>
      </c>
      <c r="AQ62" s="119">
        <v>49</v>
      </c>
      <c r="AR62" s="119">
        <v>72</v>
      </c>
      <c r="AS62" s="119">
        <v>54</v>
      </c>
      <c r="AT62" s="119">
        <v>30</v>
      </c>
      <c r="AU62" s="119">
        <v>73</v>
      </c>
      <c r="AV62" s="119">
        <v>39</v>
      </c>
      <c r="AW62" s="119">
        <v>61</v>
      </c>
      <c r="AX62" s="119">
        <v>64</v>
      </c>
      <c r="AY62" s="119">
        <v>60</v>
      </c>
      <c r="AZ62" s="119">
        <v>65</v>
      </c>
      <c r="BA62" s="119">
        <v>15</v>
      </c>
      <c r="BB62" s="119">
        <v>32</v>
      </c>
      <c r="BC62" s="119">
        <v>66</v>
      </c>
      <c r="BD62" s="119">
        <v>33</v>
      </c>
      <c r="BE62" s="119">
        <v>38</v>
      </c>
      <c r="BF62" s="119">
        <v>59</v>
      </c>
      <c r="BG62" s="119">
        <v>75</v>
      </c>
      <c r="BH62" s="119">
        <v>54</v>
      </c>
      <c r="BI62" s="119">
        <v>51</v>
      </c>
      <c r="BJ62" s="120" t="b">
        <f>OR(B153:BI153)</f>
        <v>0</v>
      </c>
    </row>
    <row r="63" spans="1:62" ht="13.15" x14ac:dyDescent="0.4">
      <c r="A63" s="116">
        <v>60</v>
      </c>
      <c r="B63" s="117">
        <v>5</v>
      </c>
      <c r="C63" s="117">
        <v>10</v>
      </c>
      <c r="D63" s="117">
        <v>16</v>
      </c>
      <c r="E63" s="117">
        <v>34</v>
      </c>
      <c r="F63" s="117">
        <v>58</v>
      </c>
      <c r="G63" s="117">
        <v>68</v>
      </c>
      <c r="H63" s="117">
        <v>28</v>
      </c>
      <c r="I63" s="117">
        <v>73</v>
      </c>
      <c r="J63" s="117">
        <v>11</v>
      </c>
      <c r="K63" s="117">
        <v>27</v>
      </c>
      <c r="L63" s="117">
        <v>23</v>
      </c>
      <c r="M63" s="117">
        <v>14</v>
      </c>
      <c r="N63" s="117">
        <v>68</v>
      </c>
      <c r="O63" s="117">
        <v>19</v>
      </c>
      <c r="P63" s="117">
        <v>46</v>
      </c>
      <c r="Q63" s="117">
        <v>29</v>
      </c>
      <c r="R63" s="117">
        <v>19</v>
      </c>
      <c r="S63" s="117">
        <v>53</v>
      </c>
      <c r="T63" s="117">
        <v>12</v>
      </c>
      <c r="U63" s="117">
        <v>67</v>
      </c>
      <c r="V63" s="117">
        <v>14</v>
      </c>
      <c r="W63" s="117">
        <v>49</v>
      </c>
      <c r="X63" s="117">
        <v>7</v>
      </c>
      <c r="Y63" s="117">
        <v>81</v>
      </c>
      <c r="Z63" s="117">
        <v>53</v>
      </c>
      <c r="AA63" s="117">
        <v>51</v>
      </c>
      <c r="AB63" s="117">
        <v>41</v>
      </c>
      <c r="AC63" s="117">
        <v>28</v>
      </c>
      <c r="AD63" s="117">
        <v>16</v>
      </c>
      <c r="AE63" s="117">
        <v>66</v>
      </c>
      <c r="AF63" s="117">
        <v>74</v>
      </c>
      <c r="AG63" s="117">
        <v>62</v>
      </c>
      <c r="AH63" s="117">
        <v>1</v>
      </c>
      <c r="AI63" s="117">
        <v>65</v>
      </c>
      <c r="AJ63" s="117">
        <v>49</v>
      </c>
      <c r="AK63" s="117">
        <v>3</v>
      </c>
      <c r="AL63" s="117">
        <v>60</v>
      </c>
      <c r="AM63" s="117">
        <v>11</v>
      </c>
      <c r="AN63" s="117">
        <v>27</v>
      </c>
      <c r="AO63" s="117">
        <v>51</v>
      </c>
      <c r="AP63" s="117">
        <v>59</v>
      </c>
      <c r="AQ63" s="117">
        <v>46</v>
      </c>
      <c r="AR63" s="117">
        <v>52</v>
      </c>
      <c r="AS63" s="117">
        <v>47</v>
      </c>
      <c r="AT63" s="117">
        <v>64</v>
      </c>
      <c r="AU63" s="117">
        <v>26</v>
      </c>
      <c r="AV63" s="117">
        <v>43</v>
      </c>
      <c r="AW63" s="117">
        <v>50</v>
      </c>
      <c r="AX63" s="117">
        <v>63</v>
      </c>
      <c r="AY63" s="117">
        <v>1</v>
      </c>
      <c r="AZ63" s="117">
        <v>76</v>
      </c>
      <c r="BA63" s="117">
        <v>49</v>
      </c>
      <c r="BB63" s="117">
        <v>4</v>
      </c>
      <c r="BC63" s="117">
        <v>5</v>
      </c>
      <c r="BD63" s="117">
        <v>26</v>
      </c>
      <c r="BE63" s="117">
        <v>74</v>
      </c>
      <c r="BF63" s="117">
        <v>5</v>
      </c>
      <c r="BG63" s="117">
        <v>11</v>
      </c>
      <c r="BH63" s="117">
        <v>12</v>
      </c>
      <c r="BI63" s="117">
        <v>20</v>
      </c>
      <c r="BJ63" s="118" t="b">
        <f>OR(B153:BI153)</f>
        <v>0</v>
      </c>
    </row>
    <row r="64" spans="1:62" ht="13.15" x14ac:dyDescent="0.4">
      <c r="A64" s="116">
        <v>61</v>
      </c>
      <c r="B64" s="119">
        <v>39</v>
      </c>
      <c r="C64" s="119">
        <v>19</v>
      </c>
      <c r="D64" s="119">
        <v>3</v>
      </c>
      <c r="E64" s="119">
        <v>81</v>
      </c>
      <c r="F64" s="119">
        <v>10</v>
      </c>
      <c r="G64" s="119">
        <v>79</v>
      </c>
      <c r="H64" s="119">
        <v>69</v>
      </c>
      <c r="I64" s="119">
        <v>64</v>
      </c>
      <c r="J64" s="119">
        <v>55</v>
      </c>
      <c r="K64" s="119">
        <v>48</v>
      </c>
      <c r="L64" s="119">
        <v>20</v>
      </c>
      <c r="M64" s="119">
        <v>36</v>
      </c>
      <c r="N64" s="119">
        <v>60</v>
      </c>
      <c r="O64" s="119">
        <v>42</v>
      </c>
      <c r="P64" s="119">
        <v>70</v>
      </c>
      <c r="Q64" s="119">
        <v>44</v>
      </c>
      <c r="R64" s="119">
        <v>66</v>
      </c>
      <c r="S64" s="119">
        <v>1</v>
      </c>
      <c r="T64" s="119">
        <v>59</v>
      </c>
      <c r="U64" s="119">
        <v>70</v>
      </c>
      <c r="V64" s="119">
        <v>74</v>
      </c>
      <c r="W64" s="119">
        <v>4</v>
      </c>
      <c r="X64" s="119">
        <v>64</v>
      </c>
      <c r="Y64" s="119">
        <v>20</v>
      </c>
      <c r="Z64" s="119">
        <v>49</v>
      </c>
      <c r="AA64" s="119">
        <v>11</v>
      </c>
      <c r="AB64" s="119">
        <v>46</v>
      </c>
      <c r="AC64" s="119">
        <v>45</v>
      </c>
      <c r="AD64" s="119">
        <v>68</v>
      </c>
      <c r="AE64" s="119">
        <v>71</v>
      </c>
      <c r="AF64" s="119">
        <v>72</v>
      </c>
      <c r="AG64" s="119">
        <v>7</v>
      </c>
      <c r="AH64" s="119">
        <v>55</v>
      </c>
      <c r="AI64" s="119">
        <v>26</v>
      </c>
      <c r="AJ64" s="119">
        <v>10</v>
      </c>
      <c r="AK64" s="119">
        <v>70</v>
      </c>
      <c r="AL64" s="119">
        <v>9</v>
      </c>
      <c r="AM64" s="119">
        <v>44</v>
      </c>
      <c r="AN64" s="119">
        <v>79</v>
      </c>
      <c r="AO64" s="119">
        <v>4</v>
      </c>
      <c r="AP64" s="119">
        <v>62</v>
      </c>
      <c r="AQ64" s="119">
        <v>7</v>
      </c>
      <c r="AR64" s="119">
        <v>34</v>
      </c>
      <c r="AS64" s="119">
        <v>76</v>
      </c>
      <c r="AT64" s="119">
        <v>67</v>
      </c>
      <c r="AU64" s="119">
        <v>42</v>
      </c>
      <c r="AV64" s="119">
        <v>50</v>
      </c>
      <c r="AW64" s="119">
        <v>58</v>
      </c>
      <c r="AX64" s="119">
        <v>50</v>
      </c>
      <c r="AY64" s="119">
        <v>63</v>
      </c>
      <c r="AZ64" s="119">
        <v>77</v>
      </c>
      <c r="BA64" s="119">
        <v>46</v>
      </c>
      <c r="BB64" s="119">
        <v>14</v>
      </c>
      <c r="BC64" s="119">
        <v>33</v>
      </c>
      <c r="BD64" s="119">
        <v>67</v>
      </c>
      <c r="BE64" s="119">
        <v>37</v>
      </c>
      <c r="BF64" s="119">
        <v>68</v>
      </c>
      <c r="BG64" s="119">
        <v>70</v>
      </c>
      <c r="BH64" s="119">
        <v>56</v>
      </c>
      <c r="BI64" s="119">
        <v>18</v>
      </c>
      <c r="BJ64" s="120" t="b">
        <f>OR(B156:BI156)</f>
        <v>0</v>
      </c>
    </row>
    <row r="65" spans="1:62" ht="13.15" x14ac:dyDescent="0.4">
      <c r="A65" s="116">
        <v>62</v>
      </c>
      <c r="B65" s="117">
        <v>68</v>
      </c>
      <c r="C65" s="117">
        <v>7</v>
      </c>
      <c r="D65" s="117">
        <v>30</v>
      </c>
      <c r="E65" s="117">
        <v>24</v>
      </c>
      <c r="F65" s="117">
        <v>22</v>
      </c>
      <c r="G65" s="117">
        <v>72</v>
      </c>
      <c r="H65" s="117">
        <v>29</v>
      </c>
      <c r="I65" s="117">
        <v>33</v>
      </c>
      <c r="J65" s="117">
        <v>25</v>
      </c>
      <c r="K65" s="117">
        <v>67</v>
      </c>
      <c r="L65" s="117">
        <v>36</v>
      </c>
      <c r="M65" s="117">
        <v>26</v>
      </c>
      <c r="N65" s="117">
        <v>32</v>
      </c>
      <c r="O65" s="117">
        <v>21</v>
      </c>
      <c r="P65" s="117">
        <v>5</v>
      </c>
      <c r="Q65" s="117">
        <v>62</v>
      </c>
      <c r="R65" s="117">
        <v>8</v>
      </c>
      <c r="S65" s="117">
        <v>53</v>
      </c>
      <c r="T65" s="117">
        <v>80</v>
      </c>
      <c r="U65" s="117">
        <v>25</v>
      </c>
      <c r="V65" s="117">
        <v>76</v>
      </c>
      <c r="W65" s="117">
        <v>2</v>
      </c>
      <c r="X65" s="117">
        <v>69</v>
      </c>
      <c r="Y65" s="117">
        <v>3</v>
      </c>
      <c r="Z65" s="117">
        <v>45</v>
      </c>
      <c r="AA65" s="117">
        <v>76</v>
      </c>
      <c r="AB65" s="117">
        <v>70</v>
      </c>
      <c r="AC65" s="117">
        <v>62</v>
      </c>
      <c r="AD65" s="117">
        <v>26</v>
      </c>
      <c r="AE65" s="117">
        <v>14</v>
      </c>
      <c r="AF65" s="117">
        <v>73</v>
      </c>
      <c r="AG65" s="117">
        <v>45</v>
      </c>
      <c r="AH65" s="117">
        <v>60</v>
      </c>
      <c r="AI65" s="117">
        <v>18</v>
      </c>
      <c r="AJ65" s="117">
        <v>63</v>
      </c>
      <c r="AK65" s="117">
        <v>2</v>
      </c>
      <c r="AL65" s="117">
        <v>34</v>
      </c>
      <c r="AM65" s="117">
        <v>63</v>
      </c>
      <c r="AN65" s="117">
        <v>59</v>
      </c>
      <c r="AO65" s="117">
        <v>28</v>
      </c>
      <c r="AP65" s="117">
        <v>33</v>
      </c>
      <c r="AQ65" s="117">
        <v>33</v>
      </c>
      <c r="AR65" s="117">
        <v>14</v>
      </c>
      <c r="AS65" s="117">
        <v>34</v>
      </c>
      <c r="AT65" s="117">
        <v>13</v>
      </c>
      <c r="AU65" s="117">
        <v>41</v>
      </c>
      <c r="AV65" s="117">
        <v>70</v>
      </c>
      <c r="AW65" s="117">
        <v>43</v>
      </c>
      <c r="AX65" s="117">
        <v>51</v>
      </c>
      <c r="AY65" s="117">
        <v>53</v>
      </c>
      <c r="AZ65" s="117">
        <v>21</v>
      </c>
      <c r="BA65" s="117">
        <v>10</v>
      </c>
      <c r="BB65" s="117">
        <v>8</v>
      </c>
      <c r="BC65" s="117">
        <v>52</v>
      </c>
      <c r="BD65" s="117">
        <v>13</v>
      </c>
      <c r="BE65" s="117">
        <v>77</v>
      </c>
      <c r="BF65" s="117">
        <v>28</v>
      </c>
      <c r="BG65" s="117">
        <v>9</v>
      </c>
      <c r="BH65" s="117">
        <v>58</v>
      </c>
      <c r="BI65" s="117">
        <v>47</v>
      </c>
      <c r="BJ65" s="118" t="b">
        <f>OR(B156:BI156)</f>
        <v>0</v>
      </c>
    </row>
    <row r="66" spans="1:62" ht="13.15" x14ac:dyDescent="0.4">
      <c r="A66" s="116">
        <v>63</v>
      </c>
      <c r="B66" s="119">
        <v>42</v>
      </c>
      <c r="C66" s="119">
        <v>43</v>
      </c>
      <c r="D66" s="119">
        <v>56</v>
      </c>
      <c r="E66" s="119">
        <v>50</v>
      </c>
      <c r="F66" s="119">
        <v>25</v>
      </c>
      <c r="G66" s="119">
        <v>62</v>
      </c>
      <c r="H66" s="119">
        <v>8</v>
      </c>
      <c r="I66" s="119">
        <v>4</v>
      </c>
      <c r="J66" s="119">
        <v>57</v>
      </c>
      <c r="K66" s="119">
        <v>5</v>
      </c>
      <c r="L66" s="119">
        <v>10</v>
      </c>
      <c r="M66" s="119">
        <v>44</v>
      </c>
      <c r="N66" s="119">
        <v>47</v>
      </c>
      <c r="O66" s="119">
        <v>79</v>
      </c>
      <c r="P66" s="119">
        <v>17</v>
      </c>
      <c r="Q66" s="119">
        <v>30</v>
      </c>
      <c r="R66" s="119">
        <v>3</v>
      </c>
      <c r="S66" s="119">
        <v>59</v>
      </c>
      <c r="T66" s="119">
        <v>12</v>
      </c>
      <c r="U66" s="119">
        <v>67</v>
      </c>
      <c r="V66" s="119">
        <v>58</v>
      </c>
      <c r="W66" s="119">
        <v>64</v>
      </c>
      <c r="X66" s="119">
        <v>12</v>
      </c>
      <c r="Y66" s="119">
        <v>40</v>
      </c>
      <c r="Z66" s="119">
        <v>42</v>
      </c>
      <c r="AA66" s="119">
        <v>27</v>
      </c>
      <c r="AB66" s="119">
        <v>36</v>
      </c>
      <c r="AC66" s="119">
        <v>64</v>
      </c>
      <c r="AD66" s="119">
        <v>13</v>
      </c>
      <c r="AE66" s="119">
        <v>75</v>
      </c>
      <c r="AF66" s="119">
        <v>76</v>
      </c>
      <c r="AG66" s="119">
        <v>41</v>
      </c>
      <c r="AH66" s="119">
        <v>45</v>
      </c>
      <c r="AI66" s="119">
        <v>29</v>
      </c>
      <c r="AJ66" s="119">
        <v>32</v>
      </c>
      <c r="AK66" s="119">
        <v>47</v>
      </c>
      <c r="AL66" s="119">
        <v>21</v>
      </c>
      <c r="AM66" s="119">
        <v>25</v>
      </c>
      <c r="AN66" s="119">
        <v>31</v>
      </c>
      <c r="AO66" s="119">
        <v>64</v>
      </c>
      <c r="AP66" s="119">
        <v>45</v>
      </c>
      <c r="AQ66" s="119">
        <v>14</v>
      </c>
      <c r="AR66" s="119">
        <v>76</v>
      </c>
      <c r="AS66" s="119">
        <v>80</v>
      </c>
      <c r="AT66" s="119">
        <v>43</v>
      </c>
      <c r="AU66" s="119">
        <v>38</v>
      </c>
      <c r="AV66" s="119">
        <v>39</v>
      </c>
      <c r="AW66" s="119">
        <v>28</v>
      </c>
      <c r="AX66" s="119">
        <v>46</v>
      </c>
      <c r="AY66" s="119">
        <v>33</v>
      </c>
      <c r="AZ66" s="119">
        <v>6</v>
      </c>
      <c r="BA66" s="119">
        <v>39</v>
      </c>
      <c r="BB66" s="119">
        <v>25</v>
      </c>
      <c r="BC66" s="119">
        <v>72</v>
      </c>
      <c r="BD66" s="119">
        <v>57</v>
      </c>
      <c r="BE66" s="119">
        <v>76</v>
      </c>
      <c r="BF66" s="119">
        <v>61</v>
      </c>
      <c r="BG66" s="119">
        <v>28</v>
      </c>
      <c r="BH66" s="119">
        <v>49</v>
      </c>
      <c r="BI66" s="119">
        <v>12</v>
      </c>
      <c r="BJ66" s="120" t="b">
        <f>OR(B156:BI156)</f>
        <v>0</v>
      </c>
    </row>
    <row r="67" spans="1:62" ht="13.15" x14ac:dyDescent="0.4">
      <c r="A67" s="116">
        <v>64</v>
      </c>
      <c r="B67" s="117">
        <v>49</v>
      </c>
      <c r="C67" s="117">
        <v>5</v>
      </c>
      <c r="D67" s="117">
        <v>35</v>
      </c>
      <c r="E67" s="117">
        <v>52</v>
      </c>
      <c r="F67" s="117">
        <v>15</v>
      </c>
      <c r="G67" s="117">
        <v>43</v>
      </c>
      <c r="H67" s="117">
        <v>75</v>
      </c>
      <c r="I67" s="117">
        <v>74</v>
      </c>
      <c r="J67" s="117">
        <v>4</v>
      </c>
      <c r="K67" s="117">
        <v>61</v>
      </c>
      <c r="L67" s="117">
        <v>80</v>
      </c>
      <c r="M67" s="117">
        <v>81</v>
      </c>
      <c r="N67" s="117">
        <v>1</v>
      </c>
      <c r="O67" s="117">
        <v>39</v>
      </c>
      <c r="P67" s="117">
        <v>68</v>
      </c>
      <c r="Q67" s="117">
        <v>51</v>
      </c>
      <c r="R67" s="117">
        <v>71</v>
      </c>
      <c r="S67" s="117">
        <v>24</v>
      </c>
      <c r="T67" s="117">
        <v>6</v>
      </c>
      <c r="U67" s="117">
        <v>33</v>
      </c>
      <c r="V67" s="117">
        <v>63</v>
      </c>
      <c r="W67" s="117">
        <v>8</v>
      </c>
      <c r="X67" s="117">
        <v>71</v>
      </c>
      <c r="Y67" s="117">
        <v>43</v>
      </c>
      <c r="Z67" s="117">
        <v>58</v>
      </c>
      <c r="AA67" s="117">
        <v>74</v>
      </c>
      <c r="AB67" s="117">
        <v>63</v>
      </c>
      <c r="AC67" s="117">
        <v>53</v>
      </c>
      <c r="AD67" s="117">
        <v>47</v>
      </c>
      <c r="AE67" s="117">
        <v>14</v>
      </c>
      <c r="AF67" s="117">
        <v>37</v>
      </c>
      <c r="AG67" s="117">
        <v>70</v>
      </c>
      <c r="AH67" s="117">
        <v>52</v>
      </c>
      <c r="AI67" s="117">
        <v>12</v>
      </c>
      <c r="AJ67" s="117">
        <v>52</v>
      </c>
      <c r="AK67" s="117">
        <v>58</v>
      </c>
      <c r="AL67" s="117">
        <v>72</v>
      </c>
      <c r="AM67" s="117">
        <v>75</v>
      </c>
      <c r="AN67" s="117">
        <v>4</v>
      </c>
      <c r="AO67" s="117">
        <v>28</v>
      </c>
      <c r="AP67" s="117">
        <v>17</v>
      </c>
      <c r="AQ67" s="117">
        <v>38</v>
      </c>
      <c r="AR67" s="117">
        <v>54</v>
      </c>
      <c r="AS67" s="117">
        <v>65</v>
      </c>
      <c r="AT67" s="117">
        <v>48</v>
      </c>
      <c r="AU67" s="117">
        <v>26</v>
      </c>
      <c r="AV67" s="117">
        <v>14</v>
      </c>
      <c r="AW67" s="117">
        <v>45</v>
      </c>
      <c r="AX67" s="117">
        <v>46</v>
      </c>
      <c r="AY67" s="117">
        <v>20</v>
      </c>
      <c r="AZ67" s="117">
        <v>13</v>
      </c>
      <c r="BA67" s="117">
        <v>47</v>
      </c>
      <c r="BB67" s="117">
        <v>6</v>
      </c>
      <c r="BC67" s="117">
        <v>50</v>
      </c>
      <c r="BD67" s="117">
        <v>60</v>
      </c>
      <c r="BE67" s="117">
        <v>33</v>
      </c>
      <c r="BF67" s="117">
        <v>13</v>
      </c>
      <c r="BG67" s="117">
        <v>36</v>
      </c>
      <c r="BH67" s="117">
        <v>76</v>
      </c>
      <c r="BI67" s="117">
        <v>11</v>
      </c>
      <c r="BJ67" s="118" t="b">
        <f>OR(B159:BI159)</f>
        <v>0</v>
      </c>
    </row>
    <row r="68" spans="1:62" ht="13.15" x14ac:dyDescent="0.4">
      <c r="A68" s="116">
        <v>65</v>
      </c>
      <c r="B68" s="119">
        <v>33</v>
      </c>
      <c r="C68" s="119">
        <v>3</v>
      </c>
      <c r="D68" s="119">
        <v>58</v>
      </c>
      <c r="E68" s="119">
        <v>38</v>
      </c>
      <c r="F68" s="119">
        <v>29</v>
      </c>
      <c r="G68" s="119">
        <v>52</v>
      </c>
      <c r="H68" s="119">
        <v>51</v>
      </c>
      <c r="I68" s="119">
        <v>34</v>
      </c>
      <c r="J68" s="119">
        <v>25</v>
      </c>
      <c r="K68" s="119">
        <v>45</v>
      </c>
      <c r="L68" s="119">
        <v>16</v>
      </c>
      <c r="M68" s="119">
        <v>72</v>
      </c>
      <c r="N68" s="119">
        <v>74</v>
      </c>
      <c r="O68" s="119">
        <v>48</v>
      </c>
      <c r="P68" s="119">
        <v>28</v>
      </c>
      <c r="Q68" s="119">
        <v>12</v>
      </c>
      <c r="R68" s="119">
        <v>36</v>
      </c>
      <c r="S68" s="119">
        <v>35</v>
      </c>
      <c r="T68" s="119">
        <v>51</v>
      </c>
      <c r="U68" s="119">
        <v>57</v>
      </c>
      <c r="V68" s="119">
        <v>3</v>
      </c>
      <c r="W68" s="119">
        <v>55</v>
      </c>
      <c r="X68" s="119">
        <v>54</v>
      </c>
      <c r="Y68" s="119">
        <v>30</v>
      </c>
      <c r="Z68" s="119">
        <v>24</v>
      </c>
      <c r="AA68" s="119">
        <v>47</v>
      </c>
      <c r="AB68" s="119">
        <v>69</v>
      </c>
      <c r="AC68" s="119">
        <v>76</v>
      </c>
      <c r="AD68" s="119">
        <v>75</v>
      </c>
      <c r="AE68" s="119">
        <v>65</v>
      </c>
      <c r="AF68" s="119">
        <v>65</v>
      </c>
      <c r="AG68" s="119">
        <v>2</v>
      </c>
      <c r="AH68" s="119">
        <v>12</v>
      </c>
      <c r="AI68" s="119">
        <v>75</v>
      </c>
      <c r="AJ68" s="119">
        <v>6</v>
      </c>
      <c r="AK68" s="119">
        <v>27</v>
      </c>
      <c r="AL68" s="119">
        <v>3</v>
      </c>
      <c r="AM68" s="119">
        <v>52</v>
      </c>
      <c r="AN68" s="119">
        <v>17</v>
      </c>
      <c r="AO68" s="119">
        <v>68</v>
      </c>
      <c r="AP68" s="119">
        <v>27</v>
      </c>
      <c r="AQ68" s="119">
        <v>31</v>
      </c>
      <c r="AR68" s="119">
        <v>24</v>
      </c>
      <c r="AS68" s="119">
        <v>75</v>
      </c>
      <c r="AT68" s="119">
        <v>80</v>
      </c>
      <c r="AU68" s="119">
        <v>60</v>
      </c>
      <c r="AV68" s="119">
        <v>30</v>
      </c>
      <c r="AW68" s="119">
        <v>52</v>
      </c>
      <c r="AX68" s="119">
        <v>72</v>
      </c>
      <c r="AY68" s="119">
        <v>46</v>
      </c>
      <c r="AZ68" s="119">
        <v>42</v>
      </c>
      <c r="BA68" s="119">
        <v>77</v>
      </c>
      <c r="BB68" s="119">
        <v>71</v>
      </c>
      <c r="BC68" s="119">
        <v>42</v>
      </c>
      <c r="BD68" s="119">
        <v>25</v>
      </c>
      <c r="BE68" s="119">
        <v>43</v>
      </c>
      <c r="BF68" s="119">
        <v>57</v>
      </c>
      <c r="BG68" s="119">
        <v>11</v>
      </c>
      <c r="BH68" s="119">
        <v>52</v>
      </c>
      <c r="BI68" s="119">
        <v>68</v>
      </c>
      <c r="BJ68" s="120" t="b">
        <f>OR(B159:BI159)</f>
        <v>0</v>
      </c>
    </row>
    <row r="69" spans="1:62" ht="13.15" x14ac:dyDescent="0.4">
      <c r="A69" s="116">
        <v>66</v>
      </c>
      <c r="B69" s="117">
        <v>38</v>
      </c>
      <c r="C69" s="117">
        <v>58</v>
      </c>
      <c r="D69" s="117">
        <v>48</v>
      </c>
      <c r="E69" s="117">
        <v>1</v>
      </c>
      <c r="F69" s="117">
        <v>21</v>
      </c>
      <c r="G69" s="117">
        <v>24</v>
      </c>
      <c r="H69" s="117">
        <v>13</v>
      </c>
      <c r="I69" s="117">
        <v>35</v>
      </c>
      <c r="J69" s="117">
        <v>39</v>
      </c>
      <c r="K69" s="117">
        <v>65</v>
      </c>
      <c r="L69" s="117">
        <v>2</v>
      </c>
      <c r="M69" s="117">
        <v>71</v>
      </c>
      <c r="N69" s="117">
        <v>42</v>
      </c>
      <c r="O69" s="117">
        <v>23</v>
      </c>
      <c r="P69" s="117">
        <v>66</v>
      </c>
      <c r="Q69" s="117">
        <v>10</v>
      </c>
      <c r="R69" s="117">
        <v>1</v>
      </c>
      <c r="S69" s="117">
        <v>56</v>
      </c>
      <c r="T69" s="117">
        <v>11</v>
      </c>
      <c r="U69" s="117">
        <v>34</v>
      </c>
      <c r="V69" s="117">
        <v>81</v>
      </c>
      <c r="W69" s="117">
        <v>79</v>
      </c>
      <c r="X69" s="117">
        <v>48</v>
      </c>
      <c r="Y69" s="117">
        <v>69</v>
      </c>
      <c r="Z69" s="117">
        <v>69</v>
      </c>
      <c r="AA69" s="117">
        <v>9</v>
      </c>
      <c r="AB69" s="117">
        <v>58</v>
      </c>
      <c r="AC69" s="117">
        <v>37</v>
      </c>
      <c r="AD69" s="117">
        <v>80</v>
      </c>
      <c r="AE69" s="117">
        <v>70</v>
      </c>
      <c r="AF69" s="117">
        <v>40</v>
      </c>
      <c r="AG69" s="117">
        <v>72</v>
      </c>
      <c r="AH69" s="117">
        <v>42</v>
      </c>
      <c r="AI69" s="117">
        <v>68</v>
      </c>
      <c r="AJ69" s="117">
        <v>12</v>
      </c>
      <c r="AK69" s="117">
        <v>78</v>
      </c>
      <c r="AL69" s="117">
        <v>48</v>
      </c>
      <c r="AM69" s="117">
        <v>79</v>
      </c>
      <c r="AN69" s="117">
        <v>41</v>
      </c>
      <c r="AO69" s="117">
        <v>70</v>
      </c>
      <c r="AP69" s="117">
        <v>26</v>
      </c>
      <c r="AQ69" s="117">
        <v>17</v>
      </c>
      <c r="AR69" s="117">
        <v>75</v>
      </c>
      <c r="AS69" s="117">
        <v>4</v>
      </c>
      <c r="AT69" s="117">
        <v>39</v>
      </c>
      <c r="AU69" s="117">
        <v>79</v>
      </c>
      <c r="AV69" s="117">
        <v>69</v>
      </c>
      <c r="AW69" s="117">
        <v>24</v>
      </c>
      <c r="AX69" s="117">
        <v>61</v>
      </c>
      <c r="AY69" s="117">
        <v>14</v>
      </c>
      <c r="AZ69" s="117">
        <v>2</v>
      </c>
      <c r="BA69" s="117">
        <v>41</v>
      </c>
      <c r="BB69" s="117">
        <v>68</v>
      </c>
      <c r="BC69" s="117">
        <v>31</v>
      </c>
      <c r="BD69" s="117">
        <v>31</v>
      </c>
      <c r="BE69" s="117">
        <v>23</v>
      </c>
      <c r="BF69" s="117">
        <v>8</v>
      </c>
      <c r="BG69" s="117">
        <v>63</v>
      </c>
      <c r="BH69" s="117">
        <v>68</v>
      </c>
      <c r="BI69" s="117">
        <v>12</v>
      </c>
      <c r="BJ69" s="118" t="b">
        <f>OR(B159:BI159)</f>
        <v>0</v>
      </c>
    </row>
    <row r="70" spans="1:62" ht="13.15" x14ac:dyDescent="0.4">
      <c r="A70" s="116">
        <v>67</v>
      </c>
      <c r="B70" s="119">
        <v>61</v>
      </c>
      <c r="C70" s="119">
        <v>12</v>
      </c>
      <c r="D70" s="119">
        <v>7</v>
      </c>
      <c r="E70" s="119">
        <v>59</v>
      </c>
      <c r="F70" s="119">
        <v>30</v>
      </c>
      <c r="G70" s="119">
        <v>56</v>
      </c>
      <c r="H70" s="119">
        <v>80</v>
      </c>
      <c r="I70" s="119">
        <v>27</v>
      </c>
      <c r="J70" s="119">
        <v>33</v>
      </c>
      <c r="K70" s="119">
        <v>75</v>
      </c>
      <c r="L70" s="119">
        <v>61</v>
      </c>
      <c r="M70" s="119">
        <v>54</v>
      </c>
      <c r="N70" s="119">
        <v>6</v>
      </c>
      <c r="O70" s="119">
        <v>11</v>
      </c>
      <c r="P70" s="119">
        <v>33</v>
      </c>
      <c r="Q70" s="119">
        <v>69</v>
      </c>
      <c r="R70" s="119">
        <v>30</v>
      </c>
      <c r="S70" s="119">
        <v>33</v>
      </c>
      <c r="T70" s="119">
        <v>47</v>
      </c>
      <c r="U70" s="119">
        <v>29</v>
      </c>
      <c r="V70" s="119">
        <v>66</v>
      </c>
      <c r="W70" s="119">
        <v>12</v>
      </c>
      <c r="X70" s="119">
        <v>3</v>
      </c>
      <c r="Y70" s="119">
        <v>6</v>
      </c>
      <c r="Z70" s="119">
        <v>59</v>
      </c>
      <c r="AA70" s="119">
        <v>58</v>
      </c>
      <c r="AB70" s="119">
        <v>68</v>
      </c>
      <c r="AC70" s="119">
        <v>29</v>
      </c>
      <c r="AD70" s="119">
        <v>56</v>
      </c>
      <c r="AE70" s="119">
        <v>50</v>
      </c>
      <c r="AF70" s="119">
        <v>26</v>
      </c>
      <c r="AG70" s="119">
        <v>65</v>
      </c>
      <c r="AH70" s="119">
        <v>54</v>
      </c>
      <c r="AI70" s="119">
        <v>44</v>
      </c>
      <c r="AJ70" s="119">
        <v>36</v>
      </c>
      <c r="AK70" s="119">
        <v>2</v>
      </c>
      <c r="AL70" s="119">
        <v>76</v>
      </c>
      <c r="AM70" s="119">
        <v>49</v>
      </c>
      <c r="AN70" s="119">
        <v>47</v>
      </c>
      <c r="AO70" s="119">
        <v>28</v>
      </c>
      <c r="AP70" s="119">
        <v>41</v>
      </c>
      <c r="AQ70" s="119">
        <v>24</v>
      </c>
      <c r="AR70" s="119">
        <v>17</v>
      </c>
      <c r="AS70" s="119">
        <v>10</v>
      </c>
      <c r="AT70" s="119">
        <v>23</v>
      </c>
      <c r="AU70" s="119">
        <v>80</v>
      </c>
      <c r="AV70" s="119">
        <v>6</v>
      </c>
      <c r="AW70" s="119">
        <v>37</v>
      </c>
      <c r="AX70" s="119">
        <v>8</v>
      </c>
      <c r="AY70" s="119">
        <v>80</v>
      </c>
      <c r="AZ70" s="119">
        <v>21</v>
      </c>
      <c r="BA70" s="119">
        <v>70</v>
      </c>
      <c r="BB70" s="119">
        <v>20</v>
      </c>
      <c r="BC70" s="119">
        <v>47</v>
      </c>
      <c r="BD70" s="119">
        <v>56</v>
      </c>
      <c r="BE70" s="119">
        <v>30</v>
      </c>
      <c r="BF70" s="119">
        <v>18</v>
      </c>
      <c r="BG70" s="119">
        <v>5</v>
      </c>
      <c r="BH70" s="119">
        <v>35</v>
      </c>
      <c r="BI70" s="119">
        <v>76</v>
      </c>
      <c r="BJ70" s="120" t="b">
        <f>OR(B162:BI162)</f>
        <v>0</v>
      </c>
    </row>
    <row r="71" spans="1:62" ht="13.15" x14ac:dyDescent="0.4">
      <c r="A71" s="116">
        <v>68</v>
      </c>
      <c r="B71" s="117">
        <v>4</v>
      </c>
      <c r="C71" s="117">
        <v>3</v>
      </c>
      <c r="D71" s="117">
        <v>27</v>
      </c>
      <c r="E71" s="117">
        <v>54</v>
      </c>
      <c r="F71" s="117">
        <v>80</v>
      </c>
      <c r="G71" s="117">
        <v>23</v>
      </c>
      <c r="H71" s="117">
        <v>36</v>
      </c>
      <c r="I71" s="117">
        <v>28</v>
      </c>
      <c r="J71" s="117">
        <v>78</v>
      </c>
      <c r="K71" s="117">
        <v>59</v>
      </c>
      <c r="L71" s="117">
        <v>11</v>
      </c>
      <c r="M71" s="117">
        <v>45</v>
      </c>
      <c r="N71" s="117">
        <v>78</v>
      </c>
      <c r="O71" s="117">
        <v>17</v>
      </c>
      <c r="P71" s="117">
        <v>69</v>
      </c>
      <c r="Q71" s="117">
        <v>62</v>
      </c>
      <c r="R71" s="117">
        <v>61</v>
      </c>
      <c r="S71" s="117">
        <v>15</v>
      </c>
      <c r="T71" s="117">
        <v>70</v>
      </c>
      <c r="U71" s="117">
        <v>69</v>
      </c>
      <c r="V71" s="117">
        <v>47</v>
      </c>
      <c r="W71" s="117">
        <v>77</v>
      </c>
      <c r="X71" s="117">
        <v>66</v>
      </c>
      <c r="Y71" s="117">
        <v>9</v>
      </c>
      <c r="Z71" s="117">
        <v>14</v>
      </c>
      <c r="AA71" s="117">
        <v>61</v>
      </c>
      <c r="AB71" s="117">
        <v>41</v>
      </c>
      <c r="AC71" s="117">
        <v>78</v>
      </c>
      <c r="AD71" s="117">
        <v>64</v>
      </c>
      <c r="AE71" s="117">
        <v>51</v>
      </c>
      <c r="AF71" s="117">
        <v>55</v>
      </c>
      <c r="AG71" s="117">
        <v>68</v>
      </c>
      <c r="AH71" s="117">
        <v>20</v>
      </c>
      <c r="AI71" s="117">
        <v>26</v>
      </c>
      <c r="AJ71" s="117">
        <v>17</v>
      </c>
      <c r="AK71" s="117">
        <v>1</v>
      </c>
      <c r="AL71" s="117">
        <v>56</v>
      </c>
      <c r="AM71" s="117">
        <v>28</v>
      </c>
      <c r="AN71" s="117">
        <v>51</v>
      </c>
      <c r="AO71" s="117">
        <v>39</v>
      </c>
      <c r="AP71" s="117">
        <v>80</v>
      </c>
      <c r="AQ71" s="117">
        <v>63</v>
      </c>
      <c r="AR71" s="117">
        <v>11</v>
      </c>
      <c r="AS71" s="117">
        <v>6</v>
      </c>
      <c r="AT71" s="117">
        <v>35</v>
      </c>
      <c r="AU71" s="117">
        <v>17</v>
      </c>
      <c r="AV71" s="117">
        <v>3</v>
      </c>
      <c r="AW71" s="117">
        <v>6</v>
      </c>
      <c r="AX71" s="117">
        <v>44</v>
      </c>
      <c r="AY71" s="117">
        <v>42</v>
      </c>
      <c r="AZ71" s="117">
        <v>37</v>
      </c>
      <c r="BA71" s="117">
        <v>9</v>
      </c>
      <c r="BB71" s="117">
        <v>56</v>
      </c>
      <c r="BC71" s="117">
        <v>76</v>
      </c>
      <c r="BD71" s="117">
        <v>12</v>
      </c>
      <c r="BE71" s="117">
        <v>22</v>
      </c>
      <c r="BF71" s="117">
        <v>25</v>
      </c>
      <c r="BG71" s="117">
        <v>7</v>
      </c>
      <c r="BH71" s="117">
        <v>41</v>
      </c>
      <c r="BI71" s="117">
        <v>73</v>
      </c>
      <c r="BJ71" s="118" t="b">
        <f>OR(B162:BI162)</f>
        <v>0</v>
      </c>
    </row>
    <row r="72" spans="1:62" ht="13.15" x14ac:dyDescent="0.4">
      <c r="A72" s="116">
        <v>69</v>
      </c>
      <c r="B72" s="119">
        <v>53</v>
      </c>
      <c r="C72" s="119">
        <v>65</v>
      </c>
      <c r="D72" s="119">
        <v>37</v>
      </c>
      <c r="E72" s="119">
        <v>11</v>
      </c>
      <c r="F72" s="119">
        <v>51</v>
      </c>
      <c r="G72" s="119">
        <v>11</v>
      </c>
      <c r="H72" s="119">
        <v>35</v>
      </c>
      <c r="I72" s="119">
        <v>38</v>
      </c>
      <c r="J72" s="119">
        <v>72</v>
      </c>
      <c r="K72" s="119">
        <v>35</v>
      </c>
      <c r="L72" s="119">
        <v>50</v>
      </c>
      <c r="M72" s="119">
        <v>24</v>
      </c>
      <c r="N72" s="119">
        <v>35</v>
      </c>
      <c r="O72" s="119">
        <v>63</v>
      </c>
      <c r="P72" s="119">
        <v>44</v>
      </c>
      <c r="Q72" s="119">
        <v>79</v>
      </c>
      <c r="R72" s="119">
        <v>54</v>
      </c>
      <c r="S72" s="119">
        <v>14</v>
      </c>
      <c r="T72" s="119">
        <v>22</v>
      </c>
      <c r="U72" s="119">
        <v>67</v>
      </c>
      <c r="V72" s="119">
        <v>22</v>
      </c>
      <c r="W72" s="119">
        <v>65</v>
      </c>
      <c r="X72" s="119">
        <v>9</v>
      </c>
      <c r="Y72" s="119">
        <v>26</v>
      </c>
      <c r="Z72" s="119">
        <v>34</v>
      </c>
      <c r="AA72" s="119">
        <v>33</v>
      </c>
      <c r="AB72" s="119">
        <v>78</v>
      </c>
      <c r="AC72" s="119">
        <v>41</v>
      </c>
      <c r="AD72" s="119">
        <v>7</v>
      </c>
      <c r="AE72" s="119">
        <v>42</v>
      </c>
      <c r="AF72" s="119">
        <v>65</v>
      </c>
      <c r="AG72" s="119">
        <v>1</v>
      </c>
      <c r="AH72" s="119">
        <v>55</v>
      </c>
      <c r="AI72" s="119">
        <v>38</v>
      </c>
      <c r="AJ72" s="119">
        <v>47</v>
      </c>
      <c r="AK72" s="119">
        <v>63</v>
      </c>
      <c r="AL72" s="119">
        <v>29</v>
      </c>
      <c r="AM72" s="119">
        <v>38</v>
      </c>
      <c r="AN72" s="119">
        <v>6</v>
      </c>
      <c r="AO72" s="119">
        <v>54</v>
      </c>
      <c r="AP72" s="119">
        <v>26</v>
      </c>
      <c r="AQ72" s="119">
        <v>43</v>
      </c>
      <c r="AR72" s="119">
        <v>33</v>
      </c>
      <c r="AS72" s="119">
        <v>14</v>
      </c>
      <c r="AT72" s="119">
        <v>24</v>
      </c>
      <c r="AU72" s="119">
        <v>51</v>
      </c>
      <c r="AV72" s="119">
        <v>60</v>
      </c>
      <c r="AW72" s="119">
        <v>38</v>
      </c>
      <c r="AX72" s="119">
        <v>72</v>
      </c>
      <c r="AY72" s="119">
        <v>44</v>
      </c>
      <c r="AZ72" s="119">
        <v>25</v>
      </c>
      <c r="BA72" s="119">
        <v>39</v>
      </c>
      <c r="BB72" s="119">
        <v>18</v>
      </c>
      <c r="BC72" s="119">
        <v>29</v>
      </c>
      <c r="BD72" s="119">
        <v>30</v>
      </c>
      <c r="BE72" s="119">
        <v>3</v>
      </c>
      <c r="BF72" s="119">
        <v>5</v>
      </c>
      <c r="BG72" s="119">
        <v>69</v>
      </c>
      <c r="BH72" s="119">
        <v>33</v>
      </c>
      <c r="BI72" s="119">
        <v>48</v>
      </c>
      <c r="BJ72" s="120" t="b">
        <f>OR(B162:BI162)</f>
        <v>0</v>
      </c>
    </row>
    <row r="73" spans="1:62" ht="13.15" x14ac:dyDescent="0.4">
      <c r="A73" s="116">
        <v>70</v>
      </c>
      <c r="B73" s="117">
        <v>29</v>
      </c>
      <c r="C73" s="117">
        <v>5</v>
      </c>
      <c r="D73" s="117">
        <v>75</v>
      </c>
      <c r="E73" s="117">
        <v>41</v>
      </c>
      <c r="F73" s="117">
        <v>14</v>
      </c>
      <c r="G73" s="117">
        <v>27</v>
      </c>
      <c r="H73" s="117">
        <v>57</v>
      </c>
      <c r="I73" s="117">
        <v>24</v>
      </c>
      <c r="J73" s="117">
        <v>78</v>
      </c>
      <c r="K73" s="117">
        <v>23</v>
      </c>
      <c r="L73" s="117">
        <v>11</v>
      </c>
      <c r="M73" s="117">
        <v>36</v>
      </c>
      <c r="N73" s="117">
        <v>79</v>
      </c>
      <c r="O73" s="117">
        <v>21</v>
      </c>
      <c r="P73" s="117">
        <v>56</v>
      </c>
      <c r="Q73" s="117">
        <v>31</v>
      </c>
      <c r="R73" s="117">
        <v>41</v>
      </c>
      <c r="S73" s="117">
        <v>45</v>
      </c>
      <c r="T73" s="117">
        <v>64</v>
      </c>
      <c r="U73" s="117">
        <v>21</v>
      </c>
      <c r="V73" s="117">
        <v>11</v>
      </c>
      <c r="W73" s="117">
        <v>26</v>
      </c>
      <c r="X73" s="117">
        <v>46</v>
      </c>
      <c r="Y73" s="117">
        <v>35</v>
      </c>
      <c r="Z73" s="117">
        <v>26</v>
      </c>
      <c r="AA73" s="117">
        <v>51</v>
      </c>
      <c r="AB73" s="117">
        <v>14</v>
      </c>
      <c r="AC73" s="117">
        <v>18</v>
      </c>
      <c r="AD73" s="117">
        <v>41</v>
      </c>
      <c r="AE73" s="117">
        <v>29</v>
      </c>
      <c r="AF73" s="117">
        <v>65</v>
      </c>
      <c r="AG73" s="117">
        <v>59</v>
      </c>
      <c r="AH73" s="117">
        <v>8</v>
      </c>
      <c r="AI73" s="117">
        <v>9</v>
      </c>
      <c r="AJ73" s="117">
        <v>48</v>
      </c>
      <c r="AK73" s="117">
        <v>53</v>
      </c>
      <c r="AL73" s="117">
        <v>22</v>
      </c>
      <c r="AM73" s="117">
        <v>60</v>
      </c>
      <c r="AN73" s="117">
        <v>24</v>
      </c>
      <c r="AO73" s="117">
        <v>10</v>
      </c>
      <c r="AP73" s="117">
        <v>81</v>
      </c>
      <c r="AQ73" s="117">
        <v>5</v>
      </c>
      <c r="AR73" s="117">
        <v>65</v>
      </c>
      <c r="AS73" s="117">
        <v>49</v>
      </c>
      <c r="AT73" s="117">
        <v>11</v>
      </c>
      <c r="AU73" s="117">
        <v>3</v>
      </c>
      <c r="AV73" s="117">
        <v>42</v>
      </c>
      <c r="AW73" s="117">
        <v>9</v>
      </c>
      <c r="AX73" s="117">
        <v>79</v>
      </c>
      <c r="AY73" s="117">
        <v>69</v>
      </c>
      <c r="AZ73" s="117">
        <v>28</v>
      </c>
      <c r="BA73" s="117">
        <v>54</v>
      </c>
      <c r="BB73" s="117">
        <v>31</v>
      </c>
      <c r="BC73" s="117">
        <v>37</v>
      </c>
      <c r="BD73" s="117">
        <v>17</v>
      </c>
      <c r="BE73" s="117">
        <v>35</v>
      </c>
      <c r="BF73" s="117">
        <v>35</v>
      </c>
      <c r="BG73" s="117">
        <v>56</v>
      </c>
      <c r="BH73" s="117">
        <v>59</v>
      </c>
      <c r="BI73" s="117">
        <v>24</v>
      </c>
      <c r="BJ73" s="118" t="b">
        <f>OR(B165:BI165)</f>
        <v>0</v>
      </c>
    </row>
    <row r="74" spans="1:62" ht="13.15" x14ac:dyDescent="0.4">
      <c r="A74" s="116">
        <v>71</v>
      </c>
      <c r="B74" s="119">
        <v>18</v>
      </c>
      <c r="C74" s="119">
        <v>44</v>
      </c>
      <c r="D74" s="119">
        <v>66</v>
      </c>
      <c r="E74" s="119">
        <v>40</v>
      </c>
      <c r="F74" s="119">
        <v>47</v>
      </c>
      <c r="G74" s="119">
        <v>81</v>
      </c>
      <c r="H74" s="119">
        <v>51</v>
      </c>
      <c r="I74" s="119">
        <v>30</v>
      </c>
      <c r="J74" s="119">
        <v>8</v>
      </c>
      <c r="K74" s="119">
        <v>20</v>
      </c>
      <c r="L74" s="119">
        <v>6</v>
      </c>
      <c r="M74" s="119">
        <v>57</v>
      </c>
      <c r="N74" s="119">
        <v>55</v>
      </c>
      <c r="O74" s="119">
        <v>80</v>
      </c>
      <c r="P74" s="119">
        <v>16</v>
      </c>
      <c r="Q74" s="119">
        <v>13</v>
      </c>
      <c r="R74" s="119">
        <v>65</v>
      </c>
      <c r="S74" s="119">
        <v>71</v>
      </c>
      <c r="T74" s="119">
        <v>73</v>
      </c>
      <c r="U74" s="119">
        <v>46</v>
      </c>
      <c r="V74" s="119">
        <v>5</v>
      </c>
      <c r="W74" s="119">
        <v>14</v>
      </c>
      <c r="X74" s="119">
        <v>57</v>
      </c>
      <c r="Y74" s="119">
        <v>53</v>
      </c>
      <c r="Z74" s="119">
        <v>19</v>
      </c>
      <c r="AA74" s="119">
        <v>69</v>
      </c>
      <c r="AB74" s="119">
        <v>6</v>
      </c>
      <c r="AC74" s="119">
        <v>9</v>
      </c>
      <c r="AD74" s="119">
        <v>11</v>
      </c>
      <c r="AE74" s="119">
        <v>35</v>
      </c>
      <c r="AF74" s="119">
        <v>60</v>
      </c>
      <c r="AG74" s="119">
        <v>39</v>
      </c>
      <c r="AH74" s="119">
        <v>4</v>
      </c>
      <c r="AI74" s="119">
        <v>61</v>
      </c>
      <c r="AJ74" s="119">
        <v>15</v>
      </c>
      <c r="AK74" s="119">
        <v>10</v>
      </c>
      <c r="AL74" s="119">
        <v>64</v>
      </c>
      <c r="AM74" s="119">
        <v>3</v>
      </c>
      <c r="AN74" s="119">
        <v>10</v>
      </c>
      <c r="AO74" s="119">
        <v>67</v>
      </c>
      <c r="AP74" s="119">
        <v>30</v>
      </c>
      <c r="AQ74" s="119">
        <v>14</v>
      </c>
      <c r="AR74" s="119">
        <v>34</v>
      </c>
      <c r="AS74" s="119">
        <v>32</v>
      </c>
      <c r="AT74" s="119">
        <v>68</v>
      </c>
      <c r="AU74" s="119">
        <v>35</v>
      </c>
      <c r="AV74" s="119">
        <v>1</v>
      </c>
      <c r="AW74" s="119">
        <v>29</v>
      </c>
      <c r="AX74" s="119">
        <v>5</v>
      </c>
      <c r="AY74" s="119">
        <v>21</v>
      </c>
      <c r="AZ74" s="119">
        <v>69</v>
      </c>
      <c r="BA74" s="119">
        <v>17</v>
      </c>
      <c r="BB74" s="119">
        <v>17</v>
      </c>
      <c r="BC74" s="119">
        <v>26</v>
      </c>
      <c r="BD74" s="119">
        <v>39</v>
      </c>
      <c r="BE74" s="119">
        <v>51</v>
      </c>
      <c r="BF74" s="119">
        <v>33</v>
      </c>
      <c r="BG74" s="119">
        <v>50</v>
      </c>
      <c r="BH74" s="119">
        <v>19</v>
      </c>
      <c r="BI74" s="119">
        <v>35</v>
      </c>
      <c r="BJ74" s="120" t="b">
        <f>OR(B165:BI165)</f>
        <v>0</v>
      </c>
    </row>
    <row r="75" spans="1:62" ht="13.15" x14ac:dyDescent="0.4">
      <c r="A75" s="116">
        <v>72</v>
      </c>
      <c r="B75" s="117">
        <v>11</v>
      </c>
      <c r="C75" s="117">
        <v>31</v>
      </c>
      <c r="D75" s="117">
        <v>12</v>
      </c>
      <c r="E75" s="117">
        <v>66</v>
      </c>
      <c r="F75" s="117">
        <v>43</v>
      </c>
      <c r="G75" s="117">
        <v>39</v>
      </c>
      <c r="H75" s="117">
        <v>15</v>
      </c>
      <c r="I75" s="117">
        <v>35</v>
      </c>
      <c r="J75" s="117">
        <v>46</v>
      </c>
      <c r="K75" s="117">
        <v>51</v>
      </c>
      <c r="L75" s="117">
        <v>80</v>
      </c>
      <c r="M75" s="117">
        <v>48</v>
      </c>
      <c r="N75" s="117">
        <v>23</v>
      </c>
      <c r="O75" s="117">
        <v>40</v>
      </c>
      <c r="P75" s="117">
        <v>66</v>
      </c>
      <c r="Q75" s="117">
        <v>23</v>
      </c>
      <c r="R75" s="117">
        <v>25</v>
      </c>
      <c r="S75" s="117">
        <v>59</v>
      </c>
      <c r="T75" s="117">
        <v>49</v>
      </c>
      <c r="U75" s="117">
        <v>6</v>
      </c>
      <c r="V75" s="117">
        <v>24</v>
      </c>
      <c r="W75" s="117">
        <v>46</v>
      </c>
      <c r="X75" s="117">
        <v>75</v>
      </c>
      <c r="Y75" s="117">
        <v>55</v>
      </c>
      <c r="Z75" s="117">
        <v>1</v>
      </c>
      <c r="AA75" s="117">
        <v>16</v>
      </c>
      <c r="AB75" s="117">
        <v>54</v>
      </c>
      <c r="AC75" s="117">
        <v>67</v>
      </c>
      <c r="AD75" s="117">
        <v>2</v>
      </c>
      <c r="AE75" s="117">
        <v>58</v>
      </c>
      <c r="AF75" s="117">
        <v>26</v>
      </c>
      <c r="AG75" s="117">
        <v>52</v>
      </c>
      <c r="AH75" s="117">
        <v>57</v>
      </c>
      <c r="AI75" s="117">
        <v>13</v>
      </c>
      <c r="AJ75" s="117">
        <v>17</v>
      </c>
      <c r="AK75" s="117">
        <v>38</v>
      </c>
      <c r="AL75" s="117">
        <v>14</v>
      </c>
      <c r="AM75" s="117">
        <v>41</v>
      </c>
      <c r="AN75" s="117">
        <v>68</v>
      </c>
      <c r="AO75" s="117">
        <v>79</v>
      </c>
      <c r="AP75" s="117">
        <v>54</v>
      </c>
      <c r="AQ75" s="117">
        <v>71</v>
      </c>
      <c r="AR75" s="117">
        <v>81</v>
      </c>
      <c r="AS75" s="117">
        <v>78</v>
      </c>
      <c r="AT75" s="117">
        <v>43</v>
      </c>
      <c r="AU75" s="117">
        <v>29</v>
      </c>
      <c r="AV75" s="117">
        <v>51</v>
      </c>
      <c r="AW75" s="117">
        <v>65</v>
      </c>
      <c r="AX75" s="117">
        <v>54</v>
      </c>
      <c r="AY75" s="117">
        <v>19</v>
      </c>
      <c r="AZ75" s="117">
        <v>27</v>
      </c>
      <c r="BA75" s="117">
        <v>73</v>
      </c>
      <c r="BB75" s="117">
        <v>63</v>
      </c>
      <c r="BC75" s="117">
        <v>81</v>
      </c>
      <c r="BD75" s="117">
        <v>50</v>
      </c>
      <c r="BE75" s="117">
        <v>53</v>
      </c>
      <c r="BF75" s="117">
        <v>58</v>
      </c>
      <c r="BG75" s="117">
        <v>62</v>
      </c>
      <c r="BH75" s="117">
        <v>75</v>
      </c>
      <c r="BI75" s="117">
        <v>13</v>
      </c>
      <c r="BJ75" s="118" t="b">
        <f>OR(B165:BI165)</f>
        <v>0</v>
      </c>
    </row>
    <row r="76" spans="1:62" ht="13.15" x14ac:dyDescent="0.4">
      <c r="A76" s="116">
        <v>73</v>
      </c>
      <c r="B76" s="119">
        <v>31</v>
      </c>
      <c r="C76" s="119">
        <v>2</v>
      </c>
      <c r="D76" s="119">
        <v>76</v>
      </c>
      <c r="E76" s="119">
        <v>74</v>
      </c>
      <c r="F76" s="119">
        <v>37</v>
      </c>
      <c r="G76" s="119">
        <v>50</v>
      </c>
      <c r="H76" s="119">
        <v>56</v>
      </c>
      <c r="I76" s="119">
        <v>18</v>
      </c>
      <c r="J76" s="119">
        <v>64</v>
      </c>
      <c r="K76" s="119">
        <v>44</v>
      </c>
      <c r="L76" s="119">
        <v>22</v>
      </c>
      <c r="M76" s="119">
        <v>66</v>
      </c>
      <c r="N76" s="119">
        <v>11</v>
      </c>
      <c r="O76" s="119">
        <v>27</v>
      </c>
      <c r="P76" s="119">
        <v>36</v>
      </c>
      <c r="Q76" s="119">
        <v>34</v>
      </c>
      <c r="R76" s="119">
        <v>25</v>
      </c>
      <c r="S76" s="119">
        <v>8</v>
      </c>
      <c r="T76" s="119">
        <v>30</v>
      </c>
      <c r="U76" s="119">
        <v>4</v>
      </c>
      <c r="V76" s="119">
        <v>35</v>
      </c>
      <c r="W76" s="119">
        <v>30</v>
      </c>
      <c r="X76" s="119">
        <v>12</v>
      </c>
      <c r="Y76" s="119">
        <v>28</v>
      </c>
      <c r="Z76" s="119">
        <v>61</v>
      </c>
      <c r="AA76" s="119">
        <v>73</v>
      </c>
      <c r="AB76" s="119">
        <v>40</v>
      </c>
      <c r="AC76" s="119">
        <v>26</v>
      </c>
      <c r="AD76" s="119">
        <v>60</v>
      </c>
      <c r="AE76" s="119">
        <v>45</v>
      </c>
      <c r="AF76" s="119">
        <v>45</v>
      </c>
      <c r="AG76" s="119">
        <v>71</v>
      </c>
      <c r="AH76" s="119">
        <v>27</v>
      </c>
      <c r="AI76" s="119">
        <v>64</v>
      </c>
      <c r="AJ76" s="119">
        <v>25</v>
      </c>
      <c r="AK76" s="119">
        <v>16</v>
      </c>
      <c r="AL76" s="119">
        <v>18</v>
      </c>
      <c r="AM76" s="119">
        <v>8</v>
      </c>
      <c r="AN76" s="119">
        <v>70</v>
      </c>
      <c r="AO76" s="119">
        <v>19</v>
      </c>
      <c r="AP76" s="119">
        <v>70</v>
      </c>
      <c r="AQ76" s="119">
        <v>61</v>
      </c>
      <c r="AR76" s="119">
        <v>48</v>
      </c>
      <c r="AS76" s="119">
        <v>71</v>
      </c>
      <c r="AT76" s="119">
        <v>11</v>
      </c>
      <c r="AU76" s="119">
        <v>14</v>
      </c>
      <c r="AV76" s="119">
        <v>33</v>
      </c>
      <c r="AW76" s="119">
        <v>51</v>
      </c>
      <c r="AX76" s="119">
        <v>69</v>
      </c>
      <c r="AY76" s="119">
        <v>37</v>
      </c>
      <c r="AZ76" s="119">
        <v>77</v>
      </c>
      <c r="BA76" s="119">
        <v>54</v>
      </c>
      <c r="BB76" s="119">
        <v>54</v>
      </c>
      <c r="BC76" s="119">
        <v>71</v>
      </c>
      <c r="BD76" s="119">
        <v>14</v>
      </c>
      <c r="BE76" s="119">
        <v>75</v>
      </c>
      <c r="BF76" s="119">
        <v>39</v>
      </c>
      <c r="BG76" s="119">
        <v>59</v>
      </c>
      <c r="BH76" s="119">
        <v>12</v>
      </c>
      <c r="BI76" s="119">
        <v>75</v>
      </c>
      <c r="BJ76" s="120" t="b">
        <f>OR(B168:BI168)</f>
        <v>0</v>
      </c>
    </row>
    <row r="77" spans="1:62" ht="13.15" x14ac:dyDescent="0.4">
      <c r="A77" s="116">
        <v>74</v>
      </c>
      <c r="B77" s="117">
        <v>81</v>
      </c>
      <c r="C77" s="117">
        <v>17</v>
      </c>
      <c r="D77" s="117">
        <v>63</v>
      </c>
      <c r="E77" s="117">
        <v>25</v>
      </c>
      <c r="F77" s="117">
        <v>51</v>
      </c>
      <c r="G77" s="117">
        <v>48</v>
      </c>
      <c r="H77" s="117">
        <v>62</v>
      </c>
      <c r="I77" s="117">
        <v>51</v>
      </c>
      <c r="J77" s="117">
        <v>5</v>
      </c>
      <c r="K77" s="117">
        <v>3</v>
      </c>
      <c r="L77" s="117">
        <v>4</v>
      </c>
      <c r="M77" s="117">
        <v>48</v>
      </c>
      <c r="N77" s="117">
        <v>36</v>
      </c>
      <c r="O77" s="117">
        <v>72</v>
      </c>
      <c r="P77" s="117">
        <v>16</v>
      </c>
      <c r="Q77" s="117">
        <v>31</v>
      </c>
      <c r="R77" s="117">
        <v>63</v>
      </c>
      <c r="S77" s="117">
        <v>13</v>
      </c>
      <c r="T77" s="117">
        <v>36</v>
      </c>
      <c r="U77" s="117">
        <v>15</v>
      </c>
      <c r="V77" s="117">
        <v>79</v>
      </c>
      <c r="W77" s="117">
        <v>26</v>
      </c>
      <c r="X77" s="117">
        <v>81</v>
      </c>
      <c r="Y77" s="117">
        <v>53</v>
      </c>
      <c r="Z77" s="117">
        <v>34</v>
      </c>
      <c r="AA77" s="117">
        <v>77</v>
      </c>
      <c r="AB77" s="117">
        <v>62</v>
      </c>
      <c r="AC77" s="117">
        <v>51</v>
      </c>
      <c r="AD77" s="117">
        <v>62</v>
      </c>
      <c r="AE77" s="117">
        <v>47</v>
      </c>
      <c r="AF77" s="117">
        <v>9</v>
      </c>
      <c r="AG77" s="117">
        <v>46</v>
      </c>
      <c r="AH77" s="117">
        <v>8</v>
      </c>
      <c r="AI77" s="117">
        <v>10</v>
      </c>
      <c r="AJ77" s="117">
        <v>49</v>
      </c>
      <c r="AK77" s="117">
        <v>78</v>
      </c>
      <c r="AL77" s="117">
        <v>27</v>
      </c>
      <c r="AM77" s="117">
        <v>24</v>
      </c>
      <c r="AN77" s="117">
        <v>8</v>
      </c>
      <c r="AO77" s="117">
        <v>35</v>
      </c>
      <c r="AP77" s="117">
        <v>69</v>
      </c>
      <c r="AQ77" s="117">
        <v>20</v>
      </c>
      <c r="AR77" s="117">
        <v>34</v>
      </c>
      <c r="AS77" s="117">
        <v>4</v>
      </c>
      <c r="AT77" s="117">
        <v>31</v>
      </c>
      <c r="AU77" s="117">
        <v>54</v>
      </c>
      <c r="AV77" s="117">
        <v>50</v>
      </c>
      <c r="AW77" s="117">
        <v>31</v>
      </c>
      <c r="AX77" s="117">
        <v>20</v>
      </c>
      <c r="AY77" s="117">
        <v>64</v>
      </c>
      <c r="AZ77" s="117">
        <v>3</v>
      </c>
      <c r="BA77" s="117">
        <v>59</v>
      </c>
      <c r="BB77" s="117">
        <v>19</v>
      </c>
      <c r="BC77" s="117">
        <v>37</v>
      </c>
      <c r="BD77" s="117">
        <v>15</v>
      </c>
      <c r="BE77" s="117">
        <v>43</v>
      </c>
      <c r="BF77" s="117">
        <v>5</v>
      </c>
      <c r="BG77" s="117">
        <v>72</v>
      </c>
      <c r="BH77" s="117">
        <v>38</v>
      </c>
      <c r="BI77" s="117">
        <v>72</v>
      </c>
      <c r="BJ77" s="118" t="b">
        <f>OR(B168:BI168)</f>
        <v>0</v>
      </c>
    </row>
    <row r="78" spans="1:62" ht="13.15" x14ac:dyDescent="0.4">
      <c r="A78" s="116">
        <v>75</v>
      </c>
      <c r="B78" s="119">
        <v>72</v>
      </c>
      <c r="C78" s="119">
        <v>62</v>
      </c>
      <c r="D78" s="119">
        <v>5</v>
      </c>
      <c r="E78" s="119">
        <v>46</v>
      </c>
      <c r="F78" s="119">
        <v>6</v>
      </c>
      <c r="G78" s="119">
        <v>51</v>
      </c>
      <c r="H78" s="119">
        <v>37</v>
      </c>
      <c r="I78" s="119">
        <v>38</v>
      </c>
      <c r="J78" s="119">
        <v>37</v>
      </c>
      <c r="K78" s="119">
        <v>64</v>
      </c>
      <c r="L78" s="119">
        <v>58</v>
      </c>
      <c r="M78" s="119">
        <v>27</v>
      </c>
      <c r="N78" s="119">
        <v>47</v>
      </c>
      <c r="O78" s="119">
        <v>45</v>
      </c>
      <c r="P78" s="119">
        <v>50</v>
      </c>
      <c r="Q78" s="119">
        <v>77</v>
      </c>
      <c r="R78" s="119">
        <v>61</v>
      </c>
      <c r="S78" s="119">
        <v>50</v>
      </c>
      <c r="T78" s="119">
        <v>21</v>
      </c>
      <c r="U78" s="119">
        <v>26</v>
      </c>
      <c r="V78" s="119">
        <v>29</v>
      </c>
      <c r="W78" s="119">
        <v>32</v>
      </c>
      <c r="X78" s="119">
        <v>35</v>
      </c>
      <c r="Y78" s="119">
        <v>31</v>
      </c>
      <c r="Z78" s="119">
        <v>9</v>
      </c>
      <c r="AA78" s="119">
        <v>33</v>
      </c>
      <c r="AB78" s="119">
        <v>20</v>
      </c>
      <c r="AC78" s="119">
        <v>31</v>
      </c>
      <c r="AD78" s="119">
        <v>57</v>
      </c>
      <c r="AE78" s="119">
        <v>73</v>
      </c>
      <c r="AF78" s="119">
        <v>61</v>
      </c>
      <c r="AG78" s="119">
        <v>80</v>
      </c>
      <c r="AH78" s="119">
        <v>26</v>
      </c>
      <c r="AI78" s="119">
        <v>43</v>
      </c>
      <c r="AJ78" s="119">
        <v>16</v>
      </c>
      <c r="AK78" s="119">
        <v>23</v>
      </c>
      <c r="AL78" s="119">
        <v>22</v>
      </c>
      <c r="AM78" s="119">
        <v>29</v>
      </c>
      <c r="AN78" s="119">
        <v>11</v>
      </c>
      <c r="AO78" s="119">
        <v>29</v>
      </c>
      <c r="AP78" s="119">
        <v>16</v>
      </c>
      <c r="AQ78" s="119">
        <v>49</v>
      </c>
      <c r="AR78" s="119">
        <v>61</v>
      </c>
      <c r="AS78" s="119">
        <v>54</v>
      </c>
      <c r="AT78" s="119">
        <v>41</v>
      </c>
      <c r="AU78" s="119">
        <v>20</v>
      </c>
      <c r="AV78" s="119">
        <v>38</v>
      </c>
      <c r="AW78" s="119">
        <v>16</v>
      </c>
      <c r="AX78" s="119">
        <v>57</v>
      </c>
      <c r="AY78" s="119">
        <v>48</v>
      </c>
      <c r="AZ78" s="119">
        <v>79</v>
      </c>
      <c r="BA78" s="119">
        <v>52</v>
      </c>
      <c r="BB78" s="119">
        <v>14</v>
      </c>
      <c r="BC78" s="119">
        <v>69</v>
      </c>
      <c r="BD78" s="119">
        <v>74</v>
      </c>
      <c r="BE78" s="119">
        <v>13</v>
      </c>
      <c r="BF78" s="119">
        <v>24</v>
      </c>
      <c r="BG78" s="119">
        <v>34</v>
      </c>
      <c r="BH78" s="119">
        <v>76</v>
      </c>
      <c r="BI78" s="119">
        <v>63</v>
      </c>
      <c r="BJ78" s="120" t="b">
        <f>OR(B168:BI168)</f>
        <v>0</v>
      </c>
    </row>
    <row r="79" spans="1:62" ht="13.15" x14ac:dyDescent="0.4">
      <c r="A79" s="116">
        <v>76</v>
      </c>
      <c r="B79" s="117">
        <v>49</v>
      </c>
      <c r="C79" s="117">
        <v>45</v>
      </c>
      <c r="D79" s="117">
        <v>33</v>
      </c>
      <c r="E79" s="117">
        <v>54</v>
      </c>
      <c r="F79" s="117">
        <v>61</v>
      </c>
      <c r="G79" s="117">
        <v>44</v>
      </c>
      <c r="H79" s="117">
        <v>22</v>
      </c>
      <c r="I79" s="117">
        <v>58</v>
      </c>
      <c r="J79" s="117">
        <v>8</v>
      </c>
      <c r="K79" s="117">
        <v>37</v>
      </c>
      <c r="L79" s="117">
        <v>29</v>
      </c>
      <c r="M79" s="117">
        <v>74</v>
      </c>
      <c r="N79" s="117">
        <v>27</v>
      </c>
      <c r="O79" s="117">
        <v>10</v>
      </c>
      <c r="P79" s="117">
        <v>60</v>
      </c>
      <c r="Q79" s="117">
        <v>50</v>
      </c>
      <c r="R79" s="117">
        <v>66</v>
      </c>
      <c r="S79" s="117">
        <v>32</v>
      </c>
      <c r="T79" s="117">
        <v>30</v>
      </c>
      <c r="U79" s="117">
        <v>11</v>
      </c>
      <c r="V79" s="117">
        <v>2</v>
      </c>
      <c r="W79" s="117">
        <v>69</v>
      </c>
      <c r="X79" s="117">
        <v>55</v>
      </c>
      <c r="Y79" s="117">
        <v>50</v>
      </c>
      <c r="Z79" s="117">
        <v>64</v>
      </c>
      <c r="AA79" s="117">
        <v>61</v>
      </c>
      <c r="AB79" s="117">
        <v>37</v>
      </c>
      <c r="AC79" s="117">
        <v>50</v>
      </c>
      <c r="AD79" s="117">
        <v>26</v>
      </c>
      <c r="AE79" s="117">
        <v>77</v>
      </c>
      <c r="AF79" s="117">
        <v>66</v>
      </c>
      <c r="AG79" s="117">
        <v>47</v>
      </c>
      <c r="AH79" s="117">
        <v>47</v>
      </c>
      <c r="AI79" s="117">
        <v>38</v>
      </c>
      <c r="AJ79" s="117">
        <v>56</v>
      </c>
      <c r="AK79" s="117">
        <v>36</v>
      </c>
      <c r="AL79" s="117">
        <v>65</v>
      </c>
      <c r="AM79" s="117">
        <v>33</v>
      </c>
      <c r="AN79" s="117">
        <v>50</v>
      </c>
      <c r="AO79" s="117">
        <v>55</v>
      </c>
      <c r="AP79" s="117">
        <v>62</v>
      </c>
      <c r="AQ79" s="117">
        <v>53</v>
      </c>
      <c r="AR79" s="117">
        <v>74</v>
      </c>
      <c r="AS79" s="117">
        <v>41</v>
      </c>
      <c r="AT79" s="117">
        <v>33</v>
      </c>
      <c r="AU79" s="117">
        <v>33</v>
      </c>
      <c r="AV79" s="117">
        <v>71</v>
      </c>
      <c r="AW79" s="117">
        <v>5</v>
      </c>
      <c r="AX79" s="117">
        <v>25</v>
      </c>
      <c r="AY79" s="117">
        <v>2</v>
      </c>
      <c r="AZ79" s="117">
        <v>48</v>
      </c>
      <c r="BA79" s="117">
        <v>53</v>
      </c>
      <c r="BB79" s="117">
        <v>29</v>
      </c>
      <c r="BC79" s="117">
        <v>41</v>
      </c>
      <c r="BD79" s="117">
        <v>44</v>
      </c>
      <c r="BE79" s="117">
        <v>48</v>
      </c>
      <c r="BF79" s="117">
        <v>71</v>
      </c>
      <c r="BG79" s="117">
        <v>4</v>
      </c>
      <c r="BH79" s="117">
        <v>23</v>
      </c>
      <c r="BI79" s="117">
        <v>58</v>
      </c>
      <c r="BJ79" s="118" t="b">
        <f>OR(B171:BI171)</f>
        <v>0</v>
      </c>
    </row>
    <row r="80" spans="1:62" ht="13.15" x14ac:dyDescent="0.4">
      <c r="A80" s="116">
        <v>77</v>
      </c>
      <c r="B80" s="119">
        <v>75</v>
      </c>
      <c r="C80" s="119">
        <v>27</v>
      </c>
      <c r="D80" s="119">
        <v>19</v>
      </c>
      <c r="E80" s="119">
        <v>69</v>
      </c>
      <c r="F80" s="119">
        <v>13</v>
      </c>
      <c r="G80" s="119">
        <v>15</v>
      </c>
      <c r="H80" s="119">
        <v>34</v>
      </c>
      <c r="I80" s="119">
        <v>81</v>
      </c>
      <c r="J80" s="119">
        <v>56</v>
      </c>
      <c r="K80" s="119">
        <v>53</v>
      </c>
      <c r="L80" s="119">
        <v>53</v>
      </c>
      <c r="M80" s="119">
        <v>23</v>
      </c>
      <c r="N80" s="119">
        <v>30</v>
      </c>
      <c r="O80" s="119">
        <v>24</v>
      </c>
      <c r="P80" s="119">
        <v>37</v>
      </c>
      <c r="Q80" s="119">
        <v>52</v>
      </c>
      <c r="R80" s="119">
        <v>67</v>
      </c>
      <c r="S80" s="119">
        <v>4</v>
      </c>
      <c r="T80" s="119">
        <v>18</v>
      </c>
      <c r="U80" s="119">
        <v>16</v>
      </c>
      <c r="V80" s="119">
        <v>60</v>
      </c>
      <c r="W80" s="119">
        <v>67</v>
      </c>
      <c r="X80" s="119">
        <v>58</v>
      </c>
      <c r="Y80" s="119">
        <v>13</v>
      </c>
      <c r="Z80" s="119">
        <v>22</v>
      </c>
      <c r="AA80" s="119">
        <v>15</v>
      </c>
      <c r="AB80" s="119">
        <v>75</v>
      </c>
      <c r="AC80" s="119">
        <v>68</v>
      </c>
      <c r="AD80" s="119">
        <v>50</v>
      </c>
      <c r="AE80" s="119">
        <v>12</v>
      </c>
      <c r="AF80" s="119">
        <v>24</v>
      </c>
      <c r="AG80" s="119">
        <v>66</v>
      </c>
      <c r="AH80" s="119">
        <v>51</v>
      </c>
      <c r="AI80" s="119">
        <v>12</v>
      </c>
      <c r="AJ80" s="119">
        <v>63</v>
      </c>
      <c r="AK80" s="119">
        <v>37</v>
      </c>
      <c r="AL80" s="119">
        <v>13</v>
      </c>
      <c r="AM80" s="119">
        <v>65</v>
      </c>
      <c r="AN80" s="119">
        <v>52</v>
      </c>
      <c r="AO80" s="119">
        <v>14</v>
      </c>
      <c r="AP80" s="119">
        <v>81</v>
      </c>
      <c r="AQ80" s="119">
        <v>40</v>
      </c>
      <c r="AR80" s="119">
        <v>76</v>
      </c>
      <c r="AS80" s="119">
        <v>78</v>
      </c>
      <c r="AT80" s="119">
        <v>47</v>
      </c>
      <c r="AU80" s="119">
        <v>74</v>
      </c>
      <c r="AV80" s="119">
        <v>27</v>
      </c>
      <c r="AW80" s="119">
        <v>35</v>
      </c>
      <c r="AX80" s="119">
        <v>22</v>
      </c>
      <c r="AY80" s="119">
        <v>71</v>
      </c>
      <c r="AZ80" s="119">
        <v>32</v>
      </c>
      <c r="BA80" s="119">
        <v>12</v>
      </c>
      <c r="BB80" s="119">
        <v>81</v>
      </c>
      <c r="BC80" s="119">
        <v>35</v>
      </c>
      <c r="BD80" s="119">
        <v>73</v>
      </c>
      <c r="BE80" s="119">
        <v>14</v>
      </c>
      <c r="BF80" s="119">
        <v>37</v>
      </c>
      <c r="BG80" s="119">
        <v>21</v>
      </c>
      <c r="BH80" s="119">
        <v>69</v>
      </c>
      <c r="BI80" s="119">
        <v>30</v>
      </c>
      <c r="BJ80" s="120" t="b">
        <f>OR(B171:BI171)</f>
        <v>0</v>
      </c>
    </row>
    <row r="81" spans="1:62" ht="13.15" x14ac:dyDescent="0.4">
      <c r="A81" s="116">
        <v>78</v>
      </c>
      <c r="B81" s="117">
        <v>4</v>
      </c>
      <c r="C81" s="117">
        <v>22</v>
      </c>
      <c r="D81" s="117">
        <v>61</v>
      </c>
      <c r="E81" s="117">
        <v>6</v>
      </c>
      <c r="F81" s="117">
        <v>54</v>
      </c>
      <c r="G81" s="117">
        <v>47</v>
      </c>
      <c r="H81" s="117">
        <v>25</v>
      </c>
      <c r="I81" s="117">
        <v>55</v>
      </c>
      <c r="J81" s="117">
        <v>61</v>
      </c>
      <c r="K81" s="117">
        <v>75</v>
      </c>
      <c r="L81" s="117">
        <v>72</v>
      </c>
      <c r="M81" s="117">
        <v>61</v>
      </c>
      <c r="N81" s="117">
        <v>58</v>
      </c>
      <c r="O81" s="117">
        <v>2</v>
      </c>
      <c r="P81" s="117">
        <v>10</v>
      </c>
      <c r="Q81" s="117">
        <v>74</v>
      </c>
      <c r="R81" s="117">
        <v>23</v>
      </c>
      <c r="S81" s="117">
        <v>19</v>
      </c>
      <c r="T81" s="117">
        <v>48</v>
      </c>
      <c r="U81" s="117">
        <v>4</v>
      </c>
      <c r="V81" s="117">
        <v>79</v>
      </c>
      <c r="W81" s="117">
        <v>11</v>
      </c>
      <c r="X81" s="117">
        <v>69</v>
      </c>
      <c r="Y81" s="117">
        <v>45</v>
      </c>
      <c r="Z81" s="117">
        <v>58</v>
      </c>
      <c r="AA81" s="117">
        <v>4</v>
      </c>
      <c r="AB81" s="117">
        <v>15</v>
      </c>
      <c r="AC81" s="117">
        <v>54</v>
      </c>
      <c r="AD81" s="117">
        <v>21</v>
      </c>
      <c r="AE81" s="117">
        <v>64</v>
      </c>
      <c r="AF81" s="117">
        <v>76</v>
      </c>
      <c r="AG81" s="117">
        <v>1</v>
      </c>
      <c r="AH81" s="117">
        <v>46</v>
      </c>
      <c r="AI81" s="117">
        <v>31</v>
      </c>
      <c r="AJ81" s="117">
        <v>22</v>
      </c>
      <c r="AK81" s="117">
        <v>66</v>
      </c>
      <c r="AL81" s="117">
        <v>37</v>
      </c>
      <c r="AM81" s="117">
        <v>64</v>
      </c>
      <c r="AN81" s="117">
        <v>15</v>
      </c>
      <c r="AO81" s="117">
        <v>51</v>
      </c>
      <c r="AP81" s="117">
        <v>80</v>
      </c>
      <c r="AQ81" s="117">
        <v>69</v>
      </c>
      <c r="AR81" s="117">
        <v>39</v>
      </c>
      <c r="AS81" s="117">
        <v>2</v>
      </c>
      <c r="AT81" s="117">
        <v>69</v>
      </c>
      <c r="AU81" s="117">
        <v>37</v>
      </c>
      <c r="AV81" s="117">
        <v>76</v>
      </c>
      <c r="AW81" s="117">
        <v>53</v>
      </c>
      <c r="AX81" s="117">
        <v>41</v>
      </c>
      <c r="AY81" s="117">
        <v>13</v>
      </c>
      <c r="AZ81" s="117">
        <v>64</v>
      </c>
      <c r="BA81" s="117">
        <v>16</v>
      </c>
      <c r="BB81" s="117">
        <v>40</v>
      </c>
      <c r="BC81" s="117">
        <v>33</v>
      </c>
      <c r="BD81" s="117">
        <v>42</v>
      </c>
      <c r="BE81" s="117">
        <v>27</v>
      </c>
      <c r="BF81" s="117">
        <v>46</v>
      </c>
      <c r="BG81" s="117">
        <v>32</v>
      </c>
      <c r="BH81" s="117">
        <v>27</v>
      </c>
      <c r="BI81" s="117">
        <v>3</v>
      </c>
      <c r="BJ81" s="118" t="b">
        <f>OR(B171:BI171)</f>
        <v>0</v>
      </c>
    </row>
    <row r="82" spans="1:62" ht="13.15" x14ac:dyDescent="0.4">
      <c r="A82" s="116">
        <v>79</v>
      </c>
      <c r="B82" s="119">
        <v>69</v>
      </c>
      <c r="C82" s="119">
        <v>68</v>
      </c>
      <c r="D82" s="119">
        <v>37</v>
      </c>
      <c r="E82" s="119">
        <v>68</v>
      </c>
      <c r="F82" s="119">
        <v>31</v>
      </c>
      <c r="G82" s="119">
        <v>31</v>
      </c>
      <c r="H82" s="119">
        <v>49</v>
      </c>
      <c r="I82" s="119">
        <v>64</v>
      </c>
      <c r="J82" s="119">
        <v>81</v>
      </c>
      <c r="K82" s="119">
        <v>55</v>
      </c>
      <c r="L82" s="119">
        <v>4</v>
      </c>
      <c r="M82" s="119">
        <v>59</v>
      </c>
      <c r="N82" s="119">
        <v>34</v>
      </c>
      <c r="O82" s="119">
        <v>51</v>
      </c>
      <c r="P82" s="119">
        <v>39</v>
      </c>
      <c r="Q82" s="119">
        <v>78</v>
      </c>
      <c r="R82" s="119">
        <v>58</v>
      </c>
      <c r="S82" s="119">
        <v>32</v>
      </c>
      <c r="T82" s="119">
        <v>48</v>
      </c>
      <c r="U82" s="119">
        <v>75</v>
      </c>
      <c r="V82" s="119">
        <v>72</v>
      </c>
      <c r="W82" s="119">
        <v>51</v>
      </c>
      <c r="X82" s="119">
        <v>24</v>
      </c>
      <c r="Y82" s="119">
        <v>30</v>
      </c>
      <c r="Z82" s="119">
        <v>14</v>
      </c>
      <c r="AA82" s="119">
        <v>10</v>
      </c>
      <c r="AB82" s="119">
        <v>36</v>
      </c>
      <c r="AC82" s="119">
        <v>25</v>
      </c>
      <c r="AD82" s="119">
        <v>25</v>
      </c>
      <c r="AE82" s="119">
        <v>41</v>
      </c>
      <c r="AF82" s="119">
        <v>55</v>
      </c>
      <c r="AG82" s="119">
        <v>55</v>
      </c>
      <c r="AH82" s="119">
        <v>69</v>
      </c>
      <c r="AI82" s="119">
        <v>6</v>
      </c>
      <c r="AJ82" s="119">
        <v>51</v>
      </c>
      <c r="AK82" s="119">
        <v>19</v>
      </c>
      <c r="AL82" s="119">
        <v>81</v>
      </c>
      <c r="AM82" s="119">
        <v>81</v>
      </c>
      <c r="AN82" s="119">
        <v>75</v>
      </c>
      <c r="AO82" s="119">
        <v>1</v>
      </c>
      <c r="AP82" s="119">
        <v>48</v>
      </c>
      <c r="AQ82" s="119">
        <v>69</v>
      </c>
      <c r="AR82" s="119">
        <v>5</v>
      </c>
      <c r="AS82" s="119">
        <v>44</v>
      </c>
      <c r="AT82" s="119">
        <v>17</v>
      </c>
      <c r="AU82" s="119">
        <v>76</v>
      </c>
      <c r="AV82" s="119">
        <v>78</v>
      </c>
      <c r="AW82" s="119">
        <v>53</v>
      </c>
      <c r="AX82" s="119">
        <v>45</v>
      </c>
      <c r="AY82" s="119">
        <v>12</v>
      </c>
      <c r="AZ82" s="119">
        <v>23</v>
      </c>
      <c r="BA82" s="119">
        <v>9</v>
      </c>
      <c r="BB82" s="119">
        <v>61</v>
      </c>
      <c r="BC82" s="119">
        <v>20</v>
      </c>
      <c r="BD82" s="119">
        <v>39</v>
      </c>
      <c r="BE82" s="119">
        <v>43</v>
      </c>
      <c r="BF82" s="119">
        <v>16</v>
      </c>
      <c r="BG82" s="119">
        <v>14</v>
      </c>
      <c r="BH82" s="119">
        <v>23</v>
      </c>
      <c r="BI82" s="119">
        <v>13</v>
      </c>
      <c r="BJ82" s="120" t="b">
        <f>OR(B174:BI174)</f>
        <v>0</v>
      </c>
    </row>
    <row r="83" spans="1:62" ht="13.15" x14ac:dyDescent="0.4">
      <c r="A83" s="116">
        <v>80</v>
      </c>
      <c r="B83" s="117">
        <v>52</v>
      </c>
      <c r="C83" s="117">
        <v>72</v>
      </c>
      <c r="D83" s="117">
        <v>47</v>
      </c>
      <c r="E83" s="117">
        <v>52</v>
      </c>
      <c r="F83" s="117">
        <v>81</v>
      </c>
      <c r="G83" s="117">
        <v>55</v>
      </c>
      <c r="H83" s="117">
        <v>46</v>
      </c>
      <c r="I83" s="117">
        <v>19</v>
      </c>
      <c r="J83" s="117">
        <v>67</v>
      </c>
      <c r="K83" s="117">
        <v>23</v>
      </c>
      <c r="L83" s="117">
        <v>49</v>
      </c>
      <c r="M83" s="117">
        <v>36</v>
      </c>
      <c r="N83" s="117">
        <v>73</v>
      </c>
      <c r="O83" s="117">
        <v>52</v>
      </c>
      <c r="P83" s="117">
        <v>27</v>
      </c>
      <c r="Q83" s="117">
        <v>60</v>
      </c>
      <c r="R83" s="117">
        <v>49</v>
      </c>
      <c r="S83" s="117">
        <v>26</v>
      </c>
      <c r="T83" s="117">
        <v>23</v>
      </c>
      <c r="U83" s="117">
        <v>66</v>
      </c>
      <c r="V83" s="117">
        <v>50</v>
      </c>
      <c r="W83" s="117">
        <v>21</v>
      </c>
      <c r="X83" s="117">
        <v>8</v>
      </c>
      <c r="Y83" s="117">
        <v>6</v>
      </c>
      <c r="Z83" s="117">
        <v>70</v>
      </c>
      <c r="AA83" s="117">
        <v>58</v>
      </c>
      <c r="AB83" s="117">
        <v>62</v>
      </c>
      <c r="AC83" s="117">
        <v>53</v>
      </c>
      <c r="AD83" s="117">
        <v>15</v>
      </c>
      <c r="AE83" s="117">
        <v>64</v>
      </c>
      <c r="AF83" s="117">
        <v>13</v>
      </c>
      <c r="AG83" s="117">
        <v>31</v>
      </c>
      <c r="AH83" s="117">
        <v>19</v>
      </c>
      <c r="AI83" s="117">
        <v>80</v>
      </c>
      <c r="AJ83" s="117">
        <v>64</v>
      </c>
      <c r="AK83" s="117">
        <v>5</v>
      </c>
      <c r="AL83" s="117">
        <v>29</v>
      </c>
      <c r="AM83" s="117">
        <v>52</v>
      </c>
      <c r="AN83" s="117">
        <v>66</v>
      </c>
      <c r="AO83" s="117">
        <v>71</v>
      </c>
      <c r="AP83" s="117">
        <v>52</v>
      </c>
      <c r="AQ83" s="117">
        <v>65</v>
      </c>
      <c r="AR83" s="117">
        <v>32</v>
      </c>
      <c r="AS83" s="117">
        <v>71</v>
      </c>
      <c r="AT83" s="117">
        <v>44</v>
      </c>
      <c r="AU83" s="117">
        <v>80</v>
      </c>
      <c r="AV83" s="117">
        <v>63</v>
      </c>
      <c r="AW83" s="117">
        <v>12</v>
      </c>
      <c r="AX83" s="117">
        <v>51</v>
      </c>
      <c r="AY83" s="117">
        <v>18</v>
      </c>
      <c r="AZ83" s="117">
        <v>58</v>
      </c>
      <c r="BA83" s="117">
        <v>21</v>
      </c>
      <c r="BB83" s="117">
        <v>19</v>
      </c>
      <c r="BC83" s="117">
        <v>16</v>
      </c>
      <c r="BD83" s="117">
        <v>20</v>
      </c>
      <c r="BE83" s="117">
        <v>68</v>
      </c>
      <c r="BF83" s="117">
        <v>64</v>
      </c>
      <c r="BG83" s="117">
        <v>65</v>
      </c>
      <c r="BH83" s="117">
        <v>72</v>
      </c>
      <c r="BI83" s="117">
        <v>8</v>
      </c>
      <c r="BJ83" s="118" t="b">
        <f>OR(B174:BI174)</f>
        <v>0</v>
      </c>
    </row>
    <row r="84" spans="1:62" ht="13.15" x14ac:dyDescent="0.4">
      <c r="A84" s="116">
        <v>81</v>
      </c>
      <c r="B84" s="119">
        <v>63</v>
      </c>
      <c r="C84" s="119">
        <v>80</v>
      </c>
      <c r="D84" s="119">
        <v>23</v>
      </c>
      <c r="E84" s="119">
        <v>29</v>
      </c>
      <c r="F84" s="119">
        <v>56</v>
      </c>
      <c r="G84" s="119">
        <v>3</v>
      </c>
      <c r="H84" s="119">
        <v>47</v>
      </c>
      <c r="I84" s="119">
        <v>14</v>
      </c>
      <c r="J84" s="119">
        <v>48</v>
      </c>
      <c r="K84" s="119">
        <v>76</v>
      </c>
      <c r="L84" s="119">
        <v>28</v>
      </c>
      <c r="M84" s="119">
        <v>22</v>
      </c>
      <c r="N84" s="119">
        <v>30</v>
      </c>
      <c r="O84" s="119">
        <v>41</v>
      </c>
      <c r="P84" s="119">
        <v>21</v>
      </c>
      <c r="Q84" s="119">
        <v>80</v>
      </c>
      <c r="R84" s="119">
        <v>2</v>
      </c>
      <c r="S84" s="119">
        <v>20</v>
      </c>
      <c r="T84" s="119">
        <v>39</v>
      </c>
      <c r="U84" s="119">
        <v>47</v>
      </c>
      <c r="V84" s="119">
        <v>52</v>
      </c>
      <c r="W84" s="119">
        <v>43</v>
      </c>
      <c r="X84" s="119">
        <v>27</v>
      </c>
      <c r="Y84" s="119">
        <v>10</v>
      </c>
      <c r="Z84" s="119">
        <v>80</v>
      </c>
      <c r="AA84" s="119">
        <v>42</v>
      </c>
      <c r="AB84" s="119">
        <v>13</v>
      </c>
      <c r="AC84" s="119">
        <v>78</v>
      </c>
      <c r="AD84" s="119">
        <v>56</v>
      </c>
      <c r="AE84" s="119">
        <v>28</v>
      </c>
      <c r="AF84" s="119">
        <v>12</v>
      </c>
      <c r="AG84" s="119">
        <v>20</v>
      </c>
      <c r="AH84" s="119">
        <v>55</v>
      </c>
      <c r="AI84" s="119">
        <v>56</v>
      </c>
      <c r="AJ84" s="119">
        <v>9</v>
      </c>
      <c r="AK84" s="119">
        <v>34</v>
      </c>
      <c r="AL84" s="119">
        <v>33</v>
      </c>
      <c r="AM84" s="119">
        <v>25</v>
      </c>
      <c r="AN84" s="119">
        <v>32</v>
      </c>
      <c r="AO84" s="119">
        <v>10</v>
      </c>
      <c r="AP84" s="119">
        <v>5</v>
      </c>
      <c r="AQ84" s="119">
        <v>47</v>
      </c>
      <c r="AR84" s="119">
        <v>81</v>
      </c>
      <c r="AS84" s="119">
        <v>80</v>
      </c>
      <c r="AT84" s="119">
        <v>38</v>
      </c>
      <c r="AU84" s="119">
        <v>25</v>
      </c>
      <c r="AV84" s="119">
        <v>17</v>
      </c>
      <c r="AW84" s="119">
        <v>49</v>
      </c>
      <c r="AX84" s="119">
        <v>74</v>
      </c>
      <c r="AY84" s="119">
        <v>51</v>
      </c>
      <c r="AZ84" s="119">
        <v>37</v>
      </c>
      <c r="BA84" s="119">
        <v>73</v>
      </c>
      <c r="BB84" s="119">
        <v>16</v>
      </c>
      <c r="BC84" s="119">
        <v>52</v>
      </c>
      <c r="BD84" s="119">
        <v>54</v>
      </c>
      <c r="BE84" s="119">
        <v>72</v>
      </c>
      <c r="BF84" s="119">
        <v>38</v>
      </c>
      <c r="BG84" s="119">
        <v>37</v>
      </c>
      <c r="BH84" s="119">
        <v>22</v>
      </c>
      <c r="BI84" s="119">
        <v>79</v>
      </c>
      <c r="BJ84" s="120" t="b">
        <f>OR(B174:BI174)</f>
        <v>0</v>
      </c>
    </row>
    <row r="85" spans="1:62" ht="13.15" x14ac:dyDescent="0.4">
      <c r="A85" s="116">
        <v>82</v>
      </c>
      <c r="B85" s="117">
        <v>40</v>
      </c>
      <c r="C85" s="117">
        <v>31</v>
      </c>
      <c r="D85" s="117">
        <v>31</v>
      </c>
      <c r="E85" s="117">
        <v>7</v>
      </c>
      <c r="F85" s="117">
        <v>80</v>
      </c>
      <c r="G85" s="117">
        <v>79</v>
      </c>
      <c r="H85" s="117">
        <v>3</v>
      </c>
      <c r="I85" s="117">
        <v>81</v>
      </c>
      <c r="J85" s="117">
        <v>49</v>
      </c>
      <c r="K85" s="117">
        <v>46</v>
      </c>
      <c r="L85" s="117">
        <v>37</v>
      </c>
      <c r="M85" s="117">
        <v>63</v>
      </c>
      <c r="N85" s="117">
        <v>41</v>
      </c>
      <c r="O85" s="117">
        <v>17</v>
      </c>
      <c r="P85" s="117">
        <v>26</v>
      </c>
      <c r="Q85" s="117">
        <v>66</v>
      </c>
      <c r="R85" s="117">
        <v>39</v>
      </c>
      <c r="S85" s="117">
        <v>45</v>
      </c>
      <c r="T85" s="117">
        <v>14</v>
      </c>
      <c r="U85" s="117">
        <v>12</v>
      </c>
      <c r="V85" s="117">
        <v>48</v>
      </c>
      <c r="W85" s="117">
        <v>52</v>
      </c>
      <c r="X85" s="117">
        <v>52</v>
      </c>
      <c r="Y85" s="117">
        <v>68</v>
      </c>
      <c r="Z85" s="117">
        <v>37</v>
      </c>
      <c r="AA85" s="117">
        <v>29</v>
      </c>
      <c r="AB85" s="117">
        <v>70</v>
      </c>
      <c r="AC85" s="117">
        <v>28</v>
      </c>
      <c r="AD85" s="117">
        <v>57</v>
      </c>
      <c r="AE85" s="117">
        <v>75</v>
      </c>
      <c r="AF85" s="117">
        <v>13</v>
      </c>
      <c r="AG85" s="117">
        <v>35</v>
      </c>
      <c r="AH85" s="117">
        <v>28</v>
      </c>
      <c r="AI85" s="117">
        <v>6</v>
      </c>
      <c r="AJ85" s="117">
        <v>67</v>
      </c>
      <c r="AK85" s="117">
        <v>79</v>
      </c>
      <c r="AL85" s="117">
        <v>8</v>
      </c>
      <c r="AM85" s="117">
        <v>28</v>
      </c>
      <c r="AN85" s="117">
        <v>4</v>
      </c>
      <c r="AO85" s="117">
        <v>69</v>
      </c>
      <c r="AP85" s="117">
        <v>59</v>
      </c>
      <c r="AQ85" s="117">
        <v>4</v>
      </c>
      <c r="AR85" s="117">
        <v>40</v>
      </c>
      <c r="AS85" s="117">
        <v>41</v>
      </c>
      <c r="AT85" s="117">
        <v>22</v>
      </c>
      <c r="AU85" s="117">
        <v>32</v>
      </c>
      <c r="AV85" s="117">
        <v>66</v>
      </c>
      <c r="AW85" s="117">
        <v>10</v>
      </c>
      <c r="AX85" s="117">
        <v>9</v>
      </c>
      <c r="AY85" s="117">
        <v>27</v>
      </c>
      <c r="AZ85" s="117">
        <v>6</v>
      </c>
      <c r="BA85" s="117">
        <v>63</v>
      </c>
      <c r="BB85" s="117">
        <v>14</v>
      </c>
      <c r="BC85" s="117">
        <v>61</v>
      </c>
      <c r="BD85" s="117">
        <v>73</v>
      </c>
      <c r="BE85" s="117">
        <v>75</v>
      </c>
      <c r="BF85" s="117">
        <v>47</v>
      </c>
      <c r="BG85" s="117">
        <v>10</v>
      </c>
      <c r="BH85" s="117">
        <v>10</v>
      </c>
      <c r="BI85" s="117">
        <v>56</v>
      </c>
      <c r="BJ85" s="118" t="b">
        <f>OR(B177:BI177)</f>
        <v>0</v>
      </c>
    </row>
    <row r="86" spans="1:62" ht="13.15" x14ac:dyDescent="0.4">
      <c r="A86" s="116">
        <v>83</v>
      </c>
      <c r="B86" s="119">
        <v>24</v>
      </c>
      <c r="C86" s="119">
        <v>59</v>
      </c>
      <c r="D86" s="119">
        <v>7</v>
      </c>
      <c r="E86" s="119">
        <v>8</v>
      </c>
      <c r="F86" s="119">
        <v>14</v>
      </c>
      <c r="G86" s="119">
        <v>61</v>
      </c>
      <c r="H86" s="119">
        <v>7</v>
      </c>
      <c r="I86" s="119">
        <v>54</v>
      </c>
      <c r="J86" s="119">
        <v>78</v>
      </c>
      <c r="K86" s="119">
        <v>50</v>
      </c>
      <c r="L86" s="119">
        <v>50</v>
      </c>
      <c r="M86" s="119">
        <v>19</v>
      </c>
      <c r="N86" s="119">
        <v>5</v>
      </c>
      <c r="O86" s="119">
        <v>79</v>
      </c>
      <c r="P86" s="119">
        <v>50</v>
      </c>
      <c r="Q86" s="119">
        <v>2</v>
      </c>
      <c r="R86" s="119">
        <v>22</v>
      </c>
      <c r="S86" s="119">
        <v>50</v>
      </c>
      <c r="T86" s="119">
        <v>6</v>
      </c>
      <c r="U86" s="119">
        <v>81</v>
      </c>
      <c r="V86" s="119">
        <v>61</v>
      </c>
      <c r="W86" s="119">
        <v>68</v>
      </c>
      <c r="X86" s="119">
        <v>26</v>
      </c>
      <c r="Y86" s="119">
        <v>19</v>
      </c>
      <c r="Z86" s="119">
        <v>73</v>
      </c>
      <c r="AA86" s="119">
        <v>6</v>
      </c>
      <c r="AB86" s="119">
        <v>71</v>
      </c>
      <c r="AC86" s="119">
        <v>16</v>
      </c>
      <c r="AD86" s="119">
        <v>81</v>
      </c>
      <c r="AE86" s="119">
        <v>58</v>
      </c>
      <c r="AF86" s="119">
        <v>70</v>
      </c>
      <c r="AG86" s="119">
        <v>16</v>
      </c>
      <c r="AH86" s="119">
        <v>36</v>
      </c>
      <c r="AI86" s="119">
        <v>22</v>
      </c>
      <c r="AJ86" s="119">
        <v>13</v>
      </c>
      <c r="AK86" s="119">
        <v>6</v>
      </c>
      <c r="AL86" s="119">
        <v>67</v>
      </c>
      <c r="AM86" s="119">
        <v>39</v>
      </c>
      <c r="AN86" s="119">
        <v>62</v>
      </c>
      <c r="AO86" s="119">
        <v>29</v>
      </c>
      <c r="AP86" s="119">
        <v>3</v>
      </c>
      <c r="AQ86" s="119">
        <v>31</v>
      </c>
      <c r="AR86" s="119">
        <v>65</v>
      </c>
      <c r="AS86" s="119">
        <v>81</v>
      </c>
      <c r="AT86" s="119">
        <v>76</v>
      </c>
      <c r="AU86" s="119">
        <v>51</v>
      </c>
      <c r="AV86" s="119">
        <v>67</v>
      </c>
      <c r="AW86" s="119">
        <v>15</v>
      </c>
      <c r="AX86" s="119">
        <v>75</v>
      </c>
      <c r="AY86" s="119">
        <v>73</v>
      </c>
      <c r="AZ86" s="119">
        <v>69</v>
      </c>
      <c r="BA86" s="119">
        <v>30</v>
      </c>
      <c r="BB86" s="119">
        <v>23</v>
      </c>
      <c r="BC86" s="119">
        <v>40</v>
      </c>
      <c r="BD86" s="119">
        <v>12</v>
      </c>
      <c r="BE86" s="119">
        <v>58</v>
      </c>
      <c r="BF86" s="119">
        <v>30</v>
      </c>
      <c r="BG86" s="119">
        <v>43</v>
      </c>
      <c r="BH86" s="119">
        <v>9</v>
      </c>
      <c r="BI86" s="119">
        <v>6</v>
      </c>
      <c r="BJ86" s="120" t="b">
        <f>OR(B177:BI177)</f>
        <v>0</v>
      </c>
    </row>
    <row r="87" spans="1:62" ht="13.15" x14ac:dyDescent="0.4">
      <c r="A87" s="116">
        <v>84</v>
      </c>
      <c r="B87" s="117">
        <v>46</v>
      </c>
      <c r="C87" s="117">
        <v>3</v>
      </c>
      <c r="D87" s="117">
        <v>25</v>
      </c>
      <c r="E87" s="117">
        <v>48</v>
      </c>
      <c r="F87" s="117">
        <v>67</v>
      </c>
      <c r="G87" s="117">
        <v>56</v>
      </c>
      <c r="H87" s="117">
        <v>12</v>
      </c>
      <c r="I87" s="117">
        <v>30</v>
      </c>
      <c r="J87" s="117">
        <v>81</v>
      </c>
      <c r="K87" s="117">
        <v>62</v>
      </c>
      <c r="L87" s="117">
        <v>20</v>
      </c>
      <c r="M87" s="117">
        <v>16</v>
      </c>
      <c r="N87" s="117">
        <v>55</v>
      </c>
      <c r="O87" s="117">
        <v>47</v>
      </c>
      <c r="P87" s="117">
        <v>39</v>
      </c>
      <c r="Q87" s="117">
        <v>47</v>
      </c>
      <c r="R87" s="117">
        <v>37</v>
      </c>
      <c r="S87" s="117">
        <v>75</v>
      </c>
      <c r="T87" s="117">
        <v>59</v>
      </c>
      <c r="U87" s="117">
        <v>43</v>
      </c>
      <c r="V87" s="117">
        <v>37</v>
      </c>
      <c r="W87" s="117">
        <v>11</v>
      </c>
      <c r="X87" s="117">
        <v>66</v>
      </c>
      <c r="Y87" s="117">
        <v>57</v>
      </c>
      <c r="Z87" s="117">
        <v>71</v>
      </c>
      <c r="AA87" s="117">
        <v>32</v>
      </c>
      <c r="AB87" s="117">
        <v>77</v>
      </c>
      <c r="AC87" s="117">
        <v>53</v>
      </c>
      <c r="AD87" s="117">
        <v>38</v>
      </c>
      <c r="AE87" s="117">
        <v>57</v>
      </c>
      <c r="AF87" s="117">
        <v>72</v>
      </c>
      <c r="AG87" s="117">
        <v>31</v>
      </c>
      <c r="AH87" s="117">
        <v>1</v>
      </c>
      <c r="AI87" s="117">
        <v>2</v>
      </c>
      <c r="AJ87" s="117">
        <v>38</v>
      </c>
      <c r="AK87" s="117">
        <v>30</v>
      </c>
      <c r="AL87" s="117">
        <v>42</v>
      </c>
      <c r="AM87" s="117">
        <v>76</v>
      </c>
      <c r="AN87" s="117">
        <v>48</v>
      </c>
      <c r="AO87" s="117">
        <v>59</v>
      </c>
      <c r="AP87" s="117">
        <v>72</v>
      </c>
      <c r="AQ87" s="117">
        <v>41</v>
      </c>
      <c r="AR87" s="117">
        <v>42</v>
      </c>
      <c r="AS87" s="117">
        <v>24</v>
      </c>
      <c r="AT87" s="117">
        <v>47</v>
      </c>
      <c r="AU87" s="117">
        <v>41</v>
      </c>
      <c r="AV87" s="117">
        <v>45</v>
      </c>
      <c r="AW87" s="117">
        <v>33</v>
      </c>
      <c r="AX87" s="117">
        <v>41</v>
      </c>
      <c r="AY87" s="117">
        <v>51</v>
      </c>
      <c r="AZ87" s="117">
        <v>9</v>
      </c>
      <c r="BA87" s="117">
        <v>37</v>
      </c>
      <c r="BB87" s="117">
        <v>50</v>
      </c>
      <c r="BC87" s="117">
        <v>62</v>
      </c>
      <c r="BD87" s="117">
        <v>66</v>
      </c>
      <c r="BE87" s="117">
        <v>51</v>
      </c>
      <c r="BF87" s="117">
        <v>31</v>
      </c>
      <c r="BG87" s="117">
        <v>73</v>
      </c>
      <c r="BH87" s="117">
        <v>63</v>
      </c>
      <c r="BI87" s="117">
        <v>81</v>
      </c>
      <c r="BJ87" s="118" t="b">
        <f>OR(B177:BI177)</f>
        <v>0</v>
      </c>
    </row>
    <row r="88" spans="1:62" ht="13.15" x14ac:dyDescent="0.4">
      <c r="A88" s="116">
        <v>85</v>
      </c>
      <c r="B88" s="119">
        <v>38</v>
      </c>
      <c r="C88" s="119">
        <v>14</v>
      </c>
      <c r="D88" s="119">
        <v>33</v>
      </c>
      <c r="E88" s="119">
        <v>56</v>
      </c>
      <c r="F88" s="119">
        <v>36</v>
      </c>
      <c r="G88" s="119">
        <v>13</v>
      </c>
      <c r="H88" s="119">
        <v>66</v>
      </c>
      <c r="I88" s="119">
        <v>23</v>
      </c>
      <c r="J88" s="119">
        <v>43</v>
      </c>
      <c r="K88" s="119">
        <v>77</v>
      </c>
      <c r="L88" s="119">
        <v>22</v>
      </c>
      <c r="M88" s="119">
        <v>18</v>
      </c>
      <c r="N88" s="119">
        <v>17</v>
      </c>
      <c r="O88" s="119">
        <v>28</v>
      </c>
      <c r="P88" s="119">
        <v>74</v>
      </c>
      <c r="Q88" s="119">
        <v>39</v>
      </c>
      <c r="R88" s="119">
        <v>77</v>
      </c>
      <c r="S88" s="119">
        <v>9</v>
      </c>
      <c r="T88" s="119">
        <v>58</v>
      </c>
      <c r="U88" s="119">
        <v>65</v>
      </c>
      <c r="V88" s="119">
        <v>38</v>
      </c>
      <c r="W88" s="119">
        <v>3</v>
      </c>
      <c r="X88" s="119">
        <v>21</v>
      </c>
      <c r="Y88" s="119">
        <v>63</v>
      </c>
      <c r="Z88" s="119">
        <v>44</v>
      </c>
      <c r="AA88" s="119">
        <v>34</v>
      </c>
      <c r="AB88" s="119">
        <v>34</v>
      </c>
      <c r="AC88" s="119">
        <v>5</v>
      </c>
      <c r="AD88" s="119">
        <v>48</v>
      </c>
      <c r="AE88" s="119">
        <v>5</v>
      </c>
      <c r="AF88" s="119">
        <v>37</v>
      </c>
      <c r="AG88" s="119">
        <v>6</v>
      </c>
      <c r="AH88" s="119">
        <v>73</v>
      </c>
      <c r="AI88" s="119">
        <v>36</v>
      </c>
      <c r="AJ88" s="119">
        <v>11</v>
      </c>
      <c r="AK88" s="119">
        <v>27</v>
      </c>
      <c r="AL88" s="119">
        <v>74</v>
      </c>
      <c r="AM88" s="119">
        <v>66</v>
      </c>
      <c r="AN88" s="119">
        <v>16</v>
      </c>
      <c r="AO88" s="119">
        <v>8</v>
      </c>
      <c r="AP88" s="119">
        <v>19</v>
      </c>
      <c r="AQ88" s="119">
        <v>45</v>
      </c>
      <c r="AR88" s="119">
        <v>19</v>
      </c>
      <c r="AS88" s="119">
        <v>10</v>
      </c>
      <c r="AT88" s="119">
        <v>16</v>
      </c>
      <c r="AU88" s="119">
        <v>11</v>
      </c>
      <c r="AV88" s="119">
        <v>41</v>
      </c>
      <c r="AW88" s="119">
        <v>9</v>
      </c>
      <c r="AX88" s="119">
        <v>43</v>
      </c>
      <c r="AY88" s="119">
        <v>36</v>
      </c>
      <c r="AZ88" s="119">
        <v>43</v>
      </c>
      <c r="BA88" s="119">
        <v>52</v>
      </c>
      <c r="BB88" s="119">
        <v>64</v>
      </c>
      <c r="BC88" s="119">
        <v>62</v>
      </c>
      <c r="BD88" s="119">
        <v>52</v>
      </c>
      <c r="BE88" s="119">
        <v>43</v>
      </c>
      <c r="BF88" s="119">
        <v>80</v>
      </c>
      <c r="BG88" s="119">
        <v>72</v>
      </c>
      <c r="BH88" s="119">
        <v>38</v>
      </c>
      <c r="BI88" s="119">
        <v>5</v>
      </c>
      <c r="BJ88" s="120" t="b">
        <f>OR(B180:BI180)</f>
        <v>0</v>
      </c>
    </row>
    <row r="89" spans="1:62" ht="13.15" x14ac:dyDescent="0.4">
      <c r="A89" s="116">
        <v>86</v>
      </c>
      <c r="B89" s="117">
        <v>13</v>
      </c>
      <c r="C89" s="117">
        <v>57</v>
      </c>
      <c r="D89" s="117">
        <v>44</v>
      </c>
      <c r="E89" s="117">
        <v>18</v>
      </c>
      <c r="F89" s="117">
        <v>23</v>
      </c>
      <c r="G89" s="117">
        <v>9</v>
      </c>
      <c r="H89" s="117">
        <v>55</v>
      </c>
      <c r="I89" s="117">
        <v>13</v>
      </c>
      <c r="J89" s="117">
        <v>40</v>
      </c>
      <c r="K89" s="117">
        <v>64</v>
      </c>
      <c r="L89" s="117">
        <v>58</v>
      </c>
      <c r="M89" s="117">
        <v>32</v>
      </c>
      <c r="N89" s="117">
        <v>47</v>
      </c>
      <c r="O89" s="117">
        <v>4</v>
      </c>
      <c r="P89" s="117">
        <v>58</v>
      </c>
      <c r="Q89" s="117">
        <v>73</v>
      </c>
      <c r="R89" s="117">
        <v>17</v>
      </c>
      <c r="S89" s="117">
        <v>26</v>
      </c>
      <c r="T89" s="117">
        <v>63</v>
      </c>
      <c r="U89" s="117">
        <v>41</v>
      </c>
      <c r="V89" s="117">
        <v>73</v>
      </c>
      <c r="W89" s="117">
        <v>77</v>
      </c>
      <c r="X89" s="117">
        <v>20</v>
      </c>
      <c r="Y89" s="117">
        <v>34</v>
      </c>
      <c r="Z89" s="117">
        <v>34</v>
      </c>
      <c r="AA89" s="117">
        <v>48</v>
      </c>
      <c r="AB89" s="117">
        <v>25</v>
      </c>
      <c r="AC89" s="117">
        <v>68</v>
      </c>
      <c r="AD89" s="117">
        <v>46</v>
      </c>
      <c r="AE89" s="117">
        <v>34</v>
      </c>
      <c r="AF89" s="117">
        <v>34</v>
      </c>
      <c r="AG89" s="117">
        <v>69</v>
      </c>
      <c r="AH89" s="117">
        <v>30</v>
      </c>
      <c r="AI89" s="117">
        <v>26</v>
      </c>
      <c r="AJ89" s="117">
        <v>79</v>
      </c>
      <c r="AK89" s="117">
        <v>52</v>
      </c>
      <c r="AL89" s="117">
        <v>47</v>
      </c>
      <c r="AM89" s="117">
        <v>79</v>
      </c>
      <c r="AN89" s="117">
        <v>21</v>
      </c>
      <c r="AO89" s="117">
        <v>76</v>
      </c>
      <c r="AP89" s="117">
        <v>61</v>
      </c>
      <c r="AQ89" s="117">
        <v>11</v>
      </c>
      <c r="AR89" s="117">
        <v>73</v>
      </c>
      <c r="AS89" s="117">
        <v>19</v>
      </c>
      <c r="AT89" s="117">
        <v>49</v>
      </c>
      <c r="AU89" s="117">
        <v>54</v>
      </c>
      <c r="AV89" s="117">
        <v>31</v>
      </c>
      <c r="AW89" s="117">
        <v>49</v>
      </c>
      <c r="AX89" s="117">
        <v>69</v>
      </c>
      <c r="AY89" s="117">
        <v>7</v>
      </c>
      <c r="AZ89" s="117">
        <v>37</v>
      </c>
      <c r="BA89" s="117">
        <v>26</v>
      </c>
      <c r="BB89" s="117">
        <v>11</v>
      </c>
      <c r="BC89" s="117">
        <v>4</v>
      </c>
      <c r="BD89" s="117">
        <v>5</v>
      </c>
      <c r="BE89" s="117">
        <v>49</v>
      </c>
      <c r="BF89" s="117">
        <v>33</v>
      </c>
      <c r="BG89" s="117">
        <v>56</v>
      </c>
      <c r="BH89" s="117">
        <v>10</v>
      </c>
      <c r="BI89" s="117">
        <v>78</v>
      </c>
      <c r="BJ89" s="118" t="b">
        <f>OR(B180:BI180)</f>
        <v>0</v>
      </c>
    </row>
    <row r="90" spans="1:62" ht="13.15" x14ac:dyDescent="0.4">
      <c r="A90" s="116">
        <v>87</v>
      </c>
      <c r="B90" s="119">
        <v>21</v>
      </c>
      <c r="C90" s="119">
        <v>30</v>
      </c>
      <c r="D90" s="119">
        <v>41</v>
      </c>
      <c r="E90" s="119">
        <v>44</v>
      </c>
      <c r="F90" s="119">
        <v>72</v>
      </c>
      <c r="G90" s="119">
        <v>15</v>
      </c>
      <c r="H90" s="119">
        <v>24</v>
      </c>
      <c r="I90" s="119">
        <v>18</v>
      </c>
      <c r="J90" s="119">
        <v>14</v>
      </c>
      <c r="K90" s="119">
        <v>25</v>
      </c>
      <c r="L90" s="119">
        <v>29</v>
      </c>
      <c r="M90" s="119">
        <v>70</v>
      </c>
      <c r="N90" s="119">
        <v>38</v>
      </c>
      <c r="O90" s="119">
        <v>39</v>
      </c>
      <c r="P90" s="119">
        <v>52</v>
      </c>
      <c r="Q90" s="119">
        <v>47</v>
      </c>
      <c r="R90" s="119">
        <v>51</v>
      </c>
      <c r="S90" s="119">
        <v>39</v>
      </c>
      <c r="T90" s="119">
        <v>55</v>
      </c>
      <c r="U90" s="119">
        <v>26</v>
      </c>
      <c r="V90" s="119">
        <v>17</v>
      </c>
      <c r="W90" s="119">
        <v>27</v>
      </c>
      <c r="X90" s="119">
        <v>40</v>
      </c>
      <c r="Y90" s="119">
        <v>73</v>
      </c>
      <c r="Z90" s="119">
        <v>29</v>
      </c>
      <c r="AA90" s="119">
        <v>19</v>
      </c>
      <c r="AB90" s="119">
        <v>21</v>
      </c>
      <c r="AC90" s="119">
        <v>2</v>
      </c>
      <c r="AD90" s="119">
        <v>32</v>
      </c>
      <c r="AE90" s="119">
        <v>60</v>
      </c>
      <c r="AF90" s="119">
        <v>70</v>
      </c>
      <c r="AG90" s="119">
        <v>13</v>
      </c>
      <c r="AH90" s="119">
        <v>11</v>
      </c>
      <c r="AI90" s="119">
        <v>6</v>
      </c>
      <c r="AJ90" s="119">
        <v>17</v>
      </c>
      <c r="AK90" s="119">
        <v>70</v>
      </c>
      <c r="AL90" s="119">
        <v>41</v>
      </c>
      <c r="AM90" s="119">
        <v>14</v>
      </c>
      <c r="AN90" s="119">
        <v>74</v>
      </c>
      <c r="AO90" s="119">
        <v>44</v>
      </c>
      <c r="AP90" s="119">
        <v>38</v>
      </c>
      <c r="AQ90" s="119">
        <v>33</v>
      </c>
      <c r="AR90" s="119">
        <v>18</v>
      </c>
      <c r="AS90" s="119">
        <v>16</v>
      </c>
      <c r="AT90" s="119">
        <v>5</v>
      </c>
      <c r="AU90" s="119">
        <v>33</v>
      </c>
      <c r="AV90" s="119">
        <v>14</v>
      </c>
      <c r="AW90" s="119">
        <v>63</v>
      </c>
      <c r="AX90" s="119">
        <v>58</v>
      </c>
      <c r="AY90" s="119">
        <v>3</v>
      </c>
      <c r="AZ90" s="119">
        <v>8</v>
      </c>
      <c r="BA90" s="119">
        <v>1</v>
      </c>
      <c r="BB90" s="119">
        <v>45</v>
      </c>
      <c r="BC90" s="119">
        <v>8</v>
      </c>
      <c r="BD90" s="119">
        <v>30</v>
      </c>
      <c r="BE90" s="119">
        <v>81</v>
      </c>
      <c r="BF90" s="119">
        <v>7</v>
      </c>
      <c r="BG90" s="119">
        <v>63</v>
      </c>
      <c r="BH90" s="119">
        <v>64</v>
      </c>
      <c r="BI90" s="119">
        <v>12</v>
      </c>
      <c r="BJ90" s="120" t="b">
        <f>OR(B180:BI180)</f>
        <v>0</v>
      </c>
    </row>
    <row r="91" spans="1:62" ht="13.15" x14ac:dyDescent="0.4">
      <c r="A91" s="116">
        <v>88</v>
      </c>
      <c r="B91" s="117">
        <v>12</v>
      </c>
      <c r="C91" s="117">
        <v>6</v>
      </c>
      <c r="D91" s="117">
        <v>21</v>
      </c>
      <c r="E91" s="117">
        <v>70</v>
      </c>
      <c r="F91" s="117">
        <v>44</v>
      </c>
      <c r="G91" s="117">
        <v>39</v>
      </c>
      <c r="H91" s="117">
        <v>22</v>
      </c>
      <c r="I91" s="117">
        <v>47</v>
      </c>
      <c r="J91" s="117">
        <v>27</v>
      </c>
      <c r="K91" s="117">
        <v>64</v>
      </c>
      <c r="L91" s="117">
        <v>64</v>
      </c>
      <c r="M91" s="117">
        <v>23</v>
      </c>
      <c r="N91" s="117">
        <v>28</v>
      </c>
      <c r="O91" s="117">
        <v>4</v>
      </c>
      <c r="P91" s="117">
        <v>39</v>
      </c>
      <c r="Q91" s="117">
        <v>2</v>
      </c>
      <c r="R91" s="117">
        <v>20</v>
      </c>
      <c r="S91" s="117">
        <v>18</v>
      </c>
      <c r="T91" s="117">
        <v>42</v>
      </c>
      <c r="U91" s="117">
        <v>6</v>
      </c>
      <c r="V91" s="117">
        <v>22</v>
      </c>
      <c r="W91" s="117">
        <v>31</v>
      </c>
      <c r="X91" s="117">
        <v>35</v>
      </c>
      <c r="Y91" s="117">
        <v>11</v>
      </c>
      <c r="Z91" s="117">
        <v>47</v>
      </c>
      <c r="AA91" s="117">
        <v>76</v>
      </c>
      <c r="AB91" s="117">
        <v>73</v>
      </c>
      <c r="AC91" s="117">
        <v>14</v>
      </c>
      <c r="AD91" s="117">
        <v>7</v>
      </c>
      <c r="AE91" s="117">
        <v>58</v>
      </c>
      <c r="AF91" s="117">
        <v>52</v>
      </c>
      <c r="AG91" s="117">
        <v>39</v>
      </c>
      <c r="AH91" s="117">
        <v>35</v>
      </c>
      <c r="AI91" s="117">
        <v>9</v>
      </c>
      <c r="AJ91" s="117">
        <v>21</v>
      </c>
      <c r="AK91" s="117">
        <v>48</v>
      </c>
      <c r="AL91" s="117">
        <v>12</v>
      </c>
      <c r="AM91" s="117">
        <v>8</v>
      </c>
      <c r="AN91" s="117">
        <v>36</v>
      </c>
      <c r="AO91" s="117">
        <v>9</v>
      </c>
      <c r="AP91" s="117">
        <v>62</v>
      </c>
      <c r="AQ91" s="117">
        <v>38</v>
      </c>
      <c r="AR91" s="117">
        <v>58</v>
      </c>
      <c r="AS91" s="117">
        <v>24</v>
      </c>
      <c r="AT91" s="117">
        <v>30</v>
      </c>
      <c r="AU91" s="117">
        <v>54</v>
      </c>
      <c r="AV91" s="117">
        <v>75</v>
      </c>
      <c r="AW91" s="117">
        <v>69</v>
      </c>
      <c r="AX91" s="117">
        <v>8</v>
      </c>
      <c r="AY91" s="117">
        <v>22</v>
      </c>
      <c r="AZ91" s="117">
        <v>48</v>
      </c>
      <c r="BA91" s="117">
        <v>14</v>
      </c>
      <c r="BB91" s="117">
        <v>3</v>
      </c>
      <c r="BC91" s="117">
        <v>67</v>
      </c>
      <c r="BD91" s="117">
        <v>54</v>
      </c>
      <c r="BE91" s="117">
        <v>52</v>
      </c>
      <c r="BF91" s="117">
        <v>75</v>
      </c>
      <c r="BG91" s="117">
        <v>26</v>
      </c>
      <c r="BH91" s="117">
        <v>37</v>
      </c>
      <c r="BI91" s="117">
        <v>56</v>
      </c>
      <c r="BJ91" s="118" t="b">
        <f>OR(B183:BI183)</f>
        <v>0</v>
      </c>
    </row>
    <row r="92" spans="1:62" ht="13.15" x14ac:dyDescent="0.4">
      <c r="A92" s="116">
        <v>89</v>
      </c>
      <c r="B92" s="119">
        <v>57</v>
      </c>
      <c r="C92" s="119">
        <v>39</v>
      </c>
      <c r="D92" s="119">
        <v>41</v>
      </c>
      <c r="E92" s="119">
        <v>54</v>
      </c>
      <c r="F92" s="119">
        <v>55</v>
      </c>
      <c r="G92" s="119">
        <v>54</v>
      </c>
      <c r="H92" s="119">
        <v>9</v>
      </c>
      <c r="I92" s="119">
        <v>57</v>
      </c>
      <c r="J92" s="119">
        <v>21</v>
      </c>
      <c r="K92" s="119">
        <v>29</v>
      </c>
      <c r="L92" s="119">
        <v>13</v>
      </c>
      <c r="M92" s="119">
        <v>12</v>
      </c>
      <c r="N92" s="119">
        <v>10</v>
      </c>
      <c r="O92" s="119">
        <v>52</v>
      </c>
      <c r="P92" s="119">
        <v>4</v>
      </c>
      <c r="Q92" s="119">
        <v>75</v>
      </c>
      <c r="R92" s="119">
        <v>15</v>
      </c>
      <c r="S92" s="119">
        <v>52</v>
      </c>
      <c r="T92" s="119">
        <v>79</v>
      </c>
      <c r="U92" s="119">
        <v>70</v>
      </c>
      <c r="V92" s="119">
        <v>57</v>
      </c>
      <c r="W92" s="119">
        <v>72</v>
      </c>
      <c r="X92" s="119">
        <v>47</v>
      </c>
      <c r="Y92" s="119">
        <v>6</v>
      </c>
      <c r="Z92" s="119">
        <v>36</v>
      </c>
      <c r="AA92" s="119">
        <v>81</v>
      </c>
      <c r="AB92" s="119">
        <v>12</v>
      </c>
      <c r="AC92" s="119">
        <v>22</v>
      </c>
      <c r="AD92" s="119">
        <v>50</v>
      </c>
      <c r="AE92" s="119">
        <v>15</v>
      </c>
      <c r="AF92" s="119">
        <v>6</v>
      </c>
      <c r="AG92" s="119">
        <v>28</v>
      </c>
      <c r="AH92" s="119">
        <v>22</v>
      </c>
      <c r="AI92" s="119">
        <v>71</v>
      </c>
      <c r="AJ92" s="119">
        <v>32</v>
      </c>
      <c r="AK92" s="119">
        <v>17</v>
      </c>
      <c r="AL92" s="119">
        <v>78</v>
      </c>
      <c r="AM92" s="119">
        <v>51</v>
      </c>
      <c r="AN92" s="119">
        <v>73</v>
      </c>
      <c r="AO92" s="119">
        <v>31</v>
      </c>
      <c r="AP92" s="119">
        <v>48</v>
      </c>
      <c r="AQ92" s="119">
        <v>46</v>
      </c>
      <c r="AR92" s="119">
        <v>60</v>
      </c>
      <c r="AS92" s="119">
        <v>62</v>
      </c>
      <c r="AT92" s="119">
        <v>70</v>
      </c>
      <c r="AU92" s="119">
        <v>2</v>
      </c>
      <c r="AV92" s="119">
        <v>6</v>
      </c>
      <c r="AW92" s="119">
        <v>52</v>
      </c>
      <c r="AX92" s="119">
        <v>35</v>
      </c>
      <c r="AY92" s="119">
        <v>48</v>
      </c>
      <c r="AZ92" s="119">
        <v>80</v>
      </c>
      <c r="BA92" s="119">
        <v>46</v>
      </c>
      <c r="BB92" s="119">
        <v>8</v>
      </c>
      <c r="BC92" s="119">
        <v>39</v>
      </c>
      <c r="BD92" s="119">
        <v>53</v>
      </c>
      <c r="BE92" s="119">
        <v>64</v>
      </c>
      <c r="BF92" s="119">
        <v>11</v>
      </c>
      <c r="BG92" s="119">
        <v>50</v>
      </c>
      <c r="BH92" s="119">
        <v>33</v>
      </c>
      <c r="BI92" s="119">
        <v>67</v>
      </c>
      <c r="BJ92" s="120" t="b">
        <f>OR(B183:BI183)</f>
        <v>0</v>
      </c>
    </row>
    <row r="93" spans="1:62" ht="13.5" thickBot="1" x14ac:dyDescent="0.45">
      <c r="A93" s="121">
        <v>90</v>
      </c>
      <c r="B93" s="122">
        <v>6</v>
      </c>
      <c r="C93" s="122">
        <v>38</v>
      </c>
      <c r="D93" s="122">
        <v>33</v>
      </c>
      <c r="E93" s="122">
        <v>47</v>
      </c>
      <c r="F93" s="122">
        <v>52</v>
      </c>
      <c r="G93" s="122">
        <v>74</v>
      </c>
      <c r="H93" s="122">
        <v>26</v>
      </c>
      <c r="I93" s="122">
        <v>65</v>
      </c>
      <c r="J93" s="122">
        <v>5</v>
      </c>
      <c r="K93" s="122">
        <v>57</v>
      </c>
      <c r="L93" s="122">
        <v>4</v>
      </c>
      <c r="M93" s="122">
        <v>13</v>
      </c>
      <c r="N93" s="122">
        <v>22</v>
      </c>
      <c r="O93" s="122">
        <v>15</v>
      </c>
      <c r="P93" s="122">
        <v>14</v>
      </c>
      <c r="Q93" s="122">
        <v>29</v>
      </c>
      <c r="R93" s="122">
        <v>51</v>
      </c>
      <c r="S93" s="122">
        <v>20</v>
      </c>
      <c r="T93" s="122">
        <v>52</v>
      </c>
      <c r="U93" s="122">
        <v>67</v>
      </c>
      <c r="V93" s="122">
        <v>37</v>
      </c>
      <c r="W93" s="122">
        <v>35</v>
      </c>
      <c r="X93" s="122">
        <v>41</v>
      </c>
      <c r="Y93" s="122">
        <v>56</v>
      </c>
      <c r="Z93" s="122">
        <v>5</v>
      </c>
      <c r="AA93" s="122">
        <v>2</v>
      </c>
      <c r="AB93" s="122">
        <v>41</v>
      </c>
      <c r="AC93" s="122">
        <v>66</v>
      </c>
      <c r="AD93" s="122">
        <v>21</v>
      </c>
      <c r="AE93" s="122">
        <v>61</v>
      </c>
      <c r="AF93" s="122">
        <v>71</v>
      </c>
      <c r="AG93" s="122">
        <v>71</v>
      </c>
      <c r="AH93" s="122">
        <v>12</v>
      </c>
      <c r="AI93" s="122">
        <v>29</v>
      </c>
      <c r="AJ93" s="122">
        <v>67</v>
      </c>
      <c r="AK93" s="122">
        <v>16</v>
      </c>
      <c r="AL93" s="122">
        <v>67</v>
      </c>
      <c r="AM93" s="122">
        <v>18</v>
      </c>
      <c r="AN93" s="122">
        <v>74</v>
      </c>
      <c r="AO93" s="122">
        <v>24</v>
      </c>
      <c r="AP93" s="122">
        <v>67</v>
      </c>
      <c r="AQ93" s="122">
        <v>51</v>
      </c>
      <c r="AR93" s="122">
        <v>53</v>
      </c>
      <c r="AS93" s="122">
        <v>54</v>
      </c>
      <c r="AT93" s="122">
        <v>29</v>
      </c>
      <c r="AU93" s="122">
        <v>15</v>
      </c>
      <c r="AV93" s="122">
        <v>69</v>
      </c>
      <c r="AW93" s="122">
        <v>44</v>
      </c>
      <c r="AX93" s="122">
        <v>19</v>
      </c>
      <c r="AY93" s="122">
        <v>54</v>
      </c>
      <c r="AZ93" s="122">
        <v>28</v>
      </c>
      <c r="BA93" s="122">
        <v>9</v>
      </c>
      <c r="BB93" s="122">
        <v>70</v>
      </c>
      <c r="BC93" s="122">
        <v>25</v>
      </c>
      <c r="BD93" s="122">
        <v>7</v>
      </c>
      <c r="BE93" s="122">
        <v>48</v>
      </c>
      <c r="BF93" s="122">
        <v>4</v>
      </c>
      <c r="BG93" s="122">
        <v>37</v>
      </c>
      <c r="BH93" s="122">
        <v>34</v>
      </c>
      <c r="BI93" s="122">
        <v>29</v>
      </c>
      <c r="BJ93" s="53" t="b">
        <f>OR(B183:BI183)</f>
        <v>0</v>
      </c>
    </row>
    <row r="96" spans="1:62" x14ac:dyDescent="0.35">
      <c r="A96" s="18">
        <v>1</v>
      </c>
      <c r="B96" s="18" t="b">
        <f t="shared" ref="B96:AG96" si="0">OR(B4=B5,B4=B6,B5=B6)</f>
        <v>0</v>
      </c>
      <c r="C96" s="18" t="b">
        <f t="shared" si="0"/>
        <v>0</v>
      </c>
      <c r="D96" s="18" t="b">
        <f t="shared" si="0"/>
        <v>0</v>
      </c>
      <c r="E96" s="18" t="b">
        <f t="shared" si="0"/>
        <v>0</v>
      </c>
      <c r="F96" s="18" t="b">
        <f t="shared" si="0"/>
        <v>0</v>
      </c>
      <c r="G96" s="18" t="b">
        <f t="shared" si="0"/>
        <v>0</v>
      </c>
      <c r="H96" s="18" t="b">
        <f t="shared" si="0"/>
        <v>0</v>
      </c>
      <c r="I96" s="18" t="b">
        <f t="shared" si="0"/>
        <v>0</v>
      </c>
      <c r="J96" s="18" t="b">
        <f t="shared" si="0"/>
        <v>0</v>
      </c>
      <c r="K96" s="18" t="b">
        <f t="shared" si="0"/>
        <v>0</v>
      </c>
      <c r="L96" s="18" t="b">
        <f t="shared" si="0"/>
        <v>0</v>
      </c>
      <c r="M96" s="18" t="b">
        <f t="shared" si="0"/>
        <v>0</v>
      </c>
      <c r="N96" s="18" t="b">
        <f t="shared" si="0"/>
        <v>0</v>
      </c>
      <c r="O96" s="18" t="b">
        <f t="shared" si="0"/>
        <v>0</v>
      </c>
      <c r="P96" s="18" t="b">
        <f t="shared" si="0"/>
        <v>0</v>
      </c>
      <c r="Q96" s="18" t="b">
        <f t="shared" si="0"/>
        <v>0</v>
      </c>
      <c r="R96" s="18" t="b">
        <f t="shared" si="0"/>
        <v>0</v>
      </c>
      <c r="S96" s="18" t="b">
        <f t="shared" si="0"/>
        <v>0</v>
      </c>
      <c r="T96" s="18" t="b">
        <f t="shared" si="0"/>
        <v>0</v>
      </c>
      <c r="U96" s="18" t="b">
        <f t="shared" si="0"/>
        <v>0</v>
      </c>
      <c r="V96" s="18" t="b">
        <f t="shared" si="0"/>
        <v>0</v>
      </c>
      <c r="W96" s="18" t="b">
        <f t="shared" si="0"/>
        <v>0</v>
      </c>
      <c r="X96" s="18" t="b">
        <f t="shared" si="0"/>
        <v>0</v>
      </c>
      <c r="Y96" s="18" t="b">
        <f t="shared" si="0"/>
        <v>0</v>
      </c>
      <c r="Z96" s="18" t="b">
        <f t="shared" si="0"/>
        <v>0</v>
      </c>
      <c r="AA96" s="18" t="b">
        <f t="shared" si="0"/>
        <v>0</v>
      </c>
      <c r="AB96" s="18" t="b">
        <f t="shared" si="0"/>
        <v>0</v>
      </c>
      <c r="AC96" s="18" t="b">
        <f t="shared" si="0"/>
        <v>0</v>
      </c>
      <c r="AD96" s="18" t="b">
        <f t="shared" si="0"/>
        <v>0</v>
      </c>
      <c r="AE96" s="18" t="b">
        <f t="shared" si="0"/>
        <v>0</v>
      </c>
      <c r="AF96" s="18" t="b">
        <f t="shared" si="0"/>
        <v>0</v>
      </c>
      <c r="AG96" s="18" t="b">
        <f t="shared" si="0"/>
        <v>0</v>
      </c>
      <c r="AH96" s="18" t="b">
        <f t="shared" ref="AH96:BI96" si="1">OR(AH4=AH5,AH4=AH6,AH5=AH6)</f>
        <v>0</v>
      </c>
      <c r="AI96" s="18" t="b">
        <f t="shared" si="1"/>
        <v>0</v>
      </c>
      <c r="AJ96" s="18" t="b">
        <f t="shared" si="1"/>
        <v>0</v>
      </c>
      <c r="AK96" s="18" t="b">
        <f t="shared" si="1"/>
        <v>0</v>
      </c>
      <c r="AL96" s="18" t="b">
        <f t="shared" si="1"/>
        <v>0</v>
      </c>
      <c r="AM96" s="18" t="b">
        <f t="shared" si="1"/>
        <v>0</v>
      </c>
      <c r="AN96" s="18" t="b">
        <f t="shared" si="1"/>
        <v>0</v>
      </c>
      <c r="AO96" s="18" t="b">
        <f t="shared" si="1"/>
        <v>0</v>
      </c>
      <c r="AP96" s="18" t="b">
        <f t="shared" si="1"/>
        <v>0</v>
      </c>
      <c r="AQ96" s="18" t="b">
        <f t="shared" si="1"/>
        <v>0</v>
      </c>
      <c r="AR96" s="18" t="b">
        <f t="shared" si="1"/>
        <v>0</v>
      </c>
      <c r="AS96" s="18" t="b">
        <f t="shared" si="1"/>
        <v>0</v>
      </c>
      <c r="AT96" s="18" t="b">
        <f t="shared" si="1"/>
        <v>0</v>
      </c>
      <c r="AU96" s="18" t="b">
        <f t="shared" si="1"/>
        <v>0</v>
      </c>
      <c r="AV96" s="18" t="b">
        <f t="shared" si="1"/>
        <v>0</v>
      </c>
      <c r="AW96" s="18" t="b">
        <f t="shared" si="1"/>
        <v>0</v>
      </c>
      <c r="AX96" s="18" t="b">
        <f t="shared" si="1"/>
        <v>0</v>
      </c>
      <c r="AY96" s="18" t="b">
        <f t="shared" si="1"/>
        <v>0</v>
      </c>
      <c r="AZ96" s="18" t="b">
        <f t="shared" si="1"/>
        <v>0</v>
      </c>
      <c r="BA96" s="18" t="b">
        <f t="shared" si="1"/>
        <v>0</v>
      </c>
      <c r="BB96" s="18" t="b">
        <f t="shared" si="1"/>
        <v>0</v>
      </c>
      <c r="BC96" s="18" t="b">
        <f t="shared" si="1"/>
        <v>0</v>
      </c>
      <c r="BD96" s="18" t="b">
        <f t="shared" si="1"/>
        <v>0</v>
      </c>
      <c r="BE96" s="18" t="b">
        <f t="shared" si="1"/>
        <v>0</v>
      </c>
      <c r="BF96" s="18" t="b">
        <f t="shared" si="1"/>
        <v>0</v>
      </c>
      <c r="BG96" s="18" t="b">
        <f t="shared" si="1"/>
        <v>0</v>
      </c>
      <c r="BH96" s="18" t="b">
        <f t="shared" si="1"/>
        <v>0</v>
      </c>
      <c r="BI96" s="18" t="b">
        <f t="shared" si="1"/>
        <v>0</v>
      </c>
    </row>
    <row r="97" spans="1:61" x14ac:dyDescent="0.35">
      <c r="A97" s="18">
        <v>2</v>
      </c>
    </row>
    <row r="98" spans="1:61" x14ac:dyDescent="0.35">
      <c r="A98" s="18">
        <v>3</v>
      </c>
    </row>
    <row r="99" spans="1:61" x14ac:dyDescent="0.35">
      <c r="A99" s="18">
        <v>4</v>
      </c>
      <c r="B99" s="18" t="b">
        <f t="shared" ref="B99:AG99" si="2">OR(B7=B8,B7=B9,B8=B9)</f>
        <v>0</v>
      </c>
      <c r="C99" s="18" t="b">
        <f t="shared" si="2"/>
        <v>0</v>
      </c>
      <c r="D99" s="18" t="b">
        <f t="shared" si="2"/>
        <v>0</v>
      </c>
      <c r="E99" s="18" t="b">
        <f t="shared" si="2"/>
        <v>0</v>
      </c>
      <c r="F99" s="18" t="b">
        <f t="shared" si="2"/>
        <v>0</v>
      </c>
      <c r="G99" s="18" t="b">
        <f t="shared" si="2"/>
        <v>0</v>
      </c>
      <c r="H99" s="18" t="b">
        <f t="shared" si="2"/>
        <v>0</v>
      </c>
      <c r="I99" s="18" t="b">
        <f t="shared" si="2"/>
        <v>0</v>
      </c>
      <c r="J99" s="18" t="b">
        <f t="shared" si="2"/>
        <v>0</v>
      </c>
      <c r="K99" s="18" t="b">
        <f t="shared" si="2"/>
        <v>0</v>
      </c>
      <c r="L99" s="18" t="b">
        <f t="shared" si="2"/>
        <v>0</v>
      </c>
      <c r="M99" s="18" t="b">
        <f t="shared" si="2"/>
        <v>0</v>
      </c>
      <c r="N99" s="18" t="b">
        <f t="shared" si="2"/>
        <v>0</v>
      </c>
      <c r="O99" s="18" t="b">
        <f t="shared" si="2"/>
        <v>0</v>
      </c>
      <c r="P99" s="18" t="b">
        <f t="shared" si="2"/>
        <v>0</v>
      </c>
      <c r="Q99" s="18" t="b">
        <f t="shared" si="2"/>
        <v>0</v>
      </c>
      <c r="R99" s="18" t="b">
        <f t="shared" si="2"/>
        <v>0</v>
      </c>
      <c r="S99" s="18" t="b">
        <f t="shared" si="2"/>
        <v>0</v>
      </c>
      <c r="T99" s="18" t="b">
        <f t="shared" si="2"/>
        <v>0</v>
      </c>
      <c r="U99" s="18" t="b">
        <f t="shared" si="2"/>
        <v>0</v>
      </c>
      <c r="V99" s="18" t="b">
        <f t="shared" si="2"/>
        <v>0</v>
      </c>
      <c r="W99" s="18" t="b">
        <f t="shared" si="2"/>
        <v>0</v>
      </c>
      <c r="X99" s="18" t="b">
        <f t="shared" si="2"/>
        <v>0</v>
      </c>
      <c r="Y99" s="18" t="b">
        <f t="shared" si="2"/>
        <v>0</v>
      </c>
      <c r="Z99" s="18" t="b">
        <f t="shared" si="2"/>
        <v>0</v>
      </c>
      <c r="AA99" s="18" t="b">
        <f t="shared" si="2"/>
        <v>0</v>
      </c>
      <c r="AB99" s="18" t="b">
        <f t="shared" si="2"/>
        <v>0</v>
      </c>
      <c r="AC99" s="18" t="b">
        <f t="shared" si="2"/>
        <v>0</v>
      </c>
      <c r="AD99" s="18" t="b">
        <f t="shared" si="2"/>
        <v>0</v>
      </c>
      <c r="AE99" s="18" t="b">
        <f t="shared" si="2"/>
        <v>0</v>
      </c>
      <c r="AF99" s="18" t="b">
        <f t="shared" si="2"/>
        <v>0</v>
      </c>
      <c r="AG99" s="18" t="b">
        <f t="shared" si="2"/>
        <v>0</v>
      </c>
      <c r="AH99" s="18" t="b">
        <f t="shared" ref="AH99:BI99" si="3">OR(AH7=AH8,AH7=AH9,AH8=AH9)</f>
        <v>0</v>
      </c>
      <c r="AI99" s="18" t="b">
        <f t="shared" si="3"/>
        <v>0</v>
      </c>
      <c r="AJ99" s="18" t="b">
        <f t="shared" si="3"/>
        <v>0</v>
      </c>
      <c r="AK99" s="18" t="b">
        <f t="shared" si="3"/>
        <v>0</v>
      </c>
      <c r="AL99" s="18" t="b">
        <f t="shared" si="3"/>
        <v>0</v>
      </c>
      <c r="AM99" s="18" t="b">
        <f t="shared" si="3"/>
        <v>0</v>
      </c>
      <c r="AN99" s="18" t="b">
        <f t="shared" si="3"/>
        <v>0</v>
      </c>
      <c r="AO99" s="18" t="b">
        <f t="shared" si="3"/>
        <v>0</v>
      </c>
      <c r="AP99" s="18" t="b">
        <f t="shared" si="3"/>
        <v>0</v>
      </c>
      <c r="AQ99" s="18" t="b">
        <f t="shared" si="3"/>
        <v>0</v>
      </c>
      <c r="AR99" s="18" t="b">
        <f t="shared" si="3"/>
        <v>0</v>
      </c>
      <c r="AS99" s="18" t="b">
        <f t="shared" si="3"/>
        <v>0</v>
      </c>
      <c r="AT99" s="18" t="b">
        <f t="shared" si="3"/>
        <v>0</v>
      </c>
      <c r="AU99" s="18" t="b">
        <f t="shared" si="3"/>
        <v>0</v>
      </c>
      <c r="AV99" s="18" t="b">
        <f t="shared" si="3"/>
        <v>0</v>
      </c>
      <c r="AW99" s="18" t="b">
        <f t="shared" si="3"/>
        <v>0</v>
      </c>
      <c r="AX99" s="18" t="b">
        <f t="shared" si="3"/>
        <v>0</v>
      </c>
      <c r="AY99" s="18" t="b">
        <f t="shared" si="3"/>
        <v>0</v>
      </c>
      <c r="AZ99" s="18" t="b">
        <f t="shared" si="3"/>
        <v>0</v>
      </c>
      <c r="BA99" s="18" t="b">
        <f t="shared" si="3"/>
        <v>0</v>
      </c>
      <c r="BB99" s="18" t="b">
        <f t="shared" si="3"/>
        <v>0</v>
      </c>
      <c r="BC99" s="18" t="b">
        <f t="shared" si="3"/>
        <v>0</v>
      </c>
      <c r="BD99" s="18" t="b">
        <f t="shared" si="3"/>
        <v>0</v>
      </c>
      <c r="BE99" s="18" t="b">
        <f t="shared" si="3"/>
        <v>0</v>
      </c>
      <c r="BF99" s="18" t="b">
        <f t="shared" si="3"/>
        <v>0</v>
      </c>
      <c r="BG99" s="18" t="b">
        <f t="shared" si="3"/>
        <v>0</v>
      </c>
      <c r="BH99" s="18" t="b">
        <f t="shared" si="3"/>
        <v>0</v>
      </c>
      <c r="BI99" s="18" t="b">
        <f t="shared" si="3"/>
        <v>0</v>
      </c>
    </row>
    <row r="100" spans="1:61" x14ac:dyDescent="0.35">
      <c r="A100" s="18">
        <v>5</v>
      </c>
    </row>
    <row r="101" spans="1:61" x14ac:dyDescent="0.35">
      <c r="A101" s="18">
        <v>6</v>
      </c>
    </row>
    <row r="102" spans="1:61" x14ac:dyDescent="0.35">
      <c r="A102" s="18">
        <v>7</v>
      </c>
      <c r="B102" s="18" t="b">
        <f t="shared" ref="B102:AG102" si="4">OR(B10=B11,B10=B12,B11=B12)</f>
        <v>0</v>
      </c>
      <c r="C102" s="18" t="b">
        <f t="shared" si="4"/>
        <v>0</v>
      </c>
      <c r="D102" s="18" t="b">
        <f t="shared" si="4"/>
        <v>0</v>
      </c>
      <c r="E102" s="18" t="b">
        <f t="shared" si="4"/>
        <v>0</v>
      </c>
      <c r="F102" s="18" t="b">
        <f t="shared" si="4"/>
        <v>0</v>
      </c>
      <c r="G102" s="18" t="b">
        <f t="shared" si="4"/>
        <v>0</v>
      </c>
      <c r="H102" s="18" t="b">
        <f t="shared" si="4"/>
        <v>0</v>
      </c>
      <c r="I102" s="18" t="b">
        <f t="shared" si="4"/>
        <v>0</v>
      </c>
      <c r="J102" s="18" t="b">
        <f t="shared" si="4"/>
        <v>0</v>
      </c>
      <c r="K102" s="18" t="b">
        <f t="shared" si="4"/>
        <v>0</v>
      </c>
      <c r="L102" s="18" t="b">
        <f t="shared" si="4"/>
        <v>0</v>
      </c>
      <c r="M102" s="18" t="b">
        <f t="shared" si="4"/>
        <v>0</v>
      </c>
      <c r="N102" s="18" t="b">
        <f t="shared" si="4"/>
        <v>0</v>
      </c>
      <c r="O102" s="18" t="b">
        <f t="shared" si="4"/>
        <v>0</v>
      </c>
      <c r="P102" s="18" t="b">
        <f t="shared" si="4"/>
        <v>0</v>
      </c>
      <c r="Q102" s="18" t="b">
        <f t="shared" si="4"/>
        <v>0</v>
      </c>
      <c r="R102" s="18" t="b">
        <f t="shared" si="4"/>
        <v>0</v>
      </c>
      <c r="S102" s="18" t="b">
        <f t="shared" si="4"/>
        <v>0</v>
      </c>
      <c r="T102" s="18" t="b">
        <f t="shared" si="4"/>
        <v>0</v>
      </c>
      <c r="U102" s="18" t="b">
        <f t="shared" si="4"/>
        <v>0</v>
      </c>
      <c r="V102" s="18" t="b">
        <f t="shared" si="4"/>
        <v>0</v>
      </c>
      <c r="W102" s="18" t="b">
        <f t="shared" si="4"/>
        <v>0</v>
      </c>
      <c r="X102" s="18" t="b">
        <f t="shared" si="4"/>
        <v>0</v>
      </c>
      <c r="Y102" s="18" t="b">
        <f t="shared" si="4"/>
        <v>0</v>
      </c>
      <c r="Z102" s="18" t="b">
        <f t="shared" si="4"/>
        <v>0</v>
      </c>
      <c r="AA102" s="18" t="b">
        <f t="shared" si="4"/>
        <v>0</v>
      </c>
      <c r="AB102" s="18" t="b">
        <f t="shared" si="4"/>
        <v>0</v>
      </c>
      <c r="AC102" s="18" t="b">
        <f t="shared" si="4"/>
        <v>0</v>
      </c>
      <c r="AD102" s="18" t="b">
        <f t="shared" si="4"/>
        <v>0</v>
      </c>
      <c r="AE102" s="18" t="b">
        <f t="shared" si="4"/>
        <v>0</v>
      </c>
      <c r="AF102" s="18" t="b">
        <f t="shared" si="4"/>
        <v>0</v>
      </c>
      <c r="AG102" s="18" t="b">
        <f t="shared" si="4"/>
        <v>0</v>
      </c>
      <c r="AH102" s="18" t="b">
        <f t="shared" ref="AH102:BI102" si="5">OR(AH10=AH11,AH10=AH12,AH11=AH12)</f>
        <v>0</v>
      </c>
      <c r="AI102" s="18" t="b">
        <f t="shared" si="5"/>
        <v>0</v>
      </c>
      <c r="AJ102" s="18" t="b">
        <f t="shared" si="5"/>
        <v>0</v>
      </c>
      <c r="AK102" s="18" t="b">
        <f t="shared" si="5"/>
        <v>0</v>
      </c>
      <c r="AL102" s="18" t="b">
        <f t="shared" si="5"/>
        <v>0</v>
      </c>
      <c r="AM102" s="18" t="b">
        <f t="shared" si="5"/>
        <v>0</v>
      </c>
      <c r="AN102" s="18" t="b">
        <f t="shared" si="5"/>
        <v>0</v>
      </c>
      <c r="AO102" s="18" t="b">
        <f t="shared" si="5"/>
        <v>0</v>
      </c>
      <c r="AP102" s="18" t="b">
        <f t="shared" si="5"/>
        <v>0</v>
      </c>
      <c r="AQ102" s="18" t="b">
        <f t="shared" si="5"/>
        <v>0</v>
      </c>
      <c r="AR102" s="18" t="b">
        <f t="shared" si="5"/>
        <v>0</v>
      </c>
      <c r="AS102" s="18" t="b">
        <f t="shared" si="5"/>
        <v>0</v>
      </c>
      <c r="AT102" s="18" t="b">
        <f t="shared" si="5"/>
        <v>0</v>
      </c>
      <c r="AU102" s="18" t="b">
        <f t="shared" si="5"/>
        <v>0</v>
      </c>
      <c r="AV102" s="18" t="b">
        <f t="shared" si="5"/>
        <v>0</v>
      </c>
      <c r="AW102" s="18" t="b">
        <f t="shared" si="5"/>
        <v>0</v>
      </c>
      <c r="AX102" s="18" t="b">
        <f t="shared" si="5"/>
        <v>0</v>
      </c>
      <c r="AY102" s="18" t="b">
        <f t="shared" si="5"/>
        <v>0</v>
      </c>
      <c r="AZ102" s="18" t="b">
        <f t="shared" si="5"/>
        <v>0</v>
      </c>
      <c r="BA102" s="18" t="b">
        <f t="shared" si="5"/>
        <v>0</v>
      </c>
      <c r="BB102" s="18" t="b">
        <f t="shared" si="5"/>
        <v>0</v>
      </c>
      <c r="BC102" s="18" t="b">
        <f t="shared" si="5"/>
        <v>0</v>
      </c>
      <c r="BD102" s="18" t="b">
        <f t="shared" si="5"/>
        <v>0</v>
      </c>
      <c r="BE102" s="18" t="b">
        <f t="shared" si="5"/>
        <v>0</v>
      </c>
      <c r="BF102" s="18" t="b">
        <f t="shared" si="5"/>
        <v>0</v>
      </c>
      <c r="BG102" s="18" t="b">
        <f t="shared" si="5"/>
        <v>0</v>
      </c>
      <c r="BH102" s="18" t="b">
        <f t="shared" si="5"/>
        <v>0</v>
      </c>
      <c r="BI102" s="18" t="b">
        <f t="shared" si="5"/>
        <v>0</v>
      </c>
    </row>
    <row r="103" spans="1:61" x14ac:dyDescent="0.35">
      <c r="A103" s="18">
        <v>8</v>
      </c>
    </row>
    <row r="104" spans="1:61" x14ac:dyDescent="0.35">
      <c r="A104" s="18">
        <v>9</v>
      </c>
    </row>
    <row r="105" spans="1:61" x14ac:dyDescent="0.35">
      <c r="A105" s="18">
        <v>10</v>
      </c>
      <c r="B105" s="18" t="b">
        <f t="shared" ref="B105:AG105" si="6">OR(B13=B14,B13=B15,B14=B15)</f>
        <v>0</v>
      </c>
      <c r="C105" s="18" t="b">
        <f t="shared" si="6"/>
        <v>0</v>
      </c>
      <c r="D105" s="18" t="b">
        <f t="shared" si="6"/>
        <v>0</v>
      </c>
      <c r="E105" s="18" t="b">
        <f t="shared" si="6"/>
        <v>0</v>
      </c>
      <c r="F105" s="18" t="b">
        <f t="shared" si="6"/>
        <v>0</v>
      </c>
      <c r="G105" s="18" t="b">
        <f t="shared" si="6"/>
        <v>0</v>
      </c>
      <c r="H105" s="18" t="b">
        <f t="shared" si="6"/>
        <v>0</v>
      </c>
      <c r="I105" s="18" t="b">
        <f t="shared" si="6"/>
        <v>0</v>
      </c>
      <c r="J105" s="18" t="b">
        <f t="shared" si="6"/>
        <v>0</v>
      </c>
      <c r="K105" s="18" t="b">
        <f t="shared" si="6"/>
        <v>0</v>
      </c>
      <c r="L105" s="18" t="b">
        <f t="shared" si="6"/>
        <v>0</v>
      </c>
      <c r="M105" s="18" t="b">
        <f t="shared" si="6"/>
        <v>0</v>
      </c>
      <c r="N105" s="18" t="b">
        <f t="shared" si="6"/>
        <v>0</v>
      </c>
      <c r="O105" s="18" t="b">
        <f t="shared" si="6"/>
        <v>0</v>
      </c>
      <c r="P105" s="18" t="b">
        <f t="shared" si="6"/>
        <v>0</v>
      </c>
      <c r="Q105" s="18" t="b">
        <f t="shared" si="6"/>
        <v>0</v>
      </c>
      <c r="R105" s="18" t="b">
        <f t="shared" si="6"/>
        <v>0</v>
      </c>
      <c r="S105" s="18" t="b">
        <f t="shared" si="6"/>
        <v>0</v>
      </c>
      <c r="T105" s="18" t="b">
        <f t="shared" si="6"/>
        <v>0</v>
      </c>
      <c r="U105" s="18" t="b">
        <f t="shared" si="6"/>
        <v>0</v>
      </c>
      <c r="V105" s="18" t="b">
        <f t="shared" si="6"/>
        <v>0</v>
      </c>
      <c r="W105" s="18" t="b">
        <f t="shared" si="6"/>
        <v>0</v>
      </c>
      <c r="X105" s="18" t="b">
        <f t="shared" si="6"/>
        <v>0</v>
      </c>
      <c r="Y105" s="18" t="b">
        <f t="shared" si="6"/>
        <v>0</v>
      </c>
      <c r="Z105" s="18" t="b">
        <f t="shared" si="6"/>
        <v>0</v>
      </c>
      <c r="AA105" s="18" t="b">
        <f t="shared" si="6"/>
        <v>0</v>
      </c>
      <c r="AB105" s="18" t="b">
        <f t="shared" si="6"/>
        <v>0</v>
      </c>
      <c r="AC105" s="18" t="b">
        <f t="shared" si="6"/>
        <v>0</v>
      </c>
      <c r="AD105" s="18" t="b">
        <f t="shared" si="6"/>
        <v>0</v>
      </c>
      <c r="AE105" s="18" t="b">
        <f t="shared" si="6"/>
        <v>0</v>
      </c>
      <c r="AF105" s="18" t="b">
        <f t="shared" si="6"/>
        <v>0</v>
      </c>
      <c r="AG105" s="18" t="b">
        <f t="shared" si="6"/>
        <v>0</v>
      </c>
      <c r="AH105" s="18" t="b">
        <f t="shared" ref="AH105:BI105" si="7">OR(AH13=AH14,AH13=AH15,AH14=AH15)</f>
        <v>0</v>
      </c>
      <c r="AI105" s="18" t="b">
        <f t="shared" si="7"/>
        <v>0</v>
      </c>
      <c r="AJ105" s="18" t="b">
        <f t="shared" si="7"/>
        <v>0</v>
      </c>
      <c r="AK105" s="18" t="b">
        <f t="shared" si="7"/>
        <v>0</v>
      </c>
      <c r="AL105" s="18" t="b">
        <f t="shared" si="7"/>
        <v>0</v>
      </c>
      <c r="AM105" s="18" t="b">
        <f t="shared" si="7"/>
        <v>0</v>
      </c>
      <c r="AN105" s="18" t="b">
        <f t="shared" si="7"/>
        <v>0</v>
      </c>
      <c r="AO105" s="18" t="b">
        <f t="shared" si="7"/>
        <v>0</v>
      </c>
      <c r="AP105" s="18" t="b">
        <f t="shared" si="7"/>
        <v>0</v>
      </c>
      <c r="AQ105" s="18" t="b">
        <f t="shared" si="7"/>
        <v>0</v>
      </c>
      <c r="AR105" s="18" t="b">
        <f t="shared" si="7"/>
        <v>0</v>
      </c>
      <c r="AS105" s="18" t="b">
        <f t="shared" si="7"/>
        <v>0</v>
      </c>
      <c r="AT105" s="18" t="b">
        <f t="shared" si="7"/>
        <v>0</v>
      </c>
      <c r="AU105" s="18" t="b">
        <f t="shared" si="7"/>
        <v>0</v>
      </c>
      <c r="AV105" s="18" t="b">
        <f t="shared" si="7"/>
        <v>0</v>
      </c>
      <c r="AW105" s="18" t="b">
        <f t="shared" si="7"/>
        <v>0</v>
      </c>
      <c r="AX105" s="18" t="b">
        <f t="shared" si="7"/>
        <v>0</v>
      </c>
      <c r="AY105" s="18" t="b">
        <f t="shared" si="7"/>
        <v>0</v>
      </c>
      <c r="AZ105" s="18" t="b">
        <f t="shared" si="7"/>
        <v>0</v>
      </c>
      <c r="BA105" s="18" t="b">
        <f t="shared" si="7"/>
        <v>0</v>
      </c>
      <c r="BB105" s="18" t="b">
        <f t="shared" si="7"/>
        <v>0</v>
      </c>
      <c r="BC105" s="18" t="b">
        <f t="shared" si="7"/>
        <v>0</v>
      </c>
      <c r="BD105" s="18" t="b">
        <f t="shared" si="7"/>
        <v>0</v>
      </c>
      <c r="BE105" s="18" t="b">
        <f t="shared" si="7"/>
        <v>0</v>
      </c>
      <c r="BF105" s="18" t="b">
        <f t="shared" si="7"/>
        <v>0</v>
      </c>
      <c r="BG105" s="18" t="b">
        <f t="shared" si="7"/>
        <v>0</v>
      </c>
      <c r="BH105" s="18" t="b">
        <f t="shared" si="7"/>
        <v>0</v>
      </c>
      <c r="BI105" s="18" t="b">
        <f t="shared" si="7"/>
        <v>0</v>
      </c>
    </row>
    <row r="106" spans="1:61" x14ac:dyDescent="0.35">
      <c r="A106" s="18">
        <v>11</v>
      </c>
    </row>
    <row r="107" spans="1:61" x14ac:dyDescent="0.35">
      <c r="A107" s="18">
        <v>12</v>
      </c>
    </row>
    <row r="108" spans="1:61" x14ac:dyDescent="0.35">
      <c r="A108" s="18">
        <v>13</v>
      </c>
      <c r="B108" s="18" t="b">
        <f t="shared" ref="B108:AG108" si="8">OR(B16=B17,B16=B18,B17=B18)</f>
        <v>0</v>
      </c>
      <c r="C108" s="18" t="b">
        <f t="shared" si="8"/>
        <v>0</v>
      </c>
      <c r="D108" s="18" t="b">
        <f t="shared" si="8"/>
        <v>0</v>
      </c>
      <c r="E108" s="18" t="b">
        <f t="shared" si="8"/>
        <v>0</v>
      </c>
      <c r="F108" s="18" t="b">
        <f t="shared" si="8"/>
        <v>0</v>
      </c>
      <c r="G108" s="18" t="b">
        <f t="shared" si="8"/>
        <v>0</v>
      </c>
      <c r="H108" s="18" t="b">
        <f t="shared" si="8"/>
        <v>0</v>
      </c>
      <c r="I108" s="18" t="b">
        <f t="shared" si="8"/>
        <v>0</v>
      </c>
      <c r="J108" s="18" t="b">
        <f t="shared" si="8"/>
        <v>0</v>
      </c>
      <c r="K108" s="18" t="b">
        <f t="shared" si="8"/>
        <v>0</v>
      </c>
      <c r="L108" s="18" t="b">
        <f t="shared" si="8"/>
        <v>0</v>
      </c>
      <c r="M108" s="18" t="b">
        <f t="shared" si="8"/>
        <v>0</v>
      </c>
      <c r="N108" s="18" t="b">
        <f t="shared" si="8"/>
        <v>0</v>
      </c>
      <c r="O108" s="18" t="b">
        <f t="shared" si="8"/>
        <v>0</v>
      </c>
      <c r="P108" s="18" t="b">
        <f t="shared" si="8"/>
        <v>0</v>
      </c>
      <c r="Q108" s="18" t="b">
        <f t="shared" si="8"/>
        <v>0</v>
      </c>
      <c r="R108" s="18" t="b">
        <f t="shared" si="8"/>
        <v>0</v>
      </c>
      <c r="S108" s="18" t="b">
        <f t="shared" si="8"/>
        <v>0</v>
      </c>
      <c r="T108" s="18" t="b">
        <f t="shared" si="8"/>
        <v>0</v>
      </c>
      <c r="U108" s="18" t="b">
        <f t="shared" si="8"/>
        <v>0</v>
      </c>
      <c r="V108" s="18" t="b">
        <f t="shared" si="8"/>
        <v>0</v>
      </c>
      <c r="W108" s="18" t="b">
        <f t="shared" si="8"/>
        <v>0</v>
      </c>
      <c r="X108" s="18" t="b">
        <f t="shared" si="8"/>
        <v>0</v>
      </c>
      <c r="Y108" s="18" t="b">
        <f t="shared" si="8"/>
        <v>0</v>
      </c>
      <c r="Z108" s="18" t="b">
        <f t="shared" si="8"/>
        <v>0</v>
      </c>
      <c r="AA108" s="18" t="b">
        <f t="shared" si="8"/>
        <v>0</v>
      </c>
      <c r="AB108" s="18" t="b">
        <f t="shared" si="8"/>
        <v>0</v>
      </c>
      <c r="AC108" s="18" t="b">
        <f t="shared" si="8"/>
        <v>0</v>
      </c>
      <c r="AD108" s="18" t="b">
        <f t="shared" si="8"/>
        <v>0</v>
      </c>
      <c r="AE108" s="18" t="b">
        <f t="shared" si="8"/>
        <v>0</v>
      </c>
      <c r="AF108" s="18" t="b">
        <f t="shared" si="8"/>
        <v>0</v>
      </c>
      <c r="AG108" s="18" t="b">
        <f t="shared" si="8"/>
        <v>0</v>
      </c>
      <c r="AH108" s="18" t="b">
        <f t="shared" ref="AH108:BI108" si="9">OR(AH16=AH17,AH16=AH18,AH17=AH18)</f>
        <v>0</v>
      </c>
      <c r="AI108" s="18" t="b">
        <f t="shared" si="9"/>
        <v>0</v>
      </c>
      <c r="AJ108" s="18" t="b">
        <f t="shared" si="9"/>
        <v>0</v>
      </c>
      <c r="AK108" s="18" t="b">
        <f t="shared" si="9"/>
        <v>0</v>
      </c>
      <c r="AL108" s="18" t="b">
        <f t="shared" si="9"/>
        <v>0</v>
      </c>
      <c r="AM108" s="18" t="b">
        <f t="shared" si="9"/>
        <v>0</v>
      </c>
      <c r="AN108" s="18" t="b">
        <f t="shared" si="9"/>
        <v>0</v>
      </c>
      <c r="AO108" s="18" t="b">
        <f t="shared" si="9"/>
        <v>0</v>
      </c>
      <c r="AP108" s="18" t="b">
        <f t="shared" si="9"/>
        <v>0</v>
      </c>
      <c r="AQ108" s="18" t="b">
        <f t="shared" si="9"/>
        <v>0</v>
      </c>
      <c r="AR108" s="18" t="b">
        <f t="shared" si="9"/>
        <v>0</v>
      </c>
      <c r="AS108" s="18" t="b">
        <f t="shared" si="9"/>
        <v>0</v>
      </c>
      <c r="AT108" s="18" t="b">
        <f t="shared" si="9"/>
        <v>0</v>
      </c>
      <c r="AU108" s="18" t="b">
        <f t="shared" si="9"/>
        <v>0</v>
      </c>
      <c r="AV108" s="18" t="b">
        <f t="shared" si="9"/>
        <v>0</v>
      </c>
      <c r="AW108" s="18" t="b">
        <f t="shared" si="9"/>
        <v>0</v>
      </c>
      <c r="AX108" s="18" t="b">
        <f t="shared" si="9"/>
        <v>0</v>
      </c>
      <c r="AY108" s="18" t="b">
        <f t="shared" si="9"/>
        <v>0</v>
      </c>
      <c r="AZ108" s="18" t="b">
        <f t="shared" si="9"/>
        <v>0</v>
      </c>
      <c r="BA108" s="18" t="b">
        <f t="shared" si="9"/>
        <v>0</v>
      </c>
      <c r="BB108" s="18" t="b">
        <f t="shared" si="9"/>
        <v>0</v>
      </c>
      <c r="BC108" s="18" t="b">
        <f t="shared" si="9"/>
        <v>0</v>
      </c>
      <c r="BD108" s="18" t="b">
        <f t="shared" si="9"/>
        <v>0</v>
      </c>
      <c r="BE108" s="18" t="b">
        <f t="shared" si="9"/>
        <v>0</v>
      </c>
      <c r="BF108" s="18" t="b">
        <f t="shared" si="9"/>
        <v>0</v>
      </c>
      <c r="BG108" s="18" t="b">
        <f t="shared" si="9"/>
        <v>0</v>
      </c>
      <c r="BH108" s="18" t="b">
        <f t="shared" si="9"/>
        <v>0</v>
      </c>
      <c r="BI108" s="18" t="b">
        <f t="shared" si="9"/>
        <v>0</v>
      </c>
    </row>
    <row r="109" spans="1:61" x14ac:dyDescent="0.35">
      <c r="A109" s="18">
        <v>14</v>
      </c>
    </row>
    <row r="110" spans="1:61" x14ac:dyDescent="0.35">
      <c r="A110" s="18">
        <v>15</v>
      </c>
    </row>
    <row r="111" spans="1:61" x14ac:dyDescent="0.35">
      <c r="A111" s="18">
        <v>16</v>
      </c>
      <c r="B111" s="18" t="b">
        <f t="shared" ref="B111:AG111" si="10">OR(B19=B20,B19=B21,B20=B21)</f>
        <v>0</v>
      </c>
      <c r="C111" s="18" t="b">
        <f t="shared" si="10"/>
        <v>0</v>
      </c>
      <c r="D111" s="18" t="b">
        <f t="shared" si="10"/>
        <v>0</v>
      </c>
      <c r="E111" s="18" t="b">
        <f t="shared" si="10"/>
        <v>0</v>
      </c>
      <c r="F111" s="18" t="b">
        <f t="shared" si="10"/>
        <v>0</v>
      </c>
      <c r="G111" s="18" t="b">
        <f t="shared" si="10"/>
        <v>0</v>
      </c>
      <c r="H111" s="18" t="b">
        <f t="shared" si="10"/>
        <v>0</v>
      </c>
      <c r="I111" s="18" t="b">
        <f t="shared" si="10"/>
        <v>0</v>
      </c>
      <c r="J111" s="18" t="b">
        <f t="shared" si="10"/>
        <v>0</v>
      </c>
      <c r="K111" s="18" t="b">
        <f t="shared" si="10"/>
        <v>0</v>
      </c>
      <c r="L111" s="18" t="b">
        <f t="shared" si="10"/>
        <v>0</v>
      </c>
      <c r="M111" s="18" t="b">
        <f t="shared" si="10"/>
        <v>0</v>
      </c>
      <c r="N111" s="18" t="b">
        <f t="shared" si="10"/>
        <v>0</v>
      </c>
      <c r="O111" s="18" t="b">
        <f t="shared" si="10"/>
        <v>0</v>
      </c>
      <c r="P111" s="18" t="b">
        <f t="shared" si="10"/>
        <v>0</v>
      </c>
      <c r="Q111" s="18" t="b">
        <f t="shared" si="10"/>
        <v>0</v>
      </c>
      <c r="R111" s="18" t="b">
        <f t="shared" si="10"/>
        <v>0</v>
      </c>
      <c r="S111" s="18" t="b">
        <f t="shared" si="10"/>
        <v>0</v>
      </c>
      <c r="T111" s="18" t="b">
        <f t="shared" si="10"/>
        <v>0</v>
      </c>
      <c r="U111" s="18" t="b">
        <f t="shared" si="10"/>
        <v>0</v>
      </c>
      <c r="V111" s="18" t="b">
        <f t="shared" si="10"/>
        <v>0</v>
      </c>
      <c r="W111" s="18" t="b">
        <f t="shared" si="10"/>
        <v>0</v>
      </c>
      <c r="X111" s="18" t="b">
        <f t="shared" si="10"/>
        <v>0</v>
      </c>
      <c r="Y111" s="18" t="b">
        <f t="shared" si="10"/>
        <v>0</v>
      </c>
      <c r="Z111" s="18" t="b">
        <f t="shared" si="10"/>
        <v>0</v>
      </c>
      <c r="AA111" s="18" t="b">
        <f t="shared" si="10"/>
        <v>0</v>
      </c>
      <c r="AB111" s="18" t="b">
        <f t="shared" si="10"/>
        <v>0</v>
      </c>
      <c r="AC111" s="18" t="b">
        <f t="shared" si="10"/>
        <v>0</v>
      </c>
      <c r="AD111" s="18" t="b">
        <f t="shared" si="10"/>
        <v>0</v>
      </c>
      <c r="AE111" s="18" t="b">
        <f t="shared" si="10"/>
        <v>0</v>
      </c>
      <c r="AF111" s="18" t="b">
        <f t="shared" si="10"/>
        <v>0</v>
      </c>
      <c r="AG111" s="18" t="b">
        <f t="shared" si="10"/>
        <v>0</v>
      </c>
      <c r="AH111" s="18" t="b">
        <f t="shared" ref="AH111:BI111" si="11">OR(AH19=AH20,AH19=AH21,AH20=AH21)</f>
        <v>0</v>
      </c>
      <c r="AI111" s="18" t="b">
        <f t="shared" si="11"/>
        <v>0</v>
      </c>
      <c r="AJ111" s="18" t="b">
        <f t="shared" si="11"/>
        <v>0</v>
      </c>
      <c r="AK111" s="18" t="b">
        <f t="shared" si="11"/>
        <v>0</v>
      </c>
      <c r="AL111" s="18" t="b">
        <f t="shared" si="11"/>
        <v>0</v>
      </c>
      <c r="AM111" s="18" t="b">
        <f t="shared" si="11"/>
        <v>0</v>
      </c>
      <c r="AN111" s="18" t="b">
        <f t="shared" si="11"/>
        <v>0</v>
      </c>
      <c r="AO111" s="18" t="b">
        <f t="shared" si="11"/>
        <v>0</v>
      </c>
      <c r="AP111" s="18" t="b">
        <f t="shared" si="11"/>
        <v>0</v>
      </c>
      <c r="AQ111" s="18" t="b">
        <f t="shared" si="11"/>
        <v>0</v>
      </c>
      <c r="AR111" s="18" t="b">
        <f t="shared" si="11"/>
        <v>0</v>
      </c>
      <c r="AS111" s="18" t="b">
        <f t="shared" si="11"/>
        <v>0</v>
      </c>
      <c r="AT111" s="18" t="b">
        <f t="shared" si="11"/>
        <v>0</v>
      </c>
      <c r="AU111" s="18" t="b">
        <f t="shared" si="11"/>
        <v>0</v>
      </c>
      <c r="AV111" s="18" t="b">
        <f t="shared" si="11"/>
        <v>0</v>
      </c>
      <c r="AW111" s="18" t="b">
        <f t="shared" si="11"/>
        <v>0</v>
      </c>
      <c r="AX111" s="18" t="b">
        <f t="shared" si="11"/>
        <v>0</v>
      </c>
      <c r="AY111" s="18" t="b">
        <f t="shared" si="11"/>
        <v>0</v>
      </c>
      <c r="AZ111" s="18" t="b">
        <f t="shared" si="11"/>
        <v>0</v>
      </c>
      <c r="BA111" s="18" t="b">
        <f t="shared" si="11"/>
        <v>0</v>
      </c>
      <c r="BB111" s="18" t="b">
        <f t="shared" si="11"/>
        <v>0</v>
      </c>
      <c r="BC111" s="18" t="b">
        <f t="shared" si="11"/>
        <v>0</v>
      </c>
      <c r="BD111" s="18" t="b">
        <f t="shared" si="11"/>
        <v>0</v>
      </c>
      <c r="BE111" s="18" t="b">
        <f t="shared" si="11"/>
        <v>0</v>
      </c>
      <c r="BF111" s="18" t="b">
        <f t="shared" si="11"/>
        <v>0</v>
      </c>
      <c r="BG111" s="18" t="b">
        <f t="shared" si="11"/>
        <v>0</v>
      </c>
      <c r="BH111" s="18" t="b">
        <f t="shared" si="11"/>
        <v>0</v>
      </c>
      <c r="BI111" s="18" t="b">
        <f t="shared" si="11"/>
        <v>0</v>
      </c>
    </row>
    <row r="112" spans="1:61" x14ac:dyDescent="0.35">
      <c r="A112" s="18">
        <v>17</v>
      </c>
    </row>
    <row r="113" spans="1:61" x14ac:dyDescent="0.35">
      <c r="A113" s="18">
        <v>18</v>
      </c>
    </row>
    <row r="114" spans="1:61" x14ac:dyDescent="0.35">
      <c r="A114" s="18">
        <v>19</v>
      </c>
      <c r="B114" s="18" t="b">
        <f t="shared" ref="B114:AG114" si="12">OR(B22=B23,B22=B24,B23=B24)</f>
        <v>0</v>
      </c>
      <c r="C114" s="18" t="b">
        <f t="shared" si="12"/>
        <v>0</v>
      </c>
      <c r="D114" s="18" t="b">
        <f t="shared" si="12"/>
        <v>0</v>
      </c>
      <c r="E114" s="18" t="b">
        <f t="shared" si="12"/>
        <v>0</v>
      </c>
      <c r="F114" s="18" t="b">
        <f t="shared" si="12"/>
        <v>0</v>
      </c>
      <c r="G114" s="18" t="b">
        <f t="shared" si="12"/>
        <v>0</v>
      </c>
      <c r="H114" s="18" t="b">
        <f t="shared" si="12"/>
        <v>0</v>
      </c>
      <c r="I114" s="18" t="b">
        <f t="shared" si="12"/>
        <v>0</v>
      </c>
      <c r="J114" s="18" t="b">
        <f t="shared" si="12"/>
        <v>0</v>
      </c>
      <c r="K114" s="18" t="b">
        <f t="shared" si="12"/>
        <v>0</v>
      </c>
      <c r="L114" s="18" t="b">
        <f t="shared" si="12"/>
        <v>0</v>
      </c>
      <c r="M114" s="18" t="b">
        <f t="shared" si="12"/>
        <v>0</v>
      </c>
      <c r="N114" s="18" t="b">
        <f t="shared" si="12"/>
        <v>0</v>
      </c>
      <c r="O114" s="18" t="b">
        <f t="shared" si="12"/>
        <v>0</v>
      </c>
      <c r="P114" s="18" t="b">
        <f t="shared" si="12"/>
        <v>0</v>
      </c>
      <c r="Q114" s="18" t="b">
        <f t="shared" si="12"/>
        <v>0</v>
      </c>
      <c r="R114" s="18" t="b">
        <f t="shared" si="12"/>
        <v>0</v>
      </c>
      <c r="S114" s="18" t="b">
        <f t="shared" si="12"/>
        <v>0</v>
      </c>
      <c r="T114" s="18" t="b">
        <f t="shared" si="12"/>
        <v>0</v>
      </c>
      <c r="U114" s="18" t="b">
        <f t="shared" si="12"/>
        <v>0</v>
      </c>
      <c r="V114" s="18" t="b">
        <f t="shared" si="12"/>
        <v>0</v>
      </c>
      <c r="W114" s="18" t="b">
        <f t="shared" si="12"/>
        <v>0</v>
      </c>
      <c r="X114" s="18" t="b">
        <f t="shared" si="12"/>
        <v>0</v>
      </c>
      <c r="Y114" s="18" t="b">
        <f t="shared" si="12"/>
        <v>0</v>
      </c>
      <c r="Z114" s="18" t="b">
        <f t="shared" si="12"/>
        <v>0</v>
      </c>
      <c r="AA114" s="18" t="b">
        <f t="shared" si="12"/>
        <v>0</v>
      </c>
      <c r="AB114" s="18" t="b">
        <f t="shared" si="12"/>
        <v>0</v>
      </c>
      <c r="AC114" s="18" t="b">
        <f t="shared" si="12"/>
        <v>0</v>
      </c>
      <c r="AD114" s="18" t="b">
        <f t="shared" si="12"/>
        <v>0</v>
      </c>
      <c r="AE114" s="18" t="b">
        <f t="shared" si="12"/>
        <v>0</v>
      </c>
      <c r="AF114" s="18" t="b">
        <f t="shared" si="12"/>
        <v>0</v>
      </c>
      <c r="AG114" s="18" t="b">
        <f t="shared" si="12"/>
        <v>0</v>
      </c>
      <c r="AH114" s="18" t="b">
        <f t="shared" ref="AH114:BI114" si="13">OR(AH22=AH23,AH22=AH24,AH23=AH24)</f>
        <v>0</v>
      </c>
      <c r="AI114" s="18" t="b">
        <f t="shared" si="13"/>
        <v>0</v>
      </c>
      <c r="AJ114" s="18" t="b">
        <f t="shared" si="13"/>
        <v>0</v>
      </c>
      <c r="AK114" s="18" t="b">
        <f t="shared" si="13"/>
        <v>0</v>
      </c>
      <c r="AL114" s="18" t="b">
        <f t="shared" si="13"/>
        <v>0</v>
      </c>
      <c r="AM114" s="18" t="b">
        <f t="shared" si="13"/>
        <v>0</v>
      </c>
      <c r="AN114" s="18" t="b">
        <f t="shared" si="13"/>
        <v>0</v>
      </c>
      <c r="AO114" s="18" t="b">
        <f t="shared" si="13"/>
        <v>0</v>
      </c>
      <c r="AP114" s="18" t="b">
        <f t="shared" si="13"/>
        <v>0</v>
      </c>
      <c r="AQ114" s="18" t="b">
        <f t="shared" si="13"/>
        <v>0</v>
      </c>
      <c r="AR114" s="18" t="b">
        <f t="shared" si="13"/>
        <v>0</v>
      </c>
      <c r="AS114" s="18" t="b">
        <f t="shared" si="13"/>
        <v>0</v>
      </c>
      <c r="AT114" s="18" t="b">
        <f t="shared" si="13"/>
        <v>0</v>
      </c>
      <c r="AU114" s="18" t="b">
        <f t="shared" si="13"/>
        <v>0</v>
      </c>
      <c r="AV114" s="18" t="b">
        <f t="shared" si="13"/>
        <v>0</v>
      </c>
      <c r="AW114" s="18" t="b">
        <f t="shared" si="13"/>
        <v>0</v>
      </c>
      <c r="AX114" s="18" t="b">
        <f t="shared" si="13"/>
        <v>0</v>
      </c>
      <c r="AY114" s="18" t="b">
        <f t="shared" si="13"/>
        <v>0</v>
      </c>
      <c r="AZ114" s="18" t="b">
        <f t="shared" si="13"/>
        <v>0</v>
      </c>
      <c r="BA114" s="18" t="b">
        <f t="shared" si="13"/>
        <v>0</v>
      </c>
      <c r="BB114" s="18" t="b">
        <f t="shared" si="13"/>
        <v>0</v>
      </c>
      <c r="BC114" s="18" t="b">
        <f t="shared" si="13"/>
        <v>0</v>
      </c>
      <c r="BD114" s="18" t="b">
        <f t="shared" si="13"/>
        <v>0</v>
      </c>
      <c r="BE114" s="18" t="b">
        <f t="shared" si="13"/>
        <v>0</v>
      </c>
      <c r="BF114" s="18" t="b">
        <f t="shared" si="13"/>
        <v>0</v>
      </c>
      <c r="BG114" s="18" t="b">
        <f t="shared" si="13"/>
        <v>0</v>
      </c>
      <c r="BH114" s="18" t="b">
        <f t="shared" si="13"/>
        <v>0</v>
      </c>
      <c r="BI114" s="18" t="b">
        <f t="shared" si="13"/>
        <v>0</v>
      </c>
    </row>
    <row r="115" spans="1:61" x14ac:dyDescent="0.35">
      <c r="A115" s="18">
        <v>20</v>
      </c>
    </row>
    <row r="116" spans="1:61" x14ac:dyDescent="0.35">
      <c r="A116" s="18">
        <v>21</v>
      </c>
    </row>
    <row r="117" spans="1:61" x14ac:dyDescent="0.35">
      <c r="A117" s="18">
        <v>22</v>
      </c>
      <c r="B117" s="18" t="b">
        <f t="shared" ref="B117:AG117" si="14">OR(B25=B26,B25=B27,B26=B27)</f>
        <v>0</v>
      </c>
      <c r="C117" s="18" t="b">
        <f t="shared" si="14"/>
        <v>0</v>
      </c>
      <c r="D117" s="18" t="b">
        <f t="shared" si="14"/>
        <v>0</v>
      </c>
      <c r="E117" s="18" t="b">
        <f t="shared" si="14"/>
        <v>0</v>
      </c>
      <c r="F117" s="18" t="b">
        <f t="shared" si="14"/>
        <v>0</v>
      </c>
      <c r="G117" s="18" t="b">
        <f t="shared" si="14"/>
        <v>0</v>
      </c>
      <c r="H117" s="18" t="b">
        <f t="shared" si="14"/>
        <v>0</v>
      </c>
      <c r="I117" s="18" t="b">
        <f t="shared" si="14"/>
        <v>0</v>
      </c>
      <c r="J117" s="18" t="b">
        <f t="shared" si="14"/>
        <v>0</v>
      </c>
      <c r="K117" s="18" t="b">
        <f t="shared" si="14"/>
        <v>0</v>
      </c>
      <c r="L117" s="18" t="b">
        <f t="shared" si="14"/>
        <v>0</v>
      </c>
      <c r="M117" s="18" t="b">
        <f t="shared" si="14"/>
        <v>0</v>
      </c>
      <c r="N117" s="18" t="b">
        <f t="shared" si="14"/>
        <v>0</v>
      </c>
      <c r="O117" s="18" t="b">
        <f t="shared" si="14"/>
        <v>0</v>
      </c>
      <c r="P117" s="18" t="b">
        <f t="shared" si="14"/>
        <v>0</v>
      </c>
      <c r="Q117" s="18" t="b">
        <f t="shared" si="14"/>
        <v>0</v>
      </c>
      <c r="R117" s="18" t="b">
        <f t="shared" si="14"/>
        <v>0</v>
      </c>
      <c r="S117" s="18" t="b">
        <f t="shared" si="14"/>
        <v>0</v>
      </c>
      <c r="T117" s="18" t="b">
        <f t="shared" si="14"/>
        <v>0</v>
      </c>
      <c r="U117" s="18" t="b">
        <f t="shared" si="14"/>
        <v>0</v>
      </c>
      <c r="V117" s="18" t="b">
        <f t="shared" si="14"/>
        <v>0</v>
      </c>
      <c r="W117" s="18" t="b">
        <f t="shared" si="14"/>
        <v>0</v>
      </c>
      <c r="X117" s="18" t="b">
        <f t="shared" si="14"/>
        <v>0</v>
      </c>
      <c r="Y117" s="18" t="b">
        <f t="shared" si="14"/>
        <v>0</v>
      </c>
      <c r="Z117" s="18" t="b">
        <f t="shared" si="14"/>
        <v>0</v>
      </c>
      <c r="AA117" s="18" t="b">
        <f t="shared" si="14"/>
        <v>0</v>
      </c>
      <c r="AB117" s="18" t="b">
        <f t="shared" si="14"/>
        <v>0</v>
      </c>
      <c r="AC117" s="18" t="b">
        <f t="shared" si="14"/>
        <v>0</v>
      </c>
      <c r="AD117" s="18" t="b">
        <f t="shared" si="14"/>
        <v>0</v>
      </c>
      <c r="AE117" s="18" t="b">
        <f t="shared" si="14"/>
        <v>0</v>
      </c>
      <c r="AF117" s="18" t="b">
        <f t="shared" si="14"/>
        <v>0</v>
      </c>
      <c r="AG117" s="18" t="b">
        <f t="shared" si="14"/>
        <v>0</v>
      </c>
      <c r="AH117" s="18" t="b">
        <f t="shared" ref="AH117:BI117" si="15">OR(AH25=AH26,AH25=AH27,AH26=AH27)</f>
        <v>0</v>
      </c>
      <c r="AI117" s="18" t="b">
        <f t="shared" si="15"/>
        <v>0</v>
      </c>
      <c r="AJ117" s="18" t="b">
        <f t="shared" si="15"/>
        <v>0</v>
      </c>
      <c r="AK117" s="18" t="b">
        <f t="shared" si="15"/>
        <v>0</v>
      </c>
      <c r="AL117" s="18" t="b">
        <f t="shared" si="15"/>
        <v>0</v>
      </c>
      <c r="AM117" s="18" t="b">
        <f t="shared" si="15"/>
        <v>0</v>
      </c>
      <c r="AN117" s="18" t="b">
        <f t="shared" si="15"/>
        <v>0</v>
      </c>
      <c r="AO117" s="18" t="b">
        <f t="shared" si="15"/>
        <v>0</v>
      </c>
      <c r="AP117" s="18" t="b">
        <f t="shared" si="15"/>
        <v>0</v>
      </c>
      <c r="AQ117" s="18" t="b">
        <f t="shared" si="15"/>
        <v>0</v>
      </c>
      <c r="AR117" s="18" t="b">
        <f t="shared" si="15"/>
        <v>0</v>
      </c>
      <c r="AS117" s="18" t="b">
        <f t="shared" si="15"/>
        <v>0</v>
      </c>
      <c r="AT117" s="18" t="b">
        <f t="shared" si="15"/>
        <v>0</v>
      </c>
      <c r="AU117" s="18" t="b">
        <f t="shared" si="15"/>
        <v>0</v>
      </c>
      <c r="AV117" s="18" t="b">
        <f t="shared" si="15"/>
        <v>0</v>
      </c>
      <c r="AW117" s="18" t="b">
        <f t="shared" si="15"/>
        <v>0</v>
      </c>
      <c r="AX117" s="18" t="b">
        <f t="shared" si="15"/>
        <v>0</v>
      </c>
      <c r="AY117" s="18" t="b">
        <f t="shared" si="15"/>
        <v>0</v>
      </c>
      <c r="AZ117" s="18" t="b">
        <f t="shared" si="15"/>
        <v>0</v>
      </c>
      <c r="BA117" s="18" t="b">
        <f t="shared" si="15"/>
        <v>0</v>
      </c>
      <c r="BB117" s="18" t="b">
        <f t="shared" si="15"/>
        <v>0</v>
      </c>
      <c r="BC117" s="18" t="b">
        <f t="shared" si="15"/>
        <v>0</v>
      </c>
      <c r="BD117" s="18" t="b">
        <f t="shared" si="15"/>
        <v>0</v>
      </c>
      <c r="BE117" s="18" t="b">
        <f t="shared" si="15"/>
        <v>0</v>
      </c>
      <c r="BF117" s="18" t="b">
        <f t="shared" si="15"/>
        <v>0</v>
      </c>
      <c r="BG117" s="18" t="b">
        <f t="shared" si="15"/>
        <v>0</v>
      </c>
      <c r="BH117" s="18" t="b">
        <f t="shared" si="15"/>
        <v>0</v>
      </c>
      <c r="BI117" s="18" t="b">
        <f t="shared" si="15"/>
        <v>0</v>
      </c>
    </row>
    <row r="118" spans="1:61" x14ac:dyDescent="0.35">
      <c r="A118" s="18">
        <v>23</v>
      </c>
    </row>
    <row r="119" spans="1:61" x14ac:dyDescent="0.35">
      <c r="A119" s="18">
        <v>24</v>
      </c>
    </row>
    <row r="120" spans="1:61" x14ac:dyDescent="0.35">
      <c r="A120" s="18">
        <v>25</v>
      </c>
      <c r="B120" s="18" t="b">
        <f t="shared" ref="B120:AG120" si="16">OR(B28=B29,B28=B30,B29=B30)</f>
        <v>0</v>
      </c>
      <c r="C120" s="18" t="b">
        <f t="shared" si="16"/>
        <v>0</v>
      </c>
      <c r="D120" s="18" t="b">
        <f t="shared" si="16"/>
        <v>0</v>
      </c>
      <c r="E120" s="18" t="b">
        <f t="shared" si="16"/>
        <v>0</v>
      </c>
      <c r="F120" s="18" t="b">
        <f t="shared" si="16"/>
        <v>0</v>
      </c>
      <c r="G120" s="18" t="b">
        <f t="shared" si="16"/>
        <v>0</v>
      </c>
      <c r="H120" s="18" t="b">
        <f t="shared" si="16"/>
        <v>0</v>
      </c>
      <c r="I120" s="18" t="b">
        <f t="shared" si="16"/>
        <v>0</v>
      </c>
      <c r="J120" s="18" t="b">
        <f t="shared" si="16"/>
        <v>0</v>
      </c>
      <c r="K120" s="18" t="b">
        <f t="shared" si="16"/>
        <v>0</v>
      </c>
      <c r="L120" s="18" t="b">
        <f t="shared" si="16"/>
        <v>0</v>
      </c>
      <c r="M120" s="18" t="b">
        <f t="shared" si="16"/>
        <v>0</v>
      </c>
      <c r="N120" s="18" t="b">
        <f t="shared" si="16"/>
        <v>0</v>
      </c>
      <c r="O120" s="18" t="b">
        <f t="shared" si="16"/>
        <v>0</v>
      </c>
      <c r="P120" s="18" t="b">
        <f t="shared" si="16"/>
        <v>0</v>
      </c>
      <c r="Q120" s="18" t="b">
        <f t="shared" si="16"/>
        <v>0</v>
      </c>
      <c r="R120" s="18" t="b">
        <f t="shared" si="16"/>
        <v>0</v>
      </c>
      <c r="S120" s="18" t="b">
        <f t="shared" si="16"/>
        <v>0</v>
      </c>
      <c r="T120" s="18" t="b">
        <f t="shared" si="16"/>
        <v>0</v>
      </c>
      <c r="U120" s="18" t="b">
        <f t="shared" si="16"/>
        <v>0</v>
      </c>
      <c r="V120" s="18" t="b">
        <f t="shared" si="16"/>
        <v>0</v>
      </c>
      <c r="W120" s="18" t="b">
        <f t="shared" si="16"/>
        <v>0</v>
      </c>
      <c r="X120" s="18" t="b">
        <f t="shared" si="16"/>
        <v>0</v>
      </c>
      <c r="Y120" s="18" t="b">
        <f t="shared" si="16"/>
        <v>0</v>
      </c>
      <c r="Z120" s="18" t="b">
        <f t="shared" si="16"/>
        <v>0</v>
      </c>
      <c r="AA120" s="18" t="b">
        <f t="shared" si="16"/>
        <v>0</v>
      </c>
      <c r="AB120" s="18" t="b">
        <f t="shared" si="16"/>
        <v>0</v>
      </c>
      <c r="AC120" s="18" t="b">
        <f t="shared" si="16"/>
        <v>0</v>
      </c>
      <c r="AD120" s="18" t="b">
        <f t="shared" si="16"/>
        <v>0</v>
      </c>
      <c r="AE120" s="18" t="b">
        <f t="shared" si="16"/>
        <v>0</v>
      </c>
      <c r="AF120" s="18" t="b">
        <f t="shared" si="16"/>
        <v>0</v>
      </c>
      <c r="AG120" s="18" t="b">
        <f t="shared" si="16"/>
        <v>0</v>
      </c>
      <c r="AH120" s="18" t="b">
        <f t="shared" ref="AH120:BI120" si="17">OR(AH28=AH29,AH28=AH30,AH29=AH30)</f>
        <v>0</v>
      </c>
      <c r="AI120" s="18" t="b">
        <f t="shared" si="17"/>
        <v>0</v>
      </c>
      <c r="AJ120" s="18" t="b">
        <f t="shared" si="17"/>
        <v>0</v>
      </c>
      <c r="AK120" s="18" t="b">
        <f t="shared" si="17"/>
        <v>0</v>
      </c>
      <c r="AL120" s="18" t="b">
        <f t="shared" si="17"/>
        <v>0</v>
      </c>
      <c r="AM120" s="18" t="b">
        <f t="shared" si="17"/>
        <v>0</v>
      </c>
      <c r="AN120" s="18" t="b">
        <f t="shared" si="17"/>
        <v>0</v>
      </c>
      <c r="AO120" s="18" t="b">
        <f t="shared" si="17"/>
        <v>0</v>
      </c>
      <c r="AP120" s="18" t="b">
        <f t="shared" si="17"/>
        <v>0</v>
      </c>
      <c r="AQ120" s="18" t="b">
        <f t="shared" si="17"/>
        <v>0</v>
      </c>
      <c r="AR120" s="18" t="b">
        <f t="shared" si="17"/>
        <v>0</v>
      </c>
      <c r="AS120" s="18" t="b">
        <f t="shared" si="17"/>
        <v>0</v>
      </c>
      <c r="AT120" s="18" t="b">
        <f t="shared" si="17"/>
        <v>0</v>
      </c>
      <c r="AU120" s="18" t="b">
        <f t="shared" si="17"/>
        <v>0</v>
      </c>
      <c r="AV120" s="18" t="b">
        <f t="shared" si="17"/>
        <v>0</v>
      </c>
      <c r="AW120" s="18" t="b">
        <f t="shared" si="17"/>
        <v>0</v>
      </c>
      <c r="AX120" s="18" t="b">
        <f t="shared" si="17"/>
        <v>0</v>
      </c>
      <c r="AY120" s="18" t="b">
        <f t="shared" si="17"/>
        <v>0</v>
      </c>
      <c r="AZ120" s="18" t="b">
        <f t="shared" si="17"/>
        <v>0</v>
      </c>
      <c r="BA120" s="18" t="b">
        <f t="shared" si="17"/>
        <v>0</v>
      </c>
      <c r="BB120" s="18" t="b">
        <f t="shared" si="17"/>
        <v>0</v>
      </c>
      <c r="BC120" s="18" t="b">
        <f t="shared" si="17"/>
        <v>0</v>
      </c>
      <c r="BD120" s="18" t="b">
        <f t="shared" si="17"/>
        <v>0</v>
      </c>
      <c r="BE120" s="18" t="b">
        <f t="shared" si="17"/>
        <v>0</v>
      </c>
      <c r="BF120" s="18" t="b">
        <f t="shared" si="17"/>
        <v>0</v>
      </c>
      <c r="BG120" s="18" t="b">
        <f t="shared" si="17"/>
        <v>0</v>
      </c>
      <c r="BH120" s="18" t="b">
        <f t="shared" si="17"/>
        <v>0</v>
      </c>
      <c r="BI120" s="18" t="b">
        <f t="shared" si="17"/>
        <v>0</v>
      </c>
    </row>
    <row r="121" spans="1:61" x14ac:dyDescent="0.35">
      <c r="A121" s="18">
        <v>26</v>
      </c>
    </row>
    <row r="122" spans="1:61" x14ac:dyDescent="0.35">
      <c r="A122" s="18">
        <v>27</v>
      </c>
    </row>
    <row r="123" spans="1:61" x14ac:dyDescent="0.35">
      <c r="A123" s="18">
        <v>28</v>
      </c>
      <c r="B123" s="18" t="b">
        <f t="shared" ref="B123:AG123" si="18">OR(B31=B32,B31=B33,B32=B33)</f>
        <v>0</v>
      </c>
      <c r="C123" s="18" t="b">
        <f t="shared" si="18"/>
        <v>0</v>
      </c>
      <c r="D123" s="18" t="b">
        <f t="shared" si="18"/>
        <v>0</v>
      </c>
      <c r="E123" s="18" t="b">
        <f t="shared" si="18"/>
        <v>0</v>
      </c>
      <c r="F123" s="18" t="b">
        <f t="shared" si="18"/>
        <v>0</v>
      </c>
      <c r="G123" s="18" t="b">
        <f t="shared" si="18"/>
        <v>0</v>
      </c>
      <c r="H123" s="18" t="b">
        <f t="shared" si="18"/>
        <v>0</v>
      </c>
      <c r="I123" s="18" t="b">
        <f t="shared" si="18"/>
        <v>0</v>
      </c>
      <c r="J123" s="18" t="b">
        <f t="shared" si="18"/>
        <v>0</v>
      </c>
      <c r="K123" s="18" t="b">
        <f t="shared" si="18"/>
        <v>0</v>
      </c>
      <c r="L123" s="18" t="b">
        <f t="shared" si="18"/>
        <v>0</v>
      </c>
      <c r="M123" s="18" t="b">
        <f t="shared" si="18"/>
        <v>0</v>
      </c>
      <c r="N123" s="18" t="b">
        <f t="shared" si="18"/>
        <v>0</v>
      </c>
      <c r="O123" s="18" t="b">
        <f t="shared" si="18"/>
        <v>0</v>
      </c>
      <c r="P123" s="18" t="b">
        <f t="shared" si="18"/>
        <v>0</v>
      </c>
      <c r="Q123" s="18" t="b">
        <f t="shared" si="18"/>
        <v>0</v>
      </c>
      <c r="R123" s="18" t="b">
        <f t="shared" si="18"/>
        <v>0</v>
      </c>
      <c r="S123" s="18" t="b">
        <f t="shared" si="18"/>
        <v>0</v>
      </c>
      <c r="T123" s="18" t="b">
        <f t="shared" si="18"/>
        <v>0</v>
      </c>
      <c r="U123" s="18" t="b">
        <f t="shared" si="18"/>
        <v>0</v>
      </c>
      <c r="V123" s="18" t="b">
        <f t="shared" si="18"/>
        <v>0</v>
      </c>
      <c r="W123" s="18" t="b">
        <f t="shared" si="18"/>
        <v>0</v>
      </c>
      <c r="X123" s="18" t="b">
        <f t="shared" si="18"/>
        <v>0</v>
      </c>
      <c r="Y123" s="18" t="b">
        <f t="shared" si="18"/>
        <v>0</v>
      </c>
      <c r="Z123" s="18" t="b">
        <f t="shared" si="18"/>
        <v>0</v>
      </c>
      <c r="AA123" s="18" t="b">
        <f t="shared" si="18"/>
        <v>0</v>
      </c>
      <c r="AB123" s="18" t="b">
        <f t="shared" si="18"/>
        <v>0</v>
      </c>
      <c r="AC123" s="18" t="b">
        <f t="shared" si="18"/>
        <v>0</v>
      </c>
      <c r="AD123" s="18" t="b">
        <f t="shared" si="18"/>
        <v>0</v>
      </c>
      <c r="AE123" s="18" t="b">
        <f t="shared" si="18"/>
        <v>0</v>
      </c>
      <c r="AF123" s="18" t="b">
        <f t="shared" si="18"/>
        <v>0</v>
      </c>
      <c r="AG123" s="18" t="b">
        <f t="shared" si="18"/>
        <v>0</v>
      </c>
      <c r="AH123" s="18" t="b">
        <f t="shared" ref="AH123:BI123" si="19">OR(AH31=AH32,AH31=AH33,AH32=AH33)</f>
        <v>0</v>
      </c>
      <c r="AI123" s="18" t="b">
        <f t="shared" si="19"/>
        <v>0</v>
      </c>
      <c r="AJ123" s="18" t="b">
        <f t="shared" si="19"/>
        <v>0</v>
      </c>
      <c r="AK123" s="18" t="b">
        <f t="shared" si="19"/>
        <v>0</v>
      </c>
      <c r="AL123" s="18" t="b">
        <f t="shared" si="19"/>
        <v>0</v>
      </c>
      <c r="AM123" s="18" t="b">
        <f t="shared" si="19"/>
        <v>0</v>
      </c>
      <c r="AN123" s="18" t="b">
        <f t="shared" si="19"/>
        <v>0</v>
      </c>
      <c r="AO123" s="18" t="b">
        <f t="shared" si="19"/>
        <v>0</v>
      </c>
      <c r="AP123" s="18" t="b">
        <f t="shared" si="19"/>
        <v>0</v>
      </c>
      <c r="AQ123" s="18" t="b">
        <f t="shared" si="19"/>
        <v>0</v>
      </c>
      <c r="AR123" s="18" t="b">
        <f t="shared" si="19"/>
        <v>0</v>
      </c>
      <c r="AS123" s="18" t="b">
        <f t="shared" si="19"/>
        <v>0</v>
      </c>
      <c r="AT123" s="18" t="b">
        <f t="shared" si="19"/>
        <v>0</v>
      </c>
      <c r="AU123" s="18" t="b">
        <f t="shared" si="19"/>
        <v>0</v>
      </c>
      <c r="AV123" s="18" t="b">
        <f t="shared" si="19"/>
        <v>0</v>
      </c>
      <c r="AW123" s="18" t="b">
        <f t="shared" si="19"/>
        <v>0</v>
      </c>
      <c r="AX123" s="18" t="b">
        <f t="shared" si="19"/>
        <v>0</v>
      </c>
      <c r="AY123" s="18" t="b">
        <f t="shared" si="19"/>
        <v>0</v>
      </c>
      <c r="AZ123" s="18" t="b">
        <f t="shared" si="19"/>
        <v>0</v>
      </c>
      <c r="BA123" s="18" t="b">
        <f t="shared" si="19"/>
        <v>0</v>
      </c>
      <c r="BB123" s="18" t="b">
        <f t="shared" si="19"/>
        <v>0</v>
      </c>
      <c r="BC123" s="18" t="b">
        <f t="shared" si="19"/>
        <v>0</v>
      </c>
      <c r="BD123" s="18" t="b">
        <f t="shared" si="19"/>
        <v>0</v>
      </c>
      <c r="BE123" s="18" t="b">
        <f t="shared" si="19"/>
        <v>0</v>
      </c>
      <c r="BF123" s="18" t="b">
        <f t="shared" si="19"/>
        <v>0</v>
      </c>
      <c r="BG123" s="18" t="b">
        <f t="shared" si="19"/>
        <v>0</v>
      </c>
      <c r="BH123" s="18" t="b">
        <f t="shared" si="19"/>
        <v>0</v>
      </c>
      <c r="BI123" s="18" t="b">
        <f t="shared" si="19"/>
        <v>0</v>
      </c>
    </row>
    <row r="124" spans="1:61" x14ac:dyDescent="0.35">
      <c r="A124" s="18">
        <v>29</v>
      </c>
    </row>
    <row r="125" spans="1:61" x14ac:dyDescent="0.35">
      <c r="A125" s="18">
        <v>30</v>
      </c>
    </row>
    <row r="126" spans="1:61" x14ac:dyDescent="0.35">
      <c r="A126" s="18">
        <v>31</v>
      </c>
      <c r="B126" s="18" t="b">
        <f t="shared" ref="B126:AG126" si="20">OR(B34=B35,B34=B36,B35=B36)</f>
        <v>0</v>
      </c>
      <c r="C126" s="18" t="b">
        <f t="shared" si="20"/>
        <v>0</v>
      </c>
      <c r="D126" s="18" t="b">
        <f t="shared" si="20"/>
        <v>0</v>
      </c>
      <c r="E126" s="18" t="b">
        <f t="shared" si="20"/>
        <v>0</v>
      </c>
      <c r="F126" s="18" t="b">
        <f t="shared" si="20"/>
        <v>0</v>
      </c>
      <c r="G126" s="18" t="b">
        <f t="shared" si="20"/>
        <v>0</v>
      </c>
      <c r="H126" s="18" t="b">
        <f t="shared" si="20"/>
        <v>0</v>
      </c>
      <c r="I126" s="18" t="b">
        <f t="shared" si="20"/>
        <v>0</v>
      </c>
      <c r="J126" s="18" t="b">
        <f t="shared" si="20"/>
        <v>0</v>
      </c>
      <c r="K126" s="18" t="b">
        <f t="shared" si="20"/>
        <v>0</v>
      </c>
      <c r="L126" s="18" t="b">
        <f t="shared" si="20"/>
        <v>0</v>
      </c>
      <c r="M126" s="18" t="b">
        <f t="shared" si="20"/>
        <v>0</v>
      </c>
      <c r="N126" s="18" t="b">
        <f t="shared" si="20"/>
        <v>0</v>
      </c>
      <c r="O126" s="18" t="b">
        <f t="shared" si="20"/>
        <v>0</v>
      </c>
      <c r="P126" s="18" t="b">
        <f t="shared" si="20"/>
        <v>0</v>
      </c>
      <c r="Q126" s="18" t="b">
        <f t="shared" si="20"/>
        <v>0</v>
      </c>
      <c r="R126" s="18" t="b">
        <f t="shared" si="20"/>
        <v>0</v>
      </c>
      <c r="S126" s="18" t="b">
        <f t="shared" si="20"/>
        <v>0</v>
      </c>
      <c r="T126" s="18" t="b">
        <f t="shared" si="20"/>
        <v>0</v>
      </c>
      <c r="U126" s="18" t="b">
        <f t="shared" si="20"/>
        <v>0</v>
      </c>
      <c r="V126" s="18" t="b">
        <f t="shared" si="20"/>
        <v>0</v>
      </c>
      <c r="W126" s="18" t="b">
        <f t="shared" si="20"/>
        <v>0</v>
      </c>
      <c r="X126" s="18" t="b">
        <f t="shared" si="20"/>
        <v>0</v>
      </c>
      <c r="Y126" s="18" t="b">
        <f t="shared" si="20"/>
        <v>0</v>
      </c>
      <c r="Z126" s="18" t="b">
        <f t="shared" si="20"/>
        <v>0</v>
      </c>
      <c r="AA126" s="18" t="b">
        <f t="shared" si="20"/>
        <v>0</v>
      </c>
      <c r="AB126" s="18" t="b">
        <f t="shared" si="20"/>
        <v>0</v>
      </c>
      <c r="AC126" s="18" t="b">
        <f t="shared" si="20"/>
        <v>0</v>
      </c>
      <c r="AD126" s="18" t="b">
        <f t="shared" si="20"/>
        <v>0</v>
      </c>
      <c r="AE126" s="18" t="b">
        <f t="shared" si="20"/>
        <v>0</v>
      </c>
      <c r="AF126" s="18" t="b">
        <f t="shared" si="20"/>
        <v>0</v>
      </c>
      <c r="AG126" s="18" t="b">
        <f t="shared" si="20"/>
        <v>0</v>
      </c>
      <c r="AH126" s="18" t="b">
        <f t="shared" ref="AH126:BI126" si="21">OR(AH34=AH35,AH34=AH36,AH35=AH36)</f>
        <v>0</v>
      </c>
      <c r="AI126" s="18" t="b">
        <f t="shared" si="21"/>
        <v>0</v>
      </c>
      <c r="AJ126" s="18" t="b">
        <f t="shared" si="21"/>
        <v>0</v>
      </c>
      <c r="AK126" s="18" t="b">
        <f t="shared" si="21"/>
        <v>0</v>
      </c>
      <c r="AL126" s="18" t="b">
        <f t="shared" si="21"/>
        <v>0</v>
      </c>
      <c r="AM126" s="18" t="b">
        <f t="shared" si="21"/>
        <v>0</v>
      </c>
      <c r="AN126" s="18" t="b">
        <f t="shared" si="21"/>
        <v>0</v>
      </c>
      <c r="AO126" s="18" t="b">
        <f t="shared" si="21"/>
        <v>0</v>
      </c>
      <c r="AP126" s="18" t="b">
        <f t="shared" si="21"/>
        <v>0</v>
      </c>
      <c r="AQ126" s="18" t="b">
        <f t="shared" si="21"/>
        <v>0</v>
      </c>
      <c r="AR126" s="18" t="b">
        <f t="shared" si="21"/>
        <v>0</v>
      </c>
      <c r="AS126" s="18" t="b">
        <f t="shared" si="21"/>
        <v>0</v>
      </c>
      <c r="AT126" s="18" t="b">
        <f t="shared" si="21"/>
        <v>0</v>
      </c>
      <c r="AU126" s="18" t="b">
        <f t="shared" si="21"/>
        <v>0</v>
      </c>
      <c r="AV126" s="18" t="b">
        <f t="shared" si="21"/>
        <v>0</v>
      </c>
      <c r="AW126" s="18" t="b">
        <f t="shared" si="21"/>
        <v>0</v>
      </c>
      <c r="AX126" s="18" t="b">
        <f t="shared" si="21"/>
        <v>0</v>
      </c>
      <c r="AY126" s="18" t="b">
        <f t="shared" si="21"/>
        <v>0</v>
      </c>
      <c r="AZ126" s="18" t="b">
        <f t="shared" si="21"/>
        <v>0</v>
      </c>
      <c r="BA126" s="18" t="b">
        <f t="shared" si="21"/>
        <v>0</v>
      </c>
      <c r="BB126" s="18" t="b">
        <f t="shared" si="21"/>
        <v>0</v>
      </c>
      <c r="BC126" s="18" t="b">
        <f t="shared" si="21"/>
        <v>0</v>
      </c>
      <c r="BD126" s="18" t="b">
        <f t="shared" si="21"/>
        <v>0</v>
      </c>
      <c r="BE126" s="18" t="b">
        <f t="shared" si="21"/>
        <v>0</v>
      </c>
      <c r="BF126" s="18" t="b">
        <f t="shared" si="21"/>
        <v>0</v>
      </c>
      <c r="BG126" s="18" t="b">
        <f t="shared" si="21"/>
        <v>0</v>
      </c>
      <c r="BH126" s="18" t="b">
        <f t="shared" si="21"/>
        <v>0</v>
      </c>
      <c r="BI126" s="18" t="b">
        <f t="shared" si="21"/>
        <v>0</v>
      </c>
    </row>
    <row r="127" spans="1:61" x14ac:dyDescent="0.35">
      <c r="A127" s="18">
        <v>32</v>
      </c>
    </row>
    <row r="128" spans="1:61" x14ac:dyDescent="0.35">
      <c r="A128" s="18">
        <v>33</v>
      </c>
    </row>
    <row r="129" spans="1:61" x14ac:dyDescent="0.35">
      <c r="A129" s="18">
        <v>34</v>
      </c>
      <c r="B129" s="18" t="b">
        <f t="shared" ref="B129:AG129" si="22">OR(B37=B38,B37=B39,B38=B39)</f>
        <v>0</v>
      </c>
      <c r="C129" s="18" t="b">
        <f t="shared" si="22"/>
        <v>0</v>
      </c>
      <c r="D129" s="18" t="b">
        <f t="shared" si="22"/>
        <v>0</v>
      </c>
      <c r="E129" s="18" t="b">
        <f t="shared" si="22"/>
        <v>0</v>
      </c>
      <c r="F129" s="18" t="b">
        <f t="shared" si="22"/>
        <v>0</v>
      </c>
      <c r="G129" s="18" t="b">
        <f t="shared" si="22"/>
        <v>0</v>
      </c>
      <c r="H129" s="18" t="b">
        <f t="shared" si="22"/>
        <v>0</v>
      </c>
      <c r="I129" s="18" t="b">
        <f t="shared" si="22"/>
        <v>0</v>
      </c>
      <c r="J129" s="18" t="b">
        <f t="shared" si="22"/>
        <v>0</v>
      </c>
      <c r="K129" s="18" t="b">
        <f t="shared" si="22"/>
        <v>0</v>
      </c>
      <c r="L129" s="18" t="b">
        <f t="shared" si="22"/>
        <v>0</v>
      </c>
      <c r="M129" s="18" t="b">
        <f t="shared" si="22"/>
        <v>0</v>
      </c>
      <c r="N129" s="18" t="b">
        <f t="shared" si="22"/>
        <v>0</v>
      </c>
      <c r="O129" s="18" t="b">
        <f t="shared" si="22"/>
        <v>0</v>
      </c>
      <c r="P129" s="18" t="b">
        <f t="shared" si="22"/>
        <v>0</v>
      </c>
      <c r="Q129" s="18" t="b">
        <f t="shared" si="22"/>
        <v>0</v>
      </c>
      <c r="R129" s="18" t="b">
        <f t="shared" si="22"/>
        <v>0</v>
      </c>
      <c r="S129" s="18" t="b">
        <f t="shared" si="22"/>
        <v>0</v>
      </c>
      <c r="T129" s="18" t="b">
        <f t="shared" si="22"/>
        <v>0</v>
      </c>
      <c r="U129" s="18" t="b">
        <f t="shared" si="22"/>
        <v>0</v>
      </c>
      <c r="V129" s="18" t="b">
        <f t="shared" si="22"/>
        <v>0</v>
      </c>
      <c r="W129" s="18" t="b">
        <f t="shared" si="22"/>
        <v>0</v>
      </c>
      <c r="X129" s="18" t="b">
        <f t="shared" si="22"/>
        <v>0</v>
      </c>
      <c r="Y129" s="18" t="b">
        <f t="shared" si="22"/>
        <v>0</v>
      </c>
      <c r="Z129" s="18" t="b">
        <f t="shared" si="22"/>
        <v>0</v>
      </c>
      <c r="AA129" s="18" t="b">
        <f t="shared" si="22"/>
        <v>0</v>
      </c>
      <c r="AB129" s="18" t="b">
        <f t="shared" si="22"/>
        <v>0</v>
      </c>
      <c r="AC129" s="18" t="b">
        <f t="shared" si="22"/>
        <v>0</v>
      </c>
      <c r="AD129" s="18" t="b">
        <f t="shared" si="22"/>
        <v>0</v>
      </c>
      <c r="AE129" s="18" t="b">
        <f t="shared" si="22"/>
        <v>0</v>
      </c>
      <c r="AF129" s="18" t="b">
        <f t="shared" si="22"/>
        <v>0</v>
      </c>
      <c r="AG129" s="18" t="b">
        <f t="shared" si="22"/>
        <v>0</v>
      </c>
      <c r="AH129" s="18" t="b">
        <f t="shared" ref="AH129:BI129" si="23">OR(AH37=AH38,AH37=AH39,AH38=AH39)</f>
        <v>0</v>
      </c>
      <c r="AI129" s="18" t="b">
        <f t="shared" si="23"/>
        <v>0</v>
      </c>
      <c r="AJ129" s="18" t="b">
        <f t="shared" si="23"/>
        <v>0</v>
      </c>
      <c r="AK129" s="18" t="b">
        <f t="shared" si="23"/>
        <v>0</v>
      </c>
      <c r="AL129" s="18" t="b">
        <f t="shared" si="23"/>
        <v>0</v>
      </c>
      <c r="AM129" s="18" t="b">
        <f t="shared" si="23"/>
        <v>0</v>
      </c>
      <c r="AN129" s="18" t="b">
        <f t="shared" si="23"/>
        <v>0</v>
      </c>
      <c r="AO129" s="18" t="b">
        <f t="shared" si="23"/>
        <v>0</v>
      </c>
      <c r="AP129" s="18" t="b">
        <f t="shared" si="23"/>
        <v>0</v>
      </c>
      <c r="AQ129" s="18" t="b">
        <f t="shared" si="23"/>
        <v>0</v>
      </c>
      <c r="AR129" s="18" t="b">
        <f t="shared" si="23"/>
        <v>0</v>
      </c>
      <c r="AS129" s="18" t="b">
        <f t="shared" si="23"/>
        <v>0</v>
      </c>
      <c r="AT129" s="18" t="b">
        <f t="shared" si="23"/>
        <v>0</v>
      </c>
      <c r="AU129" s="18" t="b">
        <f t="shared" si="23"/>
        <v>0</v>
      </c>
      <c r="AV129" s="18" t="b">
        <f t="shared" si="23"/>
        <v>0</v>
      </c>
      <c r="AW129" s="18" t="b">
        <f t="shared" si="23"/>
        <v>0</v>
      </c>
      <c r="AX129" s="18" t="b">
        <f t="shared" si="23"/>
        <v>0</v>
      </c>
      <c r="AY129" s="18" t="b">
        <f t="shared" si="23"/>
        <v>0</v>
      </c>
      <c r="AZ129" s="18" t="b">
        <f t="shared" si="23"/>
        <v>0</v>
      </c>
      <c r="BA129" s="18" t="b">
        <f t="shared" si="23"/>
        <v>0</v>
      </c>
      <c r="BB129" s="18" t="b">
        <f t="shared" si="23"/>
        <v>0</v>
      </c>
      <c r="BC129" s="18" t="b">
        <f t="shared" si="23"/>
        <v>0</v>
      </c>
      <c r="BD129" s="18" t="b">
        <f t="shared" si="23"/>
        <v>0</v>
      </c>
      <c r="BE129" s="18" t="b">
        <f t="shared" si="23"/>
        <v>0</v>
      </c>
      <c r="BF129" s="18" t="b">
        <f t="shared" si="23"/>
        <v>0</v>
      </c>
      <c r="BG129" s="18" t="b">
        <f t="shared" si="23"/>
        <v>0</v>
      </c>
      <c r="BH129" s="18" t="b">
        <f t="shared" si="23"/>
        <v>0</v>
      </c>
      <c r="BI129" s="18" t="b">
        <f t="shared" si="23"/>
        <v>0</v>
      </c>
    </row>
    <row r="130" spans="1:61" x14ac:dyDescent="0.35">
      <c r="A130" s="18">
        <v>35</v>
      </c>
    </row>
    <row r="131" spans="1:61" x14ac:dyDescent="0.35">
      <c r="A131" s="18">
        <v>36</v>
      </c>
    </row>
    <row r="132" spans="1:61" x14ac:dyDescent="0.35">
      <c r="A132" s="18">
        <v>37</v>
      </c>
      <c r="B132" s="18" t="b">
        <f t="shared" ref="B132:AG132" si="24">OR(B40=B41,B40=B42,B41=B42)</f>
        <v>0</v>
      </c>
      <c r="C132" s="18" t="b">
        <f t="shared" si="24"/>
        <v>0</v>
      </c>
      <c r="D132" s="18" t="b">
        <f t="shared" si="24"/>
        <v>0</v>
      </c>
      <c r="E132" s="18" t="b">
        <f t="shared" si="24"/>
        <v>0</v>
      </c>
      <c r="F132" s="18" t="b">
        <f t="shared" si="24"/>
        <v>0</v>
      </c>
      <c r="G132" s="18" t="b">
        <f t="shared" si="24"/>
        <v>0</v>
      </c>
      <c r="H132" s="18" t="b">
        <f t="shared" si="24"/>
        <v>0</v>
      </c>
      <c r="I132" s="18" t="b">
        <f t="shared" si="24"/>
        <v>0</v>
      </c>
      <c r="J132" s="18" t="b">
        <f t="shared" si="24"/>
        <v>0</v>
      </c>
      <c r="K132" s="18" t="b">
        <f t="shared" si="24"/>
        <v>0</v>
      </c>
      <c r="L132" s="18" t="b">
        <f t="shared" si="24"/>
        <v>0</v>
      </c>
      <c r="M132" s="18" t="b">
        <f t="shared" si="24"/>
        <v>0</v>
      </c>
      <c r="N132" s="18" t="b">
        <f t="shared" si="24"/>
        <v>0</v>
      </c>
      <c r="O132" s="18" t="b">
        <f t="shared" si="24"/>
        <v>0</v>
      </c>
      <c r="P132" s="18" t="b">
        <f t="shared" si="24"/>
        <v>0</v>
      </c>
      <c r="Q132" s="18" t="b">
        <f t="shared" si="24"/>
        <v>0</v>
      </c>
      <c r="R132" s="18" t="b">
        <f t="shared" si="24"/>
        <v>0</v>
      </c>
      <c r="S132" s="18" t="b">
        <f t="shared" si="24"/>
        <v>0</v>
      </c>
      <c r="T132" s="18" t="b">
        <f t="shared" si="24"/>
        <v>0</v>
      </c>
      <c r="U132" s="18" t="b">
        <f t="shared" si="24"/>
        <v>0</v>
      </c>
      <c r="V132" s="18" t="b">
        <f t="shared" si="24"/>
        <v>0</v>
      </c>
      <c r="W132" s="18" t="b">
        <f t="shared" si="24"/>
        <v>0</v>
      </c>
      <c r="X132" s="18" t="b">
        <f t="shared" si="24"/>
        <v>0</v>
      </c>
      <c r="Y132" s="18" t="b">
        <f t="shared" si="24"/>
        <v>0</v>
      </c>
      <c r="Z132" s="18" t="b">
        <f t="shared" si="24"/>
        <v>0</v>
      </c>
      <c r="AA132" s="18" t="b">
        <f t="shared" si="24"/>
        <v>0</v>
      </c>
      <c r="AB132" s="18" t="b">
        <f t="shared" si="24"/>
        <v>0</v>
      </c>
      <c r="AC132" s="18" t="b">
        <f t="shared" si="24"/>
        <v>0</v>
      </c>
      <c r="AD132" s="18" t="b">
        <f t="shared" si="24"/>
        <v>0</v>
      </c>
      <c r="AE132" s="18" t="b">
        <f t="shared" si="24"/>
        <v>0</v>
      </c>
      <c r="AF132" s="18" t="b">
        <f t="shared" si="24"/>
        <v>0</v>
      </c>
      <c r="AG132" s="18" t="b">
        <f t="shared" si="24"/>
        <v>0</v>
      </c>
      <c r="AH132" s="18" t="b">
        <f t="shared" ref="AH132:BI132" si="25">OR(AH40=AH41,AH40=AH42,AH41=AH42)</f>
        <v>0</v>
      </c>
      <c r="AI132" s="18" t="b">
        <f t="shared" si="25"/>
        <v>0</v>
      </c>
      <c r="AJ132" s="18" t="b">
        <f t="shared" si="25"/>
        <v>0</v>
      </c>
      <c r="AK132" s="18" t="b">
        <f t="shared" si="25"/>
        <v>0</v>
      </c>
      <c r="AL132" s="18" t="b">
        <f t="shared" si="25"/>
        <v>0</v>
      </c>
      <c r="AM132" s="18" t="b">
        <f t="shared" si="25"/>
        <v>0</v>
      </c>
      <c r="AN132" s="18" t="b">
        <f t="shared" si="25"/>
        <v>0</v>
      </c>
      <c r="AO132" s="18" t="b">
        <f t="shared" si="25"/>
        <v>0</v>
      </c>
      <c r="AP132" s="18" t="b">
        <f t="shared" si="25"/>
        <v>0</v>
      </c>
      <c r="AQ132" s="18" t="b">
        <f t="shared" si="25"/>
        <v>0</v>
      </c>
      <c r="AR132" s="18" t="b">
        <f t="shared" si="25"/>
        <v>0</v>
      </c>
      <c r="AS132" s="18" t="b">
        <f t="shared" si="25"/>
        <v>0</v>
      </c>
      <c r="AT132" s="18" t="b">
        <f t="shared" si="25"/>
        <v>0</v>
      </c>
      <c r="AU132" s="18" t="b">
        <f t="shared" si="25"/>
        <v>0</v>
      </c>
      <c r="AV132" s="18" t="b">
        <f t="shared" si="25"/>
        <v>0</v>
      </c>
      <c r="AW132" s="18" t="b">
        <f t="shared" si="25"/>
        <v>0</v>
      </c>
      <c r="AX132" s="18" t="b">
        <f t="shared" si="25"/>
        <v>0</v>
      </c>
      <c r="AY132" s="18" t="b">
        <f t="shared" si="25"/>
        <v>0</v>
      </c>
      <c r="AZ132" s="18" t="b">
        <f t="shared" si="25"/>
        <v>0</v>
      </c>
      <c r="BA132" s="18" t="b">
        <f t="shared" si="25"/>
        <v>0</v>
      </c>
      <c r="BB132" s="18" t="b">
        <f t="shared" si="25"/>
        <v>0</v>
      </c>
      <c r="BC132" s="18" t="b">
        <f t="shared" si="25"/>
        <v>0</v>
      </c>
      <c r="BD132" s="18" t="b">
        <f t="shared" si="25"/>
        <v>0</v>
      </c>
      <c r="BE132" s="18" t="b">
        <f t="shared" si="25"/>
        <v>0</v>
      </c>
      <c r="BF132" s="18" t="b">
        <f t="shared" si="25"/>
        <v>0</v>
      </c>
      <c r="BG132" s="18" t="b">
        <f t="shared" si="25"/>
        <v>0</v>
      </c>
      <c r="BH132" s="18" t="b">
        <f t="shared" si="25"/>
        <v>0</v>
      </c>
      <c r="BI132" s="18" t="b">
        <f t="shared" si="25"/>
        <v>0</v>
      </c>
    </row>
    <row r="133" spans="1:61" x14ac:dyDescent="0.35">
      <c r="A133" s="18">
        <v>38</v>
      </c>
    </row>
    <row r="134" spans="1:61" x14ac:dyDescent="0.35">
      <c r="A134" s="18">
        <v>39</v>
      </c>
    </row>
    <row r="135" spans="1:61" x14ac:dyDescent="0.35">
      <c r="A135" s="18">
        <v>40</v>
      </c>
      <c r="B135" s="18" t="b">
        <f t="shared" ref="B135:AG135" si="26">OR(B43=B44,B43=B45,B44=B45)</f>
        <v>0</v>
      </c>
      <c r="C135" s="18" t="b">
        <f t="shared" si="26"/>
        <v>0</v>
      </c>
      <c r="D135" s="18" t="b">
        <f t="shared" si="26"/>
        <v>0</v>
      </c>
      <c r="E135" s="18" t="b">
        <f t="shared" si="26"/>
        <v>0</v>
      </c>
      <c r="F135" s="18" t="b">
        <f t="shared" si="26"/>
        <v>0</v>
      </c>
      <c r="G135" s="18" t="b">
        <f t="shared" si="26"/>
        <v>0</v>
      </c>
      <c r="H135" s="18" t="b">
        <f t="shared" si="26"/>
        <v>0</v>
      </c>
      <c r="I135" s="18" t="b">
        <f t="shared" si="26"/>
        <v>0</v>
      </c>
      <c r="J135" s="18" t="b">
        <f t="shared" si="26"/>
        <v>0</v>
      </c>
      <c r="K135" s="18" t="b">
        <f t="shared" si="26"/>
        <v>0</v>
      </c>
      <c r="L135" s="18" t="b">
        <f t="shared" si="26"/>
        <v>0</v>
      </c>
      <c r="M135" s="18" t="b">
        <f t="shared" si="26"/>
        <v>0</v>
      </c>
      <c r="N135" s="18" t="b">
        <f t="shared" si="26"/>
        <v>0</v>
      </c>
      <c r="O135" s="18" t="b">
        <f t="shared" si="26"/>
        <v>0</v>
      </c>
      <c r="P135" s="18" t="b">
        <f t="shared" si="26"/>
        <v>0</v>
      </c>
      <c r="Q135" s="18" t="b">
        <f t="shared" si="26"/>
        <v>0</v>
      </c>
      <c r="R135" s="18" t="b">
        <f t="shared" si="26"/>
        <v>0</v>
      </c>
      <c r="S135" s="18" t="b">
        <f t="shared" si="26"/>
        <v>0</v>
      </c>
      <c r="T135" s="18" t="b">
        <f t="shared" si="26"/>
        <v>0</v>
      </c>
      <c r="U135" s="18" t="b">
        <f t="shared" si="26"/>
        <v>0</v>
      </c>
      <c r="V135" s="18" t="b">
        <f t="shared" si="26"/>
        <v>0</v>
      </c>
      <c r="W135" s="18" t="b">
        <f t="shared" si="26"/>
        <v>0</v>
      </c>
      <c r="X135" s="18" t="b">
        <f t="shared" si="26"/>
        <v>0</v>
      </c>
      <c r="Y135" s="18" t="b">
        <f t="shared" si="26"/>
        <v>0</v>
      </c>
      <c r="Z135" s="18" t="b">
        <f t="shared" si="26"/>
        <v>0</v>
      </c>
      <c r="AA135" s="18" t="b">
        <f t="shared" si="26"/>
        <v>0</v>
      </c>
      <c r="AB135" s="18" t="b">
        <f t="shared" si="26"/>
        <v>0</v>
      </c>
      <c r="AC135" s="18" t="b">
        <f t="shared" si="26"/>
        <v>0</v>
      </c>
      <c r="AD135" s="18" t="b">
        <f t="shared" si="26"/>
        <v>0</v>
      </c>
      <c r="AE135" s="18" t="b">
        <f t="shared" si="26"/>
        <v>0</v>
      </c>
      <c r="AF135" s="18" t="b">
        <f t="shared" si="26"/>
        <v>0</v>
      </c>
      <c r="AG135" s="18" t="b">
        <f t="shared" si="26"/>
        <v>0</v>
      </c>
      <c r="AH135" s="18" t="b">
        <f t="shared" ref="AH135:BI135" si="27">OR(AH43=AH44,AH43=AH45,AH44=AH45)</f>
        <v>0</v>
      </c>
      <c r="AI135" s="18" t="b">
        <f t="shared" si="27"/>
        <v>0</v>
      </c>
      <c r="AJ135" s="18" t="b">
        <f t="shared" si="27"/>
        <v>0</v>
      </c>
      <c r="AK135" s="18" t="b">
        <f t="shared" si="27"/>
        <v>0</v>
      </c>
      <c r="AL135" s="18" t="b">
        <f t="shared" si="27"/>
        <v>0</v>
      </c>
      <c r="AM135" s="18" t="b">
        <f t="shared" si="27"/>
        <v>0</v>
      </c>
      <c r="AN135" s="18" t="b">
        <f t="shared" si="27"/>
        <v>0</v>
      </c>
      <c r="AO135" s="18" t="b">
        <f t="shared" si="27"/>
        <v>0</v>
      </c>
      <c r="AP135" s="18" t="b">
        <f t="shared" si="27"/>
        <v>0</v>
      </c>
      <c r="AQ135" s="18" t="b">
        <f t="shared" si="27"/>
        <v>0</v>
      </c>
      <c r="AR135" s="18" t="b">
        <f t="shared" si="27"/>
        <v>0</v>
      </c>
      <c r="AS135" s="18" t="b">
        <f t="shared" si="27"/>
        <v>0</v>
      </c>
      <c r="AT135" s="18" t="b">
        <f t="shared" si="27"/>
        <v>0</v>
      </c>
      <c r="AU135" s="18" t="b">
        <f t="shared" si="27"/>
        <v>0</v>
      </c>
      <c r="AV135" s="18" t="b">
        <f t="shared" si="27"/>
        <v>0</v>
      </c>
      <c r="AW135" s="18" t="b">
        <f t="shared" si="27"/>
        <v>0</v>
      </c>
      <c r="AX135" s="18" t="b">
        <f t="shared" si="27"/>
        <v>0</v>
      </c>
      <c r="AY135" s="18" t="b">
        <f t="shared" si="27"/>
        <v>0</v>
      </c>
      <c r="AZ135" s="18" t="b">
        <f t="shared" si="27"/>
        <v>0</v>
      </c>
      <c r="BA135" s="18" t="b">
        <f t="shared" si="27"/>
        <v>0</v>
      </c>
      <c r="BB135" s="18" t="b">
        <f t="shared" si="27"/>
        <v>0</v>
      </c>
      <c r="BC135" s="18" t="b">
        <f t="shared" si="27"/>
        <v>0</v>
      </c>
      <c r="BD135" s="18" t="b">
        <f t="shared" si="27"/>
        <v>0</v>
      </c>
      <c r="BE135" s="18" t="b">
        <f t="shared" si="27"/>
        <v>0</v>
      </c>
      <c r="BF135" s="18" t="b">
        <f t="shared" si="27"/>
        <v>0</v>
      </c>
      <c r="BG135" s="18" t="b">
        <f t="shared" si="27"/>
        <v>0</v>
      </c>
      <c r="BH135" s="18" t="b">
        <f t="shared" si="27"/>
        <v>0</v>
      </c>
      <c r="BI135" s="18" t="b">
        <f t="shared" si="27"/>
        <v>0</v>
      </c>
    </row>
    <row r="136" spans="1:61" x14ac:dyDescent="0.35">
      <c r="A136" s="18">
        <v>41</v>
      </c>
    </row>
    <row r="137" spans="1:61" x14ac:dyDescent="0.35">
      <c r="A137" s="18">
        <v>42</v>
      </c>
    </row>
    <row r="138" spans="1:61" x14ac:dyDescent="0.35">
      <c r="A138" s="18">
        <v>43</v>
      </c>
      <c r="B138" s="18" t="b">
        <f t="shared" ref="B138:AG138" si="28">OR(B46=B47,B46=B48,B47=B48)</f>
        <v>0</v>
      </c>
      <c r="C138" s="18" t="b">
        <f t="shared" si="28"/>
        <v>0</v>
      </c>
      <c r="D138" s="18" t="b">
        <f t="shared" si="28"/>
        <v>0</v>
      </c>
      <c r="E138" s="18" t="b">
        <f t="shared" si="28"/>
        <v>0</v>
      </c>
      <c r="F138" s="18" t="b">
        <f t="shared" si="28"/>
        <v>0</v>
      </c>
      <c r="G138" s="18" t="b">
        <f t="shared" si="28"/>
        <v>0</v>
      </c>
      <c r="H138" s="18" t="b">
        <f t="shared" si="28"/>
        <v>0</v>
      </c>
      <c r="I138" s="18" t="b">
        <f t="shared" si="28"/>
        <v>0</v>
      </c>
      <c r="J138" s="18" t="b">
        <f t="shared" si="28"/>
        <v>0</v>
      </c>
      <c r="K138" s="18" t="b">
        <f t="shared" si="28"/>
        <v>0</v>
      </c>
      <c r="L138" s="18" t="b">
        <f t="shared" si="28"/>
        <v>0</v>
      </c>
      <c r="M138" s="18" t="b">
        <f t="shared" si="28"/>
        <v>0</v>
      </c>
      <c r="N138" s="18" t="b">
        <f t="shared" si="28"/>
        <v>0</v>
      </c>
      <c r="O138" s="18" t="b">
        <f t="shared" si="28"/>
        <v>0</v>
      </c>
      <c r="P138" s="18" t="b">
        <f t="shared" si="28"/>
        <v>0</v>
      </c>
      <c r="Q138" s="18" t="b">
        <f t="shared" si="28"/>
        <v>0</v>
      </c>
      <c r="R138" s="18" t="b">
        <f t="shared" si="28"/>
        <v>0</v>
      </c>
      <c r="S138" s="18" t="b">
        <f t="shared" si="28"/>
        <v>0</v>
      </c>
      <c r="T138" s="18" t="b">
        <f t="shared" si="28"/>
        <v>0</v>
      </c>
      <c r="U138" s="18" t="b">
        <f t="shared" si="28"/>
        <v>0</v>
      </c>
      <c r="V138" s="18" t="b">
        <f t="shared" si="28"/>
        <v>0</v>
      </c>
      <c r="W138" s="18" t="b">
        <f t="shared" si="28"/>
        <v>0</v>
      </c>
      <c r="X138" s="18" t="b">
        <f t="shared" si="28"/>
        <v>0</v>
      </c>
      <c r="Y138" s="18" t="b">
        <f t="shared" si="28"/>
        <v>0</v>
      </c>
      <c r="Z138" s="18" t="b">
        <f t="shared" si="28"/>
        <v>0</v>
      </c>
      <c r="AA138" s="18" t="b">
        <f t="shared" si="28"/>
        <v>0</v>
      </c>
      <c r="AB138" s="18" t="b">
        <f t="shared" si="28"/>
        <v>0</v>
      </c>
      <c r="AC138" s="18" t="b">
        <f t="shared" si="28"/>
        <v>0</v>
      </c>
      <c r="AD138" s="18" t="b">
        <f t="shared" si="28"/>
        <v>0</v>
      </c>
      <c r="AE138" s="18" t="b">
        <f t="shared" si="28"/>
        <v>0</v>
      </c>
      <c r="AF138" s="18" t="b">
        <f t="shared" si="28"/>
        <v>0</v>
      </c>
      <c r="AG138" s="18" t="b">
        <f t="shared" si="28"/>
        <v>0</v>
      </c>
      <c r="AH138" s="18" t="b">
        <f t="shared" ref="AH138:BI138" si="29">OR(AH46=AH47,AH46=AH48,AH47=AH48)</f>
        <v>0</v>
      </c>
      <c r="AI138" s="18" t="b">
        <f t="shared" si="29"/>
        <v>0</v>
      </c>
      <c r="AJ138" s="18" t="b">
        <f t="shared" si="29"/>
        <v>0</v>
      </c>
      <c r="AK138" s="18" t="b">
        <f t="shared" si="29"/>
        <v>0</v>
      </c>
      <c r="AL138" s="18" t="b">
        <f t="shared" si="29"/>
        <v>0</v>
      </c>
      <c r="AM138" s="18" t="b">
        <f t="shared" si="29"/>
        <v>0</v>
      </c>
      <c r="AN138" s="18" t="b">
        <f t="shared" si="29"/>
        <v>0</v>
      </c>
      <c r="AO138" s="18" t="b">
        <f t="shared" si="29"/>
        <v>0</v>
      </c>
      <c r="AP138" s="18" t="b">
        <f t="shared" si="29"/>
        <v>0</v>
      </c>
      <c r="AQ138" s="18" t="b">
        <f t="shared" si="29"/>
        <v>0</v>
      </c>
      <c r="AR138" s="18" t="b">
        <f t="shared" si="29"/>
        <v>0</v>
      </c>
      <c r="AS138" s="18" t="b">
        <f t="shared" si="29"/>
        <v>0</v>
      </c>
      <c r="AT138" s="18" t="b">
        <f t="shared" si="29"/>
        <v>0</v>
      </c>
      <c r="AU138" s="18" t="b">
        <f t="shared" si="29"/>
        <v>0</v>
      </c>
      <c r="AV138" s="18" t="b">
        <f t="shared" si="29"/>
        <v>0</v>
      </c>
      <c r="AW138" s="18" t="b">
        <f t="shared" si="29"/>
        <v>0</v>
      </c>
      <c r="AX138" s="18" t="b">
        <f t="shared" si="29"/>
        <v>0</v>
      </c>
      <c r="AY138" s="18" t="b">
        <f t="shared" si="29"/>
        <v>0</v>
      </c>
      <c r="AZ138" s="18" t="b">
        <f t="shared" si="29"/>
        <v>0</v>
      </c>
      <c r="BA138" s="18" t="b">
        <f t="shared" si="29"/>
        <v>0</v>
      </c>
      <c r="BB138" s="18" t="b">
        <f t="shared" si="29"/>
        <v>0</v>
      </c>
      <c r="BC138" s="18" t="b">
        <f t="shared" si="29"/>
        <v>0</v>
      </c>
      <c r="BD138" s="18" t="b">
        <f t="shared" si="29"/>
        <v>0</v>
      </c>
      <c r="BE138" s="18" t="b">
        <f t="shared" si="29"/>
        <v>0</v>
      </c>
      <c r="BF138" s="18" t="b">
        <f t="shared" si="29"/>
        <v>0</v>
      </c>
      <c r="BG138" s="18" t="b">
        <f t="shared" si="29"/>
        <v>0</v>
      </c>
      <c r="BH138" s="18" t="b">
        <f t="shared" si="29"/>
        <v>0</v>
      </c>
      <c r="BI138" s="18" t="b">
        <f t="shared" si="29"/>
        <v>0</v>
      </c>
    </row>
    <row r="139" spans="1:61" x14ac:dyDescent="0.35">
      <c r="A139" s="18">
        <v>44</v>
      </c>
    </row>
    <row r="140" spans="1:61" x14ac:dyDescent="0.35">
      <c r="A140" s="18">
        <v>45</v>
      </c>
    </row>
    <row r="141" spans="1:61" x14ac:dyDescent="0.35">
      <c r="A141" s="18">
        <v>46</v>
      </c>
      <c r="B141" s="18" t="b">
        <f t="shared" ref="B141:AG141" si="30">OR(B49=B50,B49=B51,B50=B51)</f>
        <v>0</v>
      </c>
      <c r="C141" s="18" t="b">
        <f t="shared" si="30"/>
        <v>0</v>
      </c>
      <c r="D141" s="18" t="b">
        <f t="shared" si="30"/>
        <v>0</v>
      </c>
      <c r="E141" s="18" t="b">
        <f t="shared" si="30"/>
        <v>0</v>
      </c>
      <c r="F141" s="18" t="b">
        <f t="shared" si="30"/>
        <v>0</v>
      </c>
      <c r="G141" s="18" t="b">
        <f t="shared" si="30"/>
        <v>0</v>
      </c>
      <c r="H141" s="18" t="b">
        <f t="shared" si="30"/>
        <v>0</v>
      </c>
      <c r="I141" s="18" t="b">
        <f t="shared" si="30"/>
        <v>0</v>
      </c>
      <c r="J141" s="18" t="b">
        <f t="shared" si="30"/>
        <v>0</v>
      </c>
      <c r="K141" s="18" t="b">
        <f t="shared" si="30"/>
        <v>0</v>
      </c>
      <c r="L141" s="18" t="b">
        <f t="shared" si="30"/>
        <v>0</v>
      </c>
      <c r="M141" s="18" t="b">
        <f t="shared" si="30"/>
        <v>0</v>
      </c>
      <c r="N141" s="18" t="b">
        <f t="shared" si="30"/>
        <v>0</v>
      </c>
      <c r="O141" s="18" t="b">
        <f t="shared" si="30"/>
        <v>0</v>
      </c>
      <c r="P141" s="18" t="b">
        <f t="shared" si="30"/>
        <v>0</v>
      </c>
      <c r="Q141" s="18" t="b">
        <f t="shared" si="30"/>
        <v>0</v>
      </c>
      <c r="R141" s="18" t="b">
        <f t="shared" si="30"/>
        <v>0</v>
      </c>
      <c r="S141" s="18" t="b">
        <f t="shared" si="30"/>
        <v>0</v>
      </c>
      <c r="T141" s="18" t="b">
        <f t="shared" si="30"/>
        <v>0</v>
      </c>
      <c r="U141" s="18" t="b">
        <f t="shared" si="30"/>
        <v>0</v>
      </c>
      <c r="V141" s="18" t="b">
        <f t="shared" si="30"/>
        <v>0</v>
      </c>
      <c r="W141" s="18" t="b">
        <f t="shared" si="30"/>
        <v>0</v>
      </c>
      <c r="X141" s="18" t="b">
        <f t="shared" si="30"/>
        <v>0</v>
      </c>
      <c r="Y141" s="18" t="b">
        <f t="shared" si="30"/>
        <v>0</v>
      </c>
      <c r="Z141" s="18" t="b">
        <f t="shared" si="30"/>
        <v>0</v>
      </c>
      <c r="AA141" s="18" t="b">
        <f t="shared" si="30"/>
        <v>0</v>
      </c>
      <c r="AB141" s="18" t="b">
        <f t="shared" si="30"/>
        <v>0</v>
      </c>
      <c r="AC141" s="18" t="b">
        <f t="shared" si="30"/>
        <v>0</v>
      </c>
      <c r="AD141" s="18" t="b">
        <f t="shared" si="30"/>
        <v>0</v>
      </c>
      <c r="AE141" s="18" t="b">
        <f t="shared" si="30"/>
        <v>0</v>
      </c>
      <c r="AF141" s="18" t="b">
        <f t="shared" si="30"/>
        <v>0</v>
      </c>
      <c r="AG141" s="18" t="b">
        <f t="shared" si="30"/>
        <v>0</v>
      </c>
      <c r="AH141" s="18" t="b">
        <f t="shared" ref="AH141:BI141" si="31">OR(AH49=AH50,AH49=AH51,AH50=AH51)</f>
        <v>0</v>
      </c>
      <c r="AI141" s="18" t="b">
        <f t="shared" si="31"/>
        <v>0</v>
      </c>
      <c r="AJ141" s="18" t="b">
        <f t="shared" si="31"/>
        <v>0</v>
      </c>
      <c r="AK141" s="18" t="b">
        <f t="shared" si="31"/>
        <v>0</v>
      </c>
      <c r="AL141" s="18" t="b">
        <f t="shared" si="31"/>
        <v>0</v>
      </c>
      <c r="AM141" s="18" t="b">
        <f t="shared" si="31"/>
        <v>0</v>
      </c>
      <c r="AN141" s="18" t="b">
        <f t="shared" si="31"/>
        <v>0</v>
      </c>
      <c r="AO141" s="18" t="b">
        <f t="shared" si="31"/>
        <v>0</v>
      </c>
      <c r="AP141" s="18" t="b">
        <f t="shared" si="31"/>
        <v>0</v>
      </c>
      <c r="AQ141" s="18" t="b">
        <f t="shared" si="31"/>
        <v>0</v>
      </c>
      <c r="AR141" s="18" t="b">
        <f t="shared" si="31"/>
        <v>0</v>
      </c>
      <c r="AS141" s="18" t="b">
        <f t="shared" si="31"/>
        <v>0</v>
      </c>
      <c r="AT141" s="18" t="b">
        <f t="shared" si="31"/>
        <v>0</v>
      </c>
      <c r="AU141" s="18" t="b">
        <f t="shared" si="31"/>
        <v>0</v>
      </c>
      <c r="AV141" s="18" t="b">
        <f t="shared" si="31"/>
        <v>0</v>
      </c>
      <c r="AW141" s="18" t="b">
        <f t="shared" si="31"/>
        <v>0</v>
      </c>
      <c r="AX141" s="18" t="b">
        <f t="shared" si="31"/>
        <v>0</v>
      </c>
      <c r="AY141" s="18" t="b">
        <f t="shared" si="31"/>
        <v>0</v>
      </c>
      <c r="AZ141" s="18" t="b">
        <f t="shared" si="31"/>
        <v>0</v>
      </c>
      <c r="BA141" s="18" t="b">
        <f t="shared" si="31"/>
        <v>0</v>
      </c>
      <c r="BB141" s="18" t="b">
        <f t="shared" si="31"/>
        <v>0</v>
      </c>
      <c r="BC141" s="18" t="b">
        <f t="shared" si="31"/>
        <v>0</v>
      </c>
      <c r="BD141" s="18" t="b">
        <f t="shared" si="31"/>
        <v>0</v>
      </c>
      <c r="BE141" s="18" t="b">
        <f t="shared" si="31"/>
        <v>0</v>
      </c>
      <c r="BF141" s="18" t="b">
        <f t="shared" si="31"/>
        <v>0</v>
      </c>
      <c r="BG141" s="18" t="b">
        <f t="shared" si="31"/>
        <v>0</v>
      </c>
      <c r="BH141" s="18" t="b">
        <f t="shared" si="31"/>
        <v>0</v>
      </c>
      <c r="BI141" s="18" t="b">
        <f t="shared" si="31"/>
        <v>0</v>
      </c>
    </row>
    <row r="142" spans="1:61" x14ac:dyDescent="0.35">
      <c r="A142" s="18">
        <v>47</v>
      </c>
    </row>
    <row r="143" spans="1:61" x14ac:dyDescent="0.35">
      <c r="A143" s="18">
        <v>48</v>
      </c>
    </row>
    <row r="144" spans="1:61" x14ac:dyDescent="0.35">
      <c r="A144" s="18">
        <v>49</v>
      </c>
      <c r="B144" s="18" t="b">
        <f t="shared" ref="B144:AG144" si="32">OR(B52=B53,B52=B54,B53=B54)</f>
        <v>0</v>
      </c>
      <c r="C144" s="18" t="b">
        <f t="shared" si="32"/>
        <v>0</v>
      </c>
      <c r="D144" s="18" t="b">
        <f t="shared" si="32"/>
        <v>0</v>
      </c>
      <c r="E144" s="18" t="b">
        <f t="shared" si="32"/>
        <v>0</v>
      </c>
      <c r="F144" s="18" t="b">
        <f t="shared" si="32"/>
        <v>0</v>
      </c>
      <c r="G144" s="18" t="b">
        <f t="shared" si="32"/>
        <v>0</v>
      </c>
      <c r="H144" s="18" t="b">
        <f t="shared" si="32"/>
        <v>0</v>
      </c>
      <c r="I144" s="18" t="b">
        <f t="shared" si="32"/>
        <v>0</v>
      </c>
      <c r="J144" s="18" t="b">
        <f t="shared" si="32"/>
        <v>0</v>
      </c>
      <c r="K144" s="18" t="b">
        <f t="shared" si="32"/>
        <v>0</v>
      </c>
      <c r="L144" s="18" t="b">
        <f t="shared" si="32"/>
        <v>0</v>
      </c>
      <c r="M144" s="18" t="b">
        <f t="shared" si="32"/>
        <v>0</v>
      </c>
      <c r="N144" s="18" t="b">
        <f t="shared" si="32"/>
        <v>0</v>
      </c>
      <c r="O144" s="18" t="b">
        <f t="shared" si="32"/>
        <v>0</v>
      </c>
      <c r="P144" s="18" t="b">
        <f t="shared" si="32"/>
        <v>0</v>
      </c>
      <c r="Q144" s="18" t="b">
        <f t="shared" si="32"/>
        <v>0</v>
      </c>
      <c r="R144" s="18" t="b">
        <f t="shared" si="32"/>
        <v>0</v>
      </c>
      <c r="S144" s="18" t="b">
        <f t="shared" si="32"/>
        <v>0</v>
      </c>
      <c r="T144" s="18" t="b">
        <f t="shared" si="32"/>
        <v>0</v>
      </c>
      <c r="U144" s="18" t="b">
        <f t="shared" si="32"/>
        <v>0</v>
      </c>
      <c r="V144" s="18" t="b">
        <f t="shared" si="32"/>
        <v>0</v>
      </c>
      <c r="W144" s="18" t="b">
        <f t="shared" si="32"/>
        <v>0</v>
      </c>
      <c r="X144" s="18" t="b">
        <f t="shared" si="32"/>
        <v>0</v>
      </c>
      <c r="Y144" s="18" t="b">
        <f t="shared" si="32"/>
        <v>0</v>
      </c>
      <c r="Z144" s="18" t="b">
        <f t="shared" si="32"/>
        <v>0</v>
      </c>
      <c r="AA144" s="18" t="b">
        <f t="shared" si="32"/>
        <v>0</v>
      </c>
      <c r="AB144" s="18" t="b">
        <f t="shared" si="32"/>
        <v>0</v>
      </c>
      <c r="AC144" s="18" t="b">
        <f t="shared" si="32"/>
        <v>0</v>
      </c>
      <c r="AD144" s="18" t="b">
        <f t="shared" si="32"/>
        <v>0</v>
      </c>
      <c r="AE144" s="18" t="b">
        <f t="shared" si="32"/>
        <v>0</v>
      </c>
      <c r="AF144" s="18" t="b">
        <f t="shared" si="32"/>
        <v>0</v>
      </c>
      <c r="AG144" s="18" t="b">
        <f t="shared" si="32"/>
        <v>0</v>
      </c>
      <c r="AH144" s="18" t="b">
        <f t="shared" ref="AH144:BI144" si="33">OR(AH52=AH53,AH52=AH54,AH53=AH54)</f>
        <v>0</v>
      </c>
      <c r="AI144" s="18" t="b">
        <f t="shared" si="33"/>
        <v>0</v>
      </c>
      <c r="AJ144" s="18" t="b">
        <f t="shared" si="33"/>
        <v>0</v>
      </c>
      <c r="AK144" s="18" t="b">
        <f t="shared" si="33"/>
        <v>0</v>
      </c>
      <c r="AL144" s="18" t="b">
        <f t="shared" si="33"/>
        <v>0</v>
      </c>
      <c r="AM144" s="18" t="b">
        <f t="shared" si="33"/>
        <v>0</v>
      </c>
      <c r="AN144" s="18" t="b">
        <f t="shared" si="33"/>
        <v>0</v>
      </c>
      <c r="AO144" s="18" t="b">
        <f t="shared" si="33"/>
        <v>0</v>
      </c>
      <c r="AP144" s="18" t="b">
        <f t="shared" si="33"/>
        <v>0</v>
      </c>
      <c r="AQ144" s="18" t="b">
        <f t="shared" si="33"/>
        <v>0</v>
      </c>
      <c r="AR144" s="18" t="b">
        <f t="shared" si="33"/>
        <v>0</v>
      </c>
      <c r="AS144" s="18" t="b">
        <f t="shared" si="33"/>
        <v>0</v>
      </c>
      <c r="AT144" s="18" t="b">
        <f t="shared" si="33"/>
        <v>0</v>
      </c>
      <c r="AU144" s="18" t="b">
        <f t="shared" si="33"/>
        <v>0</v>
      </c>
      <c r="AV144" s="18" t="b">
        <f t="shared" si="33"/>
        <v>0</v>
      </c>
      <c r="AW144" s="18" t="b">
        <f t="shared" si="33"/>
        <v>0</v>
      </c>
      <c r="AX144" s="18" t="b">
        <f t="shared" si="33"/>
        <v>0</v>
      </c>
      <c r="AY144" s="18" t="b">
        <f t="shared" si="33"/>
        <v>0</v>
      </c>
      <c r="AZ144" s="18" t="b">
        <f t="shared" si="33"/>
        <v>0</v>
      </c>
      <c r="BA144" s="18" t="b">
        <f t="shared" si="33"/>
        <v>0</v>
      </c>
      <c r="BB144" s="18" t="b">
        <f t="shared" si="33"/>
        <v>0</v>
      </c>
      <c r="BC144" s="18" t="b">
        <f t="shared" si="33"/>
        <v>0</v>
      </c>
      <c r="BD144" s="18" t="b">
        <f t="shared" si="33"/>
        <v>0</v>
      </c>
      <c r="BE144" s="18" t="b">
        <f t="shared" si="33"/>
        <v>0</v>
      </c>
      <c r="BF144" s="18" t="b">
        <f t="shared" si="33"/>
        <v>0</v>
      </c>
      <c r="BG144" s="18" t="b">
        <f t="shared" si="33"/>
        <v>0</v>
      </c>
      <c r="BH144" s="18" t="b">
        <f t="shared" si="33"/>
        <v>0</v>
      </c>
      <c r="BI144" s="18" t="b">
        <f t="shared" si="33"/>
        <v>0</v>
      </c>
    </row>
    <row r="145" spans="1:61" x14ac:dyDescent="0.35">
      <c r="A145" s="18">
        <v>50</v>
      </c>
    </row>
    <row r="146" spans="1:61" x14ac:dyDescent="0.35">
      <c r="A146" s="18">
        <v>51</v>
      </c>
    </row>
    <row r="147" spans="1:61" x14ac:dyDescent="0.35">
      <c r="A147" s="18">
        <v>52</v>
      </c>
      <c r="B147" s="18" t="b">
        <f t="shared" ref="B147:AG147" si="34">OR(B55=B56,B55=B57,B56=B57)</f>
        <v>0</v>
      </c>
      <c r="C147" s="18" t="b">
        <f t="shared" si="34"/>
        <v>0</v>
      </c>
      <c r="D147" s="18" t="b">
        <f t="shared" si="34"/>
        <v>0</v>
      </c>
      <c r="E147" s="18" t="b">
        <f t="shared" si="34"/>
        <v>0</v>
      </c>
      <c r="F147" s="18" t="b">
        <f t="shared" si="34"/>
        <v>0</v>
      </c>
      <c r="G147" s="18" t="b">
        <f t="shared" si="34"/>
        <v>0</v>
      </c>
      <c r="H147" s="18" t="b">
        <f t="shared" si="34"/>
        <v>0</v>
      </c>
      <c r="I147" s="18" t="b">
        <f t="shared" si="34"/>
        <v>0</v>
      </c>
      <c r="J147" s="18" t="b">
        <f t="shared" si="34"/>
        <v>0</v>
      </c>
      <c r="K147" s="18" t="b">
        <f t="shared" si="34"/>
        <v>0</v>
      </c>
      <c r="L147" s="18" t="b">
        <f t="shared" si="34"/>
        <v>0</v>
      </c>
      <c r="M147" s="18" t="b">
        <f t="shared" si="34"/>
        <v>0</v>
      </c>
      <c r="N147" s="18" t="b">
        <f t="shared" si="34"/>
        <v>0</v>
      </c>
      <c r="O147" s="18" t="b">
        <f t="shared" si="34"/>
        <v>0</v>
      </c>
      <c r="P147" s="18" t="b">
        <f t="shared" si="34"/>
        <v>0</v>
      </c>
      <c r="Q147" s="18" t="b">
        <f t="shared" si="34"/>
        <v>0</v>
      </c>
      <c r="R147" s="18" t="b">
        <f t="shared" si="34"/>
        <v>0</v>
      </c>
      <c r="S147" s="18" t="b">
        <f t="shared" si="34"/>
        <v>0</v>
      </c>
      <c r="T147" s="18" t="b">
        <f t="shared" si="34"/>
        <v>0</v>
      </c>
      <c r="U147" s="18" t="b">
        <f t="shared" si="34"/>
        <v>0</v>
      </c>
      <c r="V147" s="18" t="b">
        <f t="shared" si="34"/>
        <v>0</v>
      </c>
      <c r="W147" s="18" t="b">
        <f t="shared" si="34"/>
        <v>0</v>
      </c>
      <c r="X147" s="18" t="b">
        <f t="shared" si="34"/>
        <v>0</v>
      </c>
      <c r="Y147" s="18" t="b">
        <f t="shared" si="34"/>
        <v>0</v>
      </c>
      <c r="Z147" s="18" t="b">
        <f t="shared" si="34"/>
        <v>0</v>
      </c>
      <c r="AA147" s="18" t="b">
        <f t="shared" si="34"/>
        <v>0</v>
      </c>
      <c r="AB147" s="18" t="b">
        <f t="shared" si="34"/>
        <v>0</v>
      </c>
      <c r="AC147" s="18" t="b">
        <f t="shared" si="34"/>
        <v>0</v>
      </c>
      <c r="AD147" s="18" t="b">
        <f t="shared" si="34"/>
        <v>0</v>
      </c>
      <c r="AE147" s="18" t="b">
        <f t="shared" si="34"/>
        <v>0</v>
      </c>
      <c r="AF147" s="18" t="b">
        <f t="shared" si="34"/>
        <v>0</v>
      </c>
      <c r="AG147" s="18" t="b">
        <f t="shared" si="34"/>
        <v>0</v>
      </c>
      <c r="AH147" s="18" t="b">
        <f t="shared" ref="AH147:BI147" si="35">OR(AH55=AH56,AH55=AH57,AH56=AH57)</f>
        <v>0</v>
      </c>
      <c r="AI147" s="18" t="b">
        <f t="shared" si="35"/>
        <v>0</v>
      </c>
      <c r="AJ147" s="18" t="b">
        <f t="shared" si="35"/>
        <v>0</v>
      </c>
      <c r="AK147" s="18" t="b">
        <f t="shared" si="35"/>
        <v>0</v>
      </c>
      <c r="AL147" s="18" t="b">
        <f t="shared" si="35"/>
        <v>0</v>
      </c>
      <c r="AM147" s="18" t="b">
        <f t="shared" si="35"/>
        <v>0</v>
      </c>
      <c r="AN147" s="18" t="b">
        <f t="shared" si="35"/>
        <v>0</v>
      </c>
      <c r="AO147" s="18" t="b">
        <f t="shared" si="35"/>
        <v>0</v>
      </c>
      <c r="AP147" s="18" t="b">
        <f t="shared" si="35"/>
        <v>0</v>
      </c>
      <c r="AQ147" s="18" t="b">
        <f t="shared" si="35"/>
        <v>0</v>
      </c>
      <c r="AR147" s="18" t="b">
        <f t="shared" si="35"/>
        <v>0</v>
      </c>
      <c r="AS147" s="18" t="b">
        <f t="shared" si="35"/>
        <v>0</v>
      </c>
      <c r="AT147" s="18" t="b">
        <f t="shared" si="35"/>
        <v>0</v>
      </c>
      <c r="AU147" s="18" t="b">
        <f t="shared" si="35"/>
        <v>0</v>
      </c>
      <c r="AV147" s="18" t="b">
        <f t="shared" si="35"/>
        <v>0</v>
      </c>
      <c r="AW147" s="18" t="b">
        <f t="shared" si="35"/>
        <v>0</v>
      </c>
      <c r="AX147" s="18" t="b">
        <f t="shared" si="35"/>
        <v>0</v>
      </c>
      <c r="AY147" s="18" t="b">
        <f t="shared" si="35"/>
        <v>0</v>
      </c>
      <c r="AZ147" s="18" t="b">
        <f t="shared" si="35"/>
        <v>0</v>
      </c>
      <c r="BA147" s="18" t="b">
        <f t="shared" si="35"/>
        <v>0</v>
      </c>
      <c r="BB147" s="18" t="b">
        <f t="shared" si="35"/>
        <v>0</v>
      </c>
      <c r="BC147" s="18" t="b">
        <f t="shared" si="35"/>
        <v>0</v>
      </c>
      <c r="BD147" s="18" t="b">
        <f t="shared" si="35"/>
        <v>0</v>
      </c>
      <c r="BE147" s="18" t="b">
        <f t="shared" si="35"/>
        <v>0</v>
      </c>
      <c r="BF147" s="18" t="b">
        <f t="shared" si="35"/>
        <v>0</v>
      </c>
      <c r="BG147" s="18" t="b">
        <f t="shared" si="35"/>
        <v>0</v>
      </c>
      <c r="BH147" s="18" t="b">
        <f t="shared" si="35"/>
        <v>0</v>
      </c>
      <c r="BI147" s="18" t="b">
        <f t="shared" si="35"/>
        <v>0</v>
      </c>
    </row>
    <row r="148" spans="1:61" x14ac:dyDescent="0.35">
      <c r="A148" s="18">
        <v>53</v>
      </c>
    </row>
    <row r="149" spans="1:61" x14ac:dyDescent="0.35">
      <c r="A149" s="18">
        <v>54</v>
      </c>
    </row>
    <row r="150" spans="1:61" x14ac:dyDescent="0.35">
      <c r="A150" s="18">
        <v>55</v>
      </c>
      <c r="B150" s="18" t="b">
        <f t="shared" ref="B150:AG150" si="36">OR(B58=B59,B58=B60,B59=B60)</f>
        <v>0</v>
      </c>
      <c r="C150" s="18" t="b">
        <f t="shared" si="36"/>
        <v>0</v>
      </c>
      <c r="D150" s="18" t="b">
        <f t="shared" si="36"/>
        <v>0</v>
      </c>
      <c r="E150" s="18" t="b">
        <f t="shared" si="36"/>
        <v>0</v>
      </c>
      <c r="F150" s="18" t="b">
        <f t="shared" si="36"/>
        <v>0</v>
      </c>
      <c r="G150" s="18" t="b">
        <f t="shared" si="36"/>
        <v>0</v>
      </c>
      <c r="H150" s="18" t="b">
        <f t="shared" si="36"/>
        <v>0</v>
      </c>
      <c r="I150" s="18" t="b">
        <f t="shared" si="36"/>
        <v>0</v>
      </c>
      <c r="J150" s="18" t="b">
        <f t="shared" si="36"/>
        <v>0</v>
      </c>
      <c r="K150" s="18" t="b">
        <f t="shared" si="36"/>
        <v>0</v>
      </c>
      <c r="L150" s="18" t="b">
        <f t="shared" si="36"/>
        <v>0</v>
      </c>
      <c r="M150" s="18" t="b">
        <f t="shared" si="36"/>
        <v>0</v>
      </c>
      <c r="N150" s="18" t="b">
        <f t="shared" si="36"/>
        <v>0</v>
      </c>
      <c r="O150" s="18" t="b">
        <f t="shared" si="36"/>
        <v>0</v>
      </c>
      <c r="P150" s="18" t="b">
        <f t="shared" si="36"/>
        <v>0</v>
      </c>
      <c r="Q150" s="18" t="b">
        <f t="shared" si="36"/>
        <v>0</v>
      </c>
      <c r="R150" s="18" t="b">
        <f t="shared" si="36"/>
        <v>0</v>
      </c>
      <c r="S150" s="18" t="b">
        <f t="shared" si="36"/>
        <v>0</v>
      </c>
      <c r="T150" s="18" t="b">
        <f t="shared" si="36"/>
        <v>0</v>
      </c>
      <c r="U150" s="18" t="b">
        <f t="shared" si="36"/>
        <v>0</v>
      </c>
      <c r="V150" s="18" t="b">
        <f t="shared" si="36"/>
        <v>0</v>
      </c>
      <c r="W150" s="18" t="b">
        <f t="shared" si="36"/>
        <v>0</v>
      </c>
      <c r="X150" s="18" t="b">
        <f t="shared" si="36"/>
        <v>0</v>
      </c>
      <c r="Y150" s="18" t="b">
        <f t="shared" si="36"/>
        <v>0</v>
      </c>
      <c r="Z150" s="18" t="b">
        <f t="shared" si="36"/>
        <v>0</v>
      </c>
      <c r="AA150" s="18" t="b">
        <f t="shared" si="36"/>
        <v>0</v>
      </c>
      <c r="AB150" s="18" t="b">
        <f t="shared" si="36"/>
        <v>0</v>
      </c>
      <c r="AC150" s="18" t="b">
        <f t="shared" si="36"/>
        <v>0</v>
      </c>
      <c r="AD150" s="18" t="b">
        <f t="shared" si="36"/>
        <v>0</v>
      </c>
      <c r="AE150" s="18" t="b">
        <f t="shared" si="36"/>
        <v>0</v>
      </c>
      <c r="AF150" s="18" t="b">
        <f t="shared" si="36"/>
        <v>0</v>
      </c>
      <c r="AG150" s="18" t="b">
        <f t="shared" si="36"/>
        <v>0</v>
      </c>
      <c r="AH150" s="18" t="b">
        <f t="shared" ref="AH150:BI150" si="37">OR(AH58=AH59,AH58=AH60,AH59=AH60)</f>
        <v>0</v>
      </c>
      <c r="AI150" s="18" t="b">
        <f t="shared" si="37"/>
        <v>0</v>
      </c>
      <c r="AJ150" s="18" t="b">
        <f t="shared" si="37"/>
        <v>0</v>
      </c>
      <c r="AK150" s="18" t="b">
        <f t="shared" si="37"/>
        <v>0</v>
      </c>
      <c r="AL150" s="18" t="b">
        <f t="shared" si="37"/>
        <v>0</v>
      </c>
      <c r="AM150" s="18" t="b">
        <f t="shared" si="37"/>
        <v>0</v>
      </c>
      <c r="AN150" s="18" t="b">
        <f t="shared" si="37"/>
        <v>0</v>
      </c>
      <c r="AO150" s="18" t="b">
        <f t="shared" si="37"/>
        <v>0</v>
      </c>
      <c r="AP150" s="18" t="b">
        <f t="shared" si="37"/>
        <v>0</v>
      </c>
      <c r="AQ150" s="18" t="b">
        <f t="shared" si="37"/>
        <v>0</v>
      </c>
      <c r="AR150" s="18" t="b">
        <f t="shared" si="37"/>
        <v>0</v>
      </c>
      <c r="AS150" s="18" t="b">
        <f t="shared" si="37"/>
        <v>0</v>
      </c>
      <c r="AT150" s="18" t="b">
        <f t="shared" si="37"/>
        <v>0</v>
      </c>
      <c r="AU150" s="18" t="b">
        <f t="shared" si="37"/>
        <v>0</v>
      </c>
      <c r="AV150" s="18" t="b">
        <f t="shared" si="37"/>
        <v>0</v>
      </c>
      <c r="AW150" s="18" t="b">
        <f t="shared" si="37"/>
        <v>0</v>
      </c>
      <c r="AX150" s="18" t="b">
        <f t="shared" si="37"/>
        <v>0</v>
      </c>
      <c r="AY150" s="18" t="b">
        <f t="shared" si="37"/>
        <v>0</v>
      </c>
      <c r="AZ150" s="18" t="b">
        <f t="shared" si="37"/>
        <v>0</v>
      </c>
      <c r="BA150" s="18" t="b">
        <f t="shared" si="37"/>
        <v>0</v>
      </c>
      <c r="BB150" s="18" t="b">
        <f t="shared" si="37"/>
        <v>0</v>
      </c>
      <c r="BC150" s="18" t="b">
        <f t="shared" si="37"/>
        <v>0</v>
      </c>
      <c r="BD150" s="18" t="b">
        <f t="shared" si="37"/>
        <v>0</v>
      </c>
      <c r="BE150" s="18" t="b">
        <f t="shared" si="37"/>
        <v>0</v>
      </c>
      <c r="BF150" s="18" t="b">
        <f t="shared" si="37"/>
        <v>0</v>
      </c>
      <c r="BG150" s="18" t="b">
        <f t="shared" si="37"/>
        <v>0</v>
      </c>
      <c r="BH150" s="18" t="b">
        <f t="shared" si="37"/>
        <v>0</v>
      </c>
      <c r="BI150" s="18" t="b">
        <f t="shared" si="37"/>
        <v>0</v>
      </c>
    </row>
    <row r="151" spans="1:61" x14ac:dyDescent="0.35">
      <c r="A151" s="18">
        <v>56</v>
      </c>
    </row>
    <row r="152" spans="1:61" x14ac:dyDescent="0.35">
      <c r="A152" s="18">
        <v>57</v>
      </c>
    </row>
    <row r="153" spans="1:61" x14ac:dyDescent="0.35">
      <c r="A153" s="18">
        <v>58</v>
      </c>
      <c r="B153" s="18" t="b">
        <f t="shared" ref="B153:AG153" si="38">OR(B61=B62,B61=B63,B62=B63)</f>
        <v>0</v>
      </c>
      <c r="C153" s="18" t="b">
        <f t="shared" si="38"/>
        <v>0</v>
      </c>
      <c r="D153" s="18" t="b">
        <f t="shared" si="38"/>
        <v>0</v>
      </c>
      <c r="E153" s="18" t="b">
        <f t="shared" si="38"/>
        <v>0</v>
      </c>
      <c r="F153" s="18" t="b">
        <f t="shared" si="38"/>
        <v>0</v>
      </c>
      <c r="G153" s="18" t="b">
        <f t="shared" si="38"/>
        <v>0</v>
      </c>
      <c r="H153" s="18" t="b">
        <f t="shared" si="38"/>
        <v>0</v>
      </c>
      <c r="I153" s="18" t="b">
        <f t="shared" si="38"/>
        <v>0</v>
      </c>
      <c r="J153" s="18" t="b">
        <f t="shared" si="38"/>
        <v>0</v>
      </c>
      <c r="K153" s="18" t="b">
        <f t="shared" si="38"/>
        <v>0</v>
      </c>
      <c r="L153" s="18" t="b">
        <f t="shared" si="38"/>
        <v>0</v>
      </c>
      <c r="M153" s="18" t="b">
        <f t="shared" si="38"/>
        <v>0</v>
      </c>
      <c r="N153" s="18" t="b">
        <f t="shared" si="38"/>
        <v>0</v>
      </c>
      <c r="O153" s="18" t="b">
        <f t="shared" si="38"/>
        <v>0</v>
      </c>
      <c r="P153" s="18" t="b">
        <f t="shared" si="38"/>
        <v>0</v>
      </c>
      <c r="Q153" s="18" t="b">
        <f t="shared" si="38"/>
        <v>0</v>
      </c>
      <c r="R153" s="18" t="b">
        <f t="shared" si="38"/>
        <v>0</v>
      </c>
      <c r="S153" s="18" t="b">
        <f t="shared" si="38"/>
        <v>0</v>
      </c>
      <c r="T153" s="18" t="b">
        <f t="shared" si="38"/>
        <v>0</v>
      </c>
      <c r="U153" s="18" t="b">
        <f t="shared" si="38"/>
        <v>0</v>
      </c>
      <c r="V153" s="18" t="b">
        <f t="shared" si="38"/>
        <v>0</v>
      </c>
      <c r="W153" s="18" t="b">
        <f t="shared" si="38"/>
        <v>0</v>
      </c>
      <c r="X153" s="18" t="b">
        <f t="shared" si="38"/>
        <v>0</v>
      </c>
      <c r="Y153" s="18" t="b">
        <f t="shared" si="38"/>
        <v>0</v>
      </c>
      <c r="Z153" s="18" t="b">
        <f t="shared" si="38"/>
        <v>0</v>
      </c>
      <c r="AA153" s="18" t="b">
        <f t="shared" si="38"/>
        <v>0</v>
      </c>
      <c r="AB153" s="18" t="b">
        <f t="shared" si="38"/>
        <v>0</v>
      </c>
      <c r="AC153" s="18" t="b">
        <f t="shared" si="38"/>
        <v>0</v>
      </c>
      <c r="AD153" s="18" t="b">
        <f t="shared" si="38"/>
        <v>0</v>
      </c>
      <c r="AE153" s="18" t="b">
        <f t="shared" si="38"/>
        <v>0</v>
      </c>
      <c r="AF153" s="18" t="b">
        <f t="shared" si="38"/>
        <v>0</v>
      </c>
      <c r="AG153" s="18" t="b">
        <f t="shared" si="38"/>
        <v>0</v>
      </c>
      <c r="AH153" s="18" t="b">
        <f t="shared" ref="AH153:BI153" si="39">OR(AH61=AH62,AH61=AH63,AH62=AH63)</f>
        <v>0</v>
      </c>
      <c r="AI153" s="18" t="b">
        <f t="shared" si="39"/>
        <v>0</v>
      </c>
      <c r="AJ153" s="18" t="b">
        <f t="shared" si="39"/>
        <v>0</v>
      </c>
      <c r="AK153" s="18" t="b">
        <f t="shared" si="39"/>
        <v>0</v>
      </c>
      <c r="AL153" s="18" t="b">
        <f t="shared" si="39"/>
        <v>0</v>
      </c>
      <c r="AM153" s="18" t="b">
        <f t="shared" si="39"/>
        <v>0</v>
      </c>
      <c r="AN153" s="18" t="b">
        <f t="shared" si="39"/>
        <v>0</v>
      </c>
      <c r="AO153" s="18" t="b">
        <f t="shared" si="39"/>
        <v>0</v>
      </c>
      <c r="AP153" s="18" t="b">
        <f t="shared" si="39"/>
        <v>0</v>
      </c>
      <c r="AQ153" s="18" t="b">
        <f t="shared" si="39"/>
        <v>0</v>
      </c>
      <c r="AR153" s="18" t="b">
        <f t="shared" si="39"/>
        <v>0</v>
      </c>
      <c r="AS153" s="18" t="b">
        <f t="shared" si="39"/>
        <v>0</v>
      </c>
      <c r="AT153" s="18" t="b">
        <f t="shared" si="39"/>
        <v>0</v>
      </c>
      <c r="AU153" s="18" t="b">
        <f t="shared" si="39"/>
        <v>0</v>
      </c>
      <c r="AV153" s="18" t="b">
        <f t="shared" si="39"/>
        <v>0</v>
      </c>
      <c r="AW153" s="18" t="b">
        <f t="shared" si="39"/>
        <v>0</v>
      </c>
      <c r="AX153" s="18" t="b">
        <f t="shared" si="39"/>
        <v>0</v>
      </c>
      <c r="AY153" s="18" t="b">
        <f t="shared" si="39"/>
        <v>0</v>
      </c>
      <c r="AZ153" s="18" t="b">
        <f t="shared" si="39"/>
        <v>0</v>
      </c>
      <c r="BA153" s="18" t="b">
        <f t="shared" si="39"/>
        <v>0</v>
      </c>
      <c r="BB153" s="18" t="b">
        <f t="shared" si="39"/>
        <v>0</v>
      </c>
      <c r="BC153" s="18" t="b">
        <f t="shared" si="39"/>
        <v>0</v>
      </c>
      <c r="BD153" s="18" t="b">
        <f t="shared" si="39"/>
        <v>0</v>
      </c>
      <c r="BE153" s="18" t="b">
        <f t="shared" si="39"/>
        <v>0</v>
      </c>
      <c r="BF153" s="18" t="b">
        <f t="shared" si="39"/>
        <v>0</v>
      </c>
      <c r="BG153" s="18" t="b">
        <f t="shared" si="39"/>
        <v>0</v>
      </c>
      <c r="BH153" s="18" t="b">
        <f t="shared" si="39"/>
        <v>0</v>
      </c>
      <c r="BI153" s="18" t="b">
        <f t="shared" si="39"/>
        <v>0</v>
      </c>
    </row>
    <row r="154" spans="1:61" x14ac:dyDescent="0.35">
      <c r="A154" s="18">
        <v>59</v>
      </c>
    </row>
    <row r="155" spans="1:61" x14ac:dyDescent="0.35">
      <c r="A155" s="18">
        <v>60</v>
      </c>
    </row>
    <row r="156" spans="1:61" x14ac:dyDescent="0.35">
      <c r="A156" s="18">
        <v>61</v>
      </c>
      <c r="B156" s="18" t="b">
        <f t="shared" ref="B156:AG156" si="40">OR(B64=B65,B64=B66,B65=B66)</f>
        <v>0</v>
      </c>
      <c r="C156" s="18" t="b">
        <f t="shared" si="40"/>
        <v>0</v>
      </c>
      <c r="D156" s="18" t="b">
        <f t="shared" si="40"/>
        <v>0</v>
      </c>
      <c r="E156" s="18" t="b">
        <f t="shared" si="40"/>
        <v>0</v>
      </c>
      <c r="F156" s="18" t="b">
        <f t="shared" si="40"/>
        <v>0</v>
      </c>
      <c r="G156" s="18" t="b">
        <f t="shared" si="40"/>
        <v>0</v>
      </c>
      <c r="H156" s="18" t="b">
        <f t="shared" si="40"/>
        <v>0</v>
      </c>
      <c r="I156" s="18" t="b">
        <f t="shared" si="40"/>
        <v>0</v>
      </c>
      <c r="J156" s="18" t="b">
        <f t="shared" si="40"/>
        <v>0</v>
      </c>
      <c r="K156" s="18" t="b">
        <f t="shared" si="40"/>
        <v>0</v>
      </c>
      <c r="L156" s="18" t="b">
        <f t="shared" si="40"/>
        <v>0</v>
      </c>
      <c r="M156" s="18" t="b">
        <f t="shared" si="40"/>
        <v>0</v>
      </c>
      <c r="N156" s="18" t="b">
        <f t="shared" si="40"/>
        <v>0</v>
      </c>
      <c r="O156" s="18" t="b">
        <f t="shared" si="40"/>
        <v>0</v>
      </c>
      <c r="P156" s="18" t="b">
        <f t="shared" si="40"/>
        <v>0</v>
      </c>
      <c r="Q156" s="18" t="b">
        <f t="shared" si="40"/>
        <v>0</v>
      </c>
      <c r="R156" s="18" t="b">
        <f t="shared" si="40"/>
        <v>0</v>
      </c>
      <c r="S156" s="18" t="b">
        <f t="shared" si="40"/>
        <v>0</v>
      </c>
      <c r="T156" s="18" t="b">
        <f t="shared" si="40"/>
        <v>0</v>
      </c>
      <c r="U156" s="18" t="b">
        <f t="shared" si="40"/>
        <v>0</v>
      </c>
      <c r="V156" s="18" t="b">
        <f t="shared" si="40"/>
        <v>0</v>
      </c>
      <c r="W156" s="18" t="b">
        <f t="shared" si="40"/>
        <v>0</v>
      </c>
      <c r="X156" s="18" t="b">
        <f t="shared" si="40"/>
        <v>0</v>
      </c>
      <c r="Y156" s="18" t="b">
        <f t="shared" si="40"/>
        <v>0</v>
      </c>
      <c r="Z156" s="18" t="b">
        <f t="shared" si="40"/>
        <v>0</v>
      </c>
      <c r="AA156" s="18" t="b">
        <f t="shared" si="40"/>
        <v>0</v>
      </c>
      <c r="AB156" s="18" t="b">
        <f t="shared" si="40"/>
        <v>0</v>
      </c>
      <c r="AC156" s="18" t="b">
        <f t="shared" si="40"/>
        <v>0</v>
      </c>
      <c r="AD156" s="18" t="b">
        <f t="shared" si="40"/>
        <v>0</v>
      </c>
      <c r="AE156" s="18" t="b">
        <f t="shared" si="40"/>
        <v>0</v>
      </c>
      <c r="AF156" s="18" t="b">
        <f t="shared" si="40"/>
        <v>0</v>
      </c>
      <c r="AG156" s="18" t="b">
        <f t="shared" si="40"/>
        <v>0</v>
      </c>
      <c r="AH156" s="18" t="b">
        <f t="shared" ref="AH156:BI156" si="41">OR(AH64=AH65,AH64=AH66,AH65=AH66)</f>
        <v>0</v>
      </c>
      <c r="AI156" s="18" t="b">
        <f t="shared" si="41"/>
        <v>0</v>
      </c>
      <c r="AJ156" s="18" t="b">
        <f t="shared" si="41"/>
        <v>0</v>
      </c>
      <c r="AK156" s="18" t="b">
        <f t="shared" si="41"/>
        <v>0</v>
      </c>
      <c r="AL156" s="18" t="b">
        <f t="shared" si="41"/>
        <v>0</v>
      </c>
      <c r="AM156" s="18" t="b">
        <f t="shared" si="41"/>
        <v>0</v>
      </c>
      <c r="AN156" s="18" t="b">
        <f t="shared" si="41"/>
        <v>0</v>
      </c>
      <c r="AO156" s="18" t="b">
        <f t="shared" si="41"/>
        <v>0</v>
      </c>
      <c r="AP156" s="18" t="b">
        <f t="shared" si="41"/>
        <v>0</v>
      </c>
      <c r="AQ156" s="18" t="b">
        <f t="shared" si="41"/>
        <v>0</v>
      </c>
      <c r="AR156" s="18" t="b">
        <f t="shared" si="41"/>
        <v>0</v>
      </c>
      <c r="AS156" s="18" t="b">
        <f t="shared" si="41"/>
        <v>0</v>
      </c>
      <c r="AT156" s="18" t="b">
        <f t="shared" si="41"/>
        <v>0</v>
      </c>
      <c r="AU156" s="18" t="b">
        <f t="shared" si="41"/>
        <v>0</v>
      </c>
      <c r="AV156" s="18" t="b">
        <f t="shared" si="41"/>
        <v>0</v>
      </c>
      <c r="AW156" s="18" t="b">
        <f t="shared" si="41"/>
        <v>0</v>
      </c>
      <c r="AX156" s="18" t="b">
        <f t="shared" si="41"/>
        <v>0</v>
      </c>
      <c r="AY156" s="18" t="b">
        <f t="shared" si="41"/>
        <v>0</v>
      </c>
      <c r="AZ156" s="18" t="b">
        <f t="shared" si="41"/>
        <v>0</v>
      </c>
      <c r="BA156" s="18" t="b">
        <f t="shared" si="41"/>
        <v>0</v>
      </c>
      <c r="BB156" s="18" t="b">
        <f t="shared" si="41"/>
        <v>0</v>
      </c>
      <c r="BC156" s="18" t="b">
        <f t="shared" si="41"/>
        <v>0</v>
      </c>
      <c r="BD156" s="18" t="b">
        <f t="shared" si="41"/>
        <v>0</v>
      </c>
      <c r="BE156" s="18" t="b">
        <f t="shared" si="41"/>
        <v>0</v>
      </c>
      <c r="BF156" s="18" t="b">
        <f t="shared" si="41"/>
        <v>0</v>
      </c>
      <c r="BG156" s="18" t="b">
        <f t="shared" si="41"/>
        <v>0</v>
      </c>
      <c r="BH156" s="18" t="b">
        <f t="shared" si="41"/>
        <v>0</v>
      </c>
      <c r="BI156" s="18" t="b">
        <f t="shared" si="41"/>
        <v>0</v>
      </c>
    </row>
    <row r="157" spans="1:61" x14ac:dyDescent="0.35">
      <c r="A157" s="18">
        <v>62</v>
      </c>
    </row>
    <row r="158" spans="1:61" x14ac:dyDescent="0.35">
      <c r="A158" s="18">
        <v>63</v>
      </c>
    </row>
    <row r="159" spans="1:61" x14ac:dyDescent="0.35">
      <c r="A159" s="18">
        <v>64</v>
      </c>
      <c r="B159" s="18" t="b">
        <f t="shared" ref="B159:AG159" si="42">OR(B67=B68,B67=B69,B68=B69)</f>
        <v>0</v>
      </c>
      <c r="C159" s="18" t="b">
        <f t="shared" si="42"/>
        <v>0</v>
      </c>
      <c r="D159" s="18" t="b">
        <f t="shared" si="42"/>
        <v>0</v>
      </c>
      <c r="E159" s="18" t="b">
        <f t="shared" si="42"/>
        <v>0</v>
      </c>
      <c r="F159" s="18" t="b">
        <f t="shared" si="42"/>
        <v>0</v>
      </c>
      <c r="G159" s="18" t="b">
        <f t="shared" si="42"/>
        <v>0</v>
      </c>
      <c r="H159" s="18" t="b">
        <f t="shared" si="42"/>
        <v>0</v>
      </c>
      <c r="I159" s="18" t="b">
        <f t="shared" si="42"/>
        <v>0</v>
      </c>
      <c r="J159" s="18" t="b">
        <f t="shared" si="42"/>
        <v>0</v>
      </c>
      <c r="K159" s="18" t="b">
        <f t="shared" si="42"/>
        <v>0</v>
      </c>
      <c r="L159" s="18" t="b">
        <f t="shared" si="42"/>
        <v>0</v>
      </c>
      <c r="M159" s="18" t="b">
        <f t="shared" si="42"/>
        <v>0</v>
      </c>
      <c r="N159" s="18" t="b">
        <f t="shared" si="42"/>
        <v>0</v>
      </c>
      <c r="O159" s="18" t="b">
        <f t="shared" si="42"/>
        <v>0</v>
      </c>
      <c r="P159" s="18" t="b">
        <f t="shared" si="42"/>
        <v>0</v>
      </c>
      <c r="Q159" s="18" t="b">
        <f t="shared" si="42"/>
        <v>0</v>
      </c>
      <c r="R159" s="18" t="b">
        <f t="shared" si="42"/>
        <v>0</v>
      </c>
      <c r="S159" s="18" t="b">
        <f t="shared" si="42"/>
        <v>0</v>
      </c>
      <c r="T159" s="18" t="b">
        <f t="shared" si="42"/>
        <v>0</v>
      </c>
      <c r="U159" s="18" t="b">
        <f t="shared" si="42"/>
        <v>0</v>
      </c>
      <c r="V159" s="18" t="b">
        <f t="shared" si="42"/>
        <v>0</v>
      </c>
      <c r="W159" s="18" t="b">
        <f t="shared" si="42"/>
        <v>0</v>
      </c>
      <c r="X159" s="18" t="b">
        <f t="shared" si="42"/>
        <v>0</v>
      </c>
      <c r="Y159" s="18" t="b">
        <f t="shared" si="42"/>
        <v>0</v>
      </c>
      <c r="Z159" s="18" t="b">
        <f t="shared" si="42"/>
        <v>0</v>
      </c>
      <c r="AA159" s="18" t="b">
        <f t="shared" si="42"/>
        <v>0</v>
      </c>
      <c r="AB159" s="18" t="b">
        <f t="shared" si="42"/>
        <v>0</v>
      </c>
      <c r="AC159" s="18" t="b">
        <f t="shared" si="42"/>
        <v>0</v>
      </c>
      <c r="AD159" s="18" t="b">
        <f t="shared" si="42"/>
        <v>0</v>
      </c>
      <c r="AE159" s="18" t="b">
        <f t="shared" si="42"/>
        <v>0</v>
      </c>
      <c r="AF159" s="18" t="b">
        <f t="shared" si="42"/>
        <v>0</v>
      </c>
      <c r="AG159" s="18" t="b">
        <f t="shared" si="42"/>
        <v>0</v>
      </c>
      <c r="AH159" s="18" t="b">
        <f t="shared" ref="AH159:BI159" si="43">OR(AH67=AH68,AH67=AH69,AH68=AH69)</f>
        <v>0</v>
      </c>
      <c r="AI159" s="18" t="b">
        <f t="shared" si="43"/>
        <v>0</v>
      </c>
      <c r="AJ159" s="18" t="b">
        <f t="shared" si="43"/>
        <v>0</v>
      </c>
      <c r="AK159" s="18" t="b">
        <f t="shared" si="43"/>
        <v>0</v>
      </c>
      <c r="AL159" s="18" t="b">
        <f t="shared" si="43"/>
        <v>0</v>
      </c>
      <c r="AM159" s="18" t="b">
        <f t="shared" si="43"/>
        <v>0</v>
      </c>
      <c r="AN159" s="18" t="b">
        <f t="shared" si="43"/>
        <v>0</v>
      </c>
      <c r="AO159" s="18" t="b">
        <f t="shared" si="43"/>
        <v>0</v>
      </c>
      <c r="AP159" s="18" t="b">
        <f t="shared" si="43"/>
        <v>0</v>
      </c>
      <c r="AQ159" s="18" t="b">
        <f t="shared" si="43"/>
        <v>0</v>
      </c>
      <c r="AR159" s="18" t="b">
        <f t="shared" si="43"/>
        <v>0</v>
      </c>
      <c r="AS159" s="18" t="b">
        <f t="shared" si="43"/>
        <v>0</v>
      </c>
      <c r="AT159" s="18" t="b">
        <f t="shared" si="43"/>
        <v>0</v>
      </c>
      <c r="AU159" s="18" t="b">
        <f t="shared" si="43"/>
        <v>0</v>
      </c>
      <c r="AV159" s="18" t="b">
        <f t="shared" si="43"/>
        <v>0</v>
      </c>
      <c r="AW159" s="18" t="b">
        <f t="shared" si="43"/>
        <v>0</v>
      </c>
      <c r="AX159" s="18" t="b">
        <f t="shared" si="43"/>
        <v>0</v>
      </c>
      <c r="AY159" s="18" t="b">
        <f t="shared" si="43"/>
        <v>0</v>
      </c>
      <c r="AZ159" s="18" t="b">
        <f t="shared" si="43"/>
        <v>0</v>
      </c>
      <c r="BA159" s="18" t="b">
        <f t="shared" si="43"/>
        <v>0</v>
      </c>
      <c r="BB159" s="18" t="b">
        <f t="shared" si="43"/>
        <v>0</v>
      </c>
      <c r="BC159" s="18" t="b">
        <f t="shared" si="43"/>
        <v>0</v>
      </c>
      <c r="BD159" s="18" t="b">
        <f t="shared" si="43"/>
        <v>0</v>
      </c>
      <c r="BE159" s="18" t="b">
        <f t="shared" si="43"/>
        <v>0</v>
      </c>
      <c r="BF159" s="18" t="b">
        <f t="shared" si="43"/>
        <v>0</v>
      </c>
      <c r="BG159" s="18" t="b">
        <f t="shared" si="43"/>
        <v>0</v>
      </c>
      <c r="BH159" s="18" t="b">
        <f t="shared" si="43"/>
        <v>0</v>
      </c>
      <c r="BI159" s="18" t="b">
        <f t="shared" si="43"/>
        <v>0</v>
      </c>
    </row>
    <row r="160" spans="1:61" x14ac:dyDescent="0.35">
      <c r="A160" s="18">
        <v>65</v>
      </c>
    </row>
    <row r="161" spans="1:61" x14ac:dyDescent="0.35">
      <c r="A161" s="18">
        <v>66</v>
      </c>
    </row>
    <row r="162" spans="1:61" x14ac:dyDescent="0.35">
      <c r="A162" s="18">
        <v>67</v>
      </c>
      <c r="B162" s="18" t="b">
        <f t="shared" ref="B162:AG162" si="44">OR(B70=B71,B70=B72,B71=B72)</f>
        <v>0</v>
      </c>
      <c r="C162" s="18" t="b">
        <f t="shared" si="44"/>
        <v>0</v>
      </c>
      <c r="D162" s="18" t="b">
        <f t="shared" si="44"/>
        <v>0</v>
      </c>
      <c r="E162" s="18" t="b">
        <f t="shared" si="44"/>
        <v>0</v>
      </c>
      <c r="F162" s="18" t="b">
        <f t="shared" si="44"/>
        <v>0</v>
      </c>
      <c r="G162" s="18" t="b">
        <f t="shared" si="44"/>
        <v>0</v>
      </c>
      <c r="H162" s="18" t="b">
        <f t="shared" si="44"/>
        <v>0</v>
      </c>
      <c r="I162" s="18" t="b">
        <f t="shared" si="44"/>
        <v>0</v>
      </c>
      <c r="J162" s="18" t="b">
        <f t="shared" si="44"/>
        <v>0</v>
      </c>
      <c r="K162" s="18" t="b">
        <f t="shared" si="44"/>
        <v>0</v>
      </c>
      <c r="L162" s="18" t="b">
        <f t="shared" si="44"/>
        <v>0</v>
      </c>
      <c r="M162" s="18" t="b">
        <f t="shared" si="44"/>
        <v>0</v>
      </c>
      <c r="N162" s="18" t="b">
        <f t="shared" si="44"/>
        <v>0</v>
      </c>
      <c r="O162" s="18" t="b">
        <f t="shared" si="44"/>
        <v>0</v>
      </c>
      <c r="P162" s="18" t="b">
        <f t="shared" si="44"/>
        <v>0</v>
      </c>
      <c r="Q162" s="18" t="b">
        <f t="shared" si="44"/>
        <v>0</v>
      </c>
      <c r="R162" s="18" t="b">
        <f t="shared" si="44"/>
        <v>0</v>
      </c>
      <c r="S162" s="18" t="b">
        <f t="shared" si="44"/>
        <v>0</v>
      </c>
      <c r="T162" s="18" t="b">
        <f t="shared" si="44"/>
        <v>0</v>
      </c>
      <c r="U162" s="18" t="b">
        <f t="shared" si="44"/>
        <v>0</v>
      </c>
      <c r="V162" s="18" t="b">
        <f t="shared" si="44"/>
        <v>0</v>
      </c>
      <c r="W162" s="18" t="b">
        <f t="shared" si="44"/>
        <v>0</v>
      </c>
      <c r="X162" s="18" t="b">
        <f t="shared" si="44"/>
        <v>0</v>
      </c>
      <c r="Y162" s="18" t="b">
        <f t="shared" si="44"/>
        <v>0</v>
      </c>
      <c r="Z162" s="18" t="b">
        <f t="shared" si="44"/>
        <v>0</v>
      </c>
      <c r="AA162" s="18" t="b">
        <f t="shared" si="44"/>
        <v>0</v>
      </c>
      <c r="AB162" s="18" t="b">
        <f t="shared" si="44"/>
        <v>0</v>
      </c>
      <c r="AC162" s="18" t="b">
        <f t="shared" si="44"/>
        <v>0</v>
      </c>
      <c r="AD162" s="18" t="b">
        <f t="shared" si="44"/>
        <v>0</v>
      </c>
      <c r="AE162" s="18" t="b">
        <f t="shared" si="44"/>
        <v>0</v>
      </c>
      <c r="AF162" s="18" t="b">
        <f t="shared" si="44"/>
        <v>0</v>
      </c>
      <c r="AG162" s="18" t="b">
        <f t="shared" si="44"/>
        <v>0</v>
      </c>
      <c r="AH162" s="18" t="b">
        <f t="shared" ref="AH162:BI162" si="45">OR(AH70=AH71,AH70=AH72,AH71=AH72)</f>
        <v>0</v>
      </c>
      <c r="AI162" s="18" t="b">
        <f t="shared" si="45"/>
        <v>0</v>
      </c>
      <c r="AJ162" s="18" t="b">
        <f t="shared" si="45"/>
        <v>0</v>
      </c>
      <c r="AK162" s="18" t="b">
        <f t="shared" si="45"/>
        <v>0</v>
      </c>
      <c r="AL162" s="18" t="b">
        <f t="shared" si="45"/>
        <v>0</v>
      </c>
      <c r="AM162" s="18" t="b">
        <f t="shared" si="45"/>
        <v>0</v>
      </c>
      <c r="AN162" s="18" t="b">
        <f t="shared" si="45"/>
        <v>0</v>
      </c>
      <c r="AO162" s="18" t="b">
        <f t="shared" si="45"/>
        <v>0</v>
      </c>
      <c r="AP162" s="18" t="b">
        <f t="shared" si="45"/>
        <v>0</v>
      </c>
      <c r="AQ162" s="18" t="b">
        <f t="shared" si="45"/>
        <v>0</v>
      </c>
      <c r="AR162" s="18" t="b">
        <f t="shared" si="45"/>
        <v>0</v>
      </c>
      <c r="AS162" s="18" t="b">
        <f t="shared" si="45"/>
        <v>0</v>
      </c>
      <c r="AT162" s="18" t="b">
        <f t="shared" si="45"/>
        <v>0</v>
      </c>
      <c r="AU162" s="18" t="b">
        <f t="shared" si="45"/>
        <v>0</v>
      </c>
      <c r="AV162" s="18" t="b">
        <f t="shared" si="45"/>
        <v>0</v>
      </c>
      <c r="AW162" s="18" t="b">
        <f t="shared" si="45"/>
        <v>0</v>
      </c>
      <c r="AX162" s="18" t="b">
        <f t="shared" si="45"/>
        <v>0</v>
      </c>
      <c r="AY162" s="18" t="b">
        <f t="shared" si="45"/>
        <v>0</v>
      </c>
      <c r="AZ162" s="18" t="b">
        <f t="shared" si="45"/>
        <v>0</v>
      </c>
      <c r="BA162" s="18" t="b">
        <f t="shared" si="45"/>
        <v>0</v>
      </c>
      <c r="BB162" s="18" t="b">
        <f t="shared" si="45"/>
        <v>0</v>
      </c>
      <c r="BC162" s="18" t="b">
        <f t="shared" si="45"/>
        <v>0</v>
      </c>
      <c r="BD162" s="18" t="b">
        <f t="shared" si="45"/>
        <v>0</v>
      </c>
      <c r="BE162" s="18" t="b">
        <f t="shared" si="45"/>
        <v>0</v>
      </c>
      <c r="BF162" s="18" t="b">
        <f t="shared" si="45"/>
        <v>0</v>
      </c>
      <c r="BG162" s="18" t="b">
        <f t="shared" si="45"/>
        <v>0</v>
      </c>
      <c r="BH162" s="18" t="b">
        <f t="shared" si="45"/>
        <v>0</v>
      </c>
      <c r="BI162" s="18" t="b">
        <f t="shared" si="45"/>
        <v>0</v>
      </c>
    </row>
    <row r="163" spans="1:61" x14ac:dyDescent="0.35">
      <c r="A163" s="18">
        <v>68</v>
      </c>
    </row>
    <row r="164" spans="1:61" x14ac:dyDescent="0.35">
      <c r="A164" s="18">
        <v>69</v>
      </c>
    </row>
    <row r="165" spans="1:61" x14ac:dyDescent="0.35">
      <c r="A165" s="18">
        <v>70</v>
      </c>
      <c r="B165" s="18" t="b">
        <f t="shared" ref="B165:AG165" si="46">OR(B73=B74,B73=B75,B74=B75)</f>
        <v>0</v>
      </c>
      <c r="C165" s="18" t="b">
        <f t="shared" si="46"/>
        <v>0</v>
      </c>
      <c r="D165" s="18" t="b">
        <f t="shared" si="46"/>
        <v>0</v>
      </c>
      <c r="E165" s="18" t="b">
        <f t="shared" si="46"/>
        <v>0</v>
      </c>
      <c r="F165" s="18" t="b">
        <f t="shared" si="46"/>
        <v>0</v>
      </c>
      <c r="G165" s="18" t="b">
        <f t="shared" si="46"/>
        <v>0</v>
      </c>
      <c r="H165" s="18" t="b">
        <f t="shared" si="46"/>
        <v>0</v>
      </c>
      <c r="I165" s="18" t="b">
        <f t="shared" si="46"/>
        <v>0</v>
      </c>
      <c r="J165" s="18" t="b">
        <f t="shared" si="46"/>
        <v>0</v>
      </c>
      <c r="K165" s="18" t="b">
        <f t="shared" si="46"/>
        <v>0</v>
      </c>
      <c r="L165" s="18" t="b">
        <f t="shared" si="46"/>
        <v>0</v>
      </c>
      <c r="M165" s="18" t="b">
        <f t="shared" si="46"/>
        <v>0</v>
      </c>
      <c r="N165" s="18" t="b">
        <f t="shared" si="46"/>
        <v>0</v>
      </c>
      <c r="O165" s="18" t="b">
        <f t="shared" si="46"/>
        <v>0</v>
      </c>
      <c r="P165" s="18" t="b">
        <f t="shared" si="46"/>
        <v>0</v>
      </c>
      <c r="Q165" s="18" t="b">
        <f t="shared" si="46"/>
        <v>0</v>
      </c>
      <c r="R165" s="18" t="b">
        <f t="shared" si="46"/>
        <v>0</v>
      </c>
      <c r="S165" s="18" t="b">
        <f t="shared" si="46"/>
        <v>0</v>
      </c>
      <c r="T165" s="18" t="b">
        <f t="shared" si="46"/>
        <v>0</v>
      </c>
      <c r="U165" s="18" t="b">
        <f t="shared" si="46"/>
        <v>0</v>
      </c>
      <c r="V165" s="18" t="b">
        <f t="shared" si="46"/>
        <v>0</v>
      </c>
      <c r="W165" s="18" t="b">
        <f t="shared" si="46"/>
        <v>0</v>
      </c>
      <c r="X165" s="18" t="b">
        <f t="shared" si="46"/>
        <v>0</v>
      </c>
      <c r="Y165" s="18" t="b">
        <f t="shared" si="46"/>
        <v>0</v>
      </c>
      <c r="Z165" s="18" t="b">
        <f t="shared" si="46"/>
        <v>0</v>
      </c>
      <c r="AA165" s="18" t="b">
        <f t="shared" si="46"/>
        <v>0</v>
      </c>
      <c r="AB165" s="18" t="b">
        <f t="shared" si="46"/>
        <v>0</v>
      </c>
      <c r="AC165" s="18" t="b">
        <f t="shared" si="46"/>
        <v>0</v>
      </c>
      <c r="AD165" s="18" t="b">
        <f t="shared" si="46"/>
        <v>0</v>
      </c>
      <c r="AE165" s="18" t="b">
        <f t="shared" si="46"/>
        <v>0</v>
      </c>
      <c r="AF165" s="18" t="b">
        <f t="shared" si="46"/>
        <v>0</v>
      </c>
      <c r="AG165" s="18" t="b">
        <f t="shared" si="46"/>
        <v>0</v>
      </c>
      <c r="AH165" s="18" t="b">
        <f t="shared" ref="AH165:BI165" si="47">OR(AH73=AH74,AH73=AH75,AH74=AH75)</f>
        <v>0</v>
      </c>
      <c r="AI165" s="18" t="b">
        <f t="shared" si="47"/>
        <v>0</v>
      </c>
      <c r="AJ165" s="18" t="b">
        <f t="shared" si="47"/>
        <v>0</v>
      </c>
      <c r="AK165" s="18" t="b">
        <f t="shared" si="47"/>
        <v>0</v>
      </c>
      <c r="AL165" s="18" t="b">
        <f t="shared" si="47"/>
        <v>0</v>
      </c>
      <c r="AM165" s="18" t="b">
        <f t="shared" si="47"/>
        <v>0</v>
      </c>
      <c r="AN165" s="18" t="b">
        <f t="shared" si="47"/>
        <v>0</v>
      </c>
      <c r="AO165" s="18" t="b">
        <f t="shared" si="47"/>
        <v>0</v>
      </c>
      <c r="AP165" s="18" t="b">
        <f t="shared" si="47"/>
        <v>0</v>
      </c>
      <c r="AQ165" s="18" t="b">
        <f t="shared" si="47"/>
        <v>0</v>
      </c>
      <c r="AR165" s="18" t="b">
        <f t="shared" si="47"/>
        <v>0</v>
      </c>
      <c r="AS165" s="18" t="b">
        <f t="shared" si="47"/>
        <v>0</v>
      </c>
      <c r="AT165" s="18" t="b">
        <f t="shared" si="47"/>
        <v>0</v>
      </c>
      <c r="AU165" s="18" t="b">
        <f t="shared" si="47"/>
        <v>0</v>
      </c>
      <c r="AV165" s="18" t="b">
        <f t="shared" si="47"/>
        <v>0</v>
      </c>
      <c r="AW165" s="18" t="b">
        <f t="shared" si="47"/>
        <v>0</v>
      </c>
      <c r="AX165" s="18" t="b">
        <f t="shared" si="47"/>
        <v>0</v>
      </c>
      <c r="AY165" s="18" t="b">
        <f t="shared" si="47"/>
        <v>0</v>
      </c>
      <c r="AZ165" s="18" t="b">
        <f t="shared" si="47"/>
        <v>0</v>
      </c>
      <c r="BA165" s="18" t="b">
        <f t="shared" si="47"/>
        <v>0</v>
      </c>
      <c r="BB165" s="18" t="b">
        <f t="shared" si="47"/>
        <v>0</v>
      </c>
      <c r="BC165" s="18" t="b">
        <f t="shared" si="47"/>
        <v>0</v>
      </c>
      <c r="BD165" s="18" t="b">
        <f t="shared" si="47"/>
        <v>0</v>
      </c>
      <c r="BE165" s="18" t="b">
        <f t="shared" si="47"/>
        <v>0</v>
      </c>
      <c r="BF165" s="18" t="b">
        <f t="shared" si="47"/>
        <v>0</v>
      </c>
      <c r="BG165" s="18" t="b">
        <f t="shared" si="47"/>
        <v>0</v>
      </c>
      <c r="BH165" s="18" t="b">
        <f t="shared" si="47"/>
        <v>0</v>
      </c>
      <c r="BI165" s="18" t="b">
        <f t="shared" si="47"/>
        <v>0</v>
      </c>
    </row>
    <row r="166" spans="1:61" x14ac:dyDescent="0.35">
      <c r="A166" s="18">
        <v>71</v>
      </c>
    </row>
    <row r="167" spans="1:61" x14ac:dyDescent="0.35">
      <c r="A167" s="18">
        <v>72</v>
      </c>
    </row>
    <row r="168" spans="1:61" x14ac:dyDescent="0.35">
      <c r="A168" s="18">
        <v>73</v>
      </c>
      <c r="B168" s="18" t="b">
        <f t="shared" ref="B168:AG168" si="48">OR(B76=B77,B76=B78,B77=B78)</f>
        <v>0</v>
      </c>
      <c r="C168" s="18" t="b">
        <f t="shared" si="48"/>
        <v>0</v>
      </c>
      <c r="D168" s="18" t="b">
        <f t="shared" si="48"/>
        <v>0</v>
      </c>
      <c r="E168" s="18" t="b">
        <f t="shared" si="48"/>
        <v>0</v>
      </c>
      <c r="F168" s="18" t="b">
        <f t="shared" si="48"/>
        <v>0</v>
      </c>
      <c r="G168" s="18" t="b">
        <f t="shared" si="48"/>
        <v>0</v>
      </c>
      <c r="H168" s="18" t="b">
        <f t="shared" si="48"/>
        <v>0</v>
      </c>
      <c r="I168" s="18" t="b">
        <f t="shared" si="48"/>
        <v>0</v>
      </c>
      <c r="J168" s="18" t="b">
        <f t="shared" si="48"/>
        <v>0</v>
      </c>
      <c r="K168" s="18" t="b">
        <f t="shared" si="48"/>
        <v>0</v>
      </c>
      <c r="L168" s="18" t="b">
        <f t="shared" si="48"/>
        <v>0</v>
      </c>
      <c r="M168" s="18" t="b">
        <f t="shared" si="48"/>
        <v>0</v>
      </c>
      <c r="N168" s="18" t="b">
        <f t="shared" si="48"/>
        <v>0</v>
      </c>
      <c r="O168" s="18" t="b">
        <f t="shared" si="48"/>
        <v>0</v>
      </c>
      <c r="P168" s="18" t="b">
        <f t="shared" si="48"/>
        <v>0</v>
      </c>
      <c r="Q168" s="18" t="b">
        <f t="shared" si="48"/>
        <v>0</v>
      </c>
      <c r="R168" s="18" t="b">
        <f t="shared" si="48"/>
        <v>0</v>
      </c>
      <c r="S168" s="18" t="b">
        <f t="shared" si="48"/>
        <v>0</v>
      </c>
      <c r="T168" s="18" t="b">
        <f t="shared" si="48"/>
        <v>0</v>
      </c>
      <c r="U168" s="18" t="b">
        <f t="shared" si="48"/>
        <v>0</v>
      </c>
      <c r="V168" s="18" t="b">
        <f t="shared" si="48"/>
        <v>0</v>
      </c>
      <c r="W168" s="18" t="b">
        <f t="shared" si="48"/>
        <v>0</v>
      </c>
      <c r="X168" s="18" t="b">
        <f t="shared" si="48"/>
        <v>0</v>
      </c>
      <c r="Y168" s="18" t="b">
        <f t="shared" si="48"/>
        <v>0</v>
      </c>
      <c r="Z168" s="18" t="b">
        <f t="shared" si="48"/>
        <v>0</v>
      </c>
      <c r="AA168" s="18" t="b">
        <f t="shared" si="48"/>
        <v>0</v>
      </c>
      <c r="AB168" s="18" t="b">
        <f t="shared" si="48"/>
        <v>0</v>
      </c>
      <c r="AC168" s="18" t="b">
        <f t="shared" si="48"/>
        <v>0</v>
      </c>
      <c r="AD168" s="18" t="b">
        <f t="shared" si="48"/>
        <v>0</v>
      </c>
      <c r="AE168" s="18" t="b">
        <f t="shared" si="48"/>
        <v>0</v>
      </c>
      <c r="AF168" s="18" t="b">
        <f t="shared" si="48"/>
        <v>0</v>
      </c>
      <c r="AG168" s="18" t="b">
        <f t="shared" si="48"/>
        <v>0</v>
      </c>
      <c r="AH168" s="18" t="b">
        <f t="shared" ref="AH168:BI168" si="49">OR(AH76=AH77,AH76=AH78,AH77=AH78)</f>
        <v>0</v>
      </c>
      <c r="AI168" s="18" t="b">
        <f t="shared" si="49"/>
        <v>0</v>
      </c>
      <c r="AJ168" s="18" t="b">
        <f t="shared" si="49"/>
        <v>0</v>
      </c>
      <c r="AK168" s="18" t="b">
        <f t="shared" si="49"/>
        <v>0</v>
      </c>
      <c r="AL168" s="18" t="b">
        <f t="shared" si="49"/>
        <v>0</v>
      </c>
      <c r="AM168" s="18" t="b">
        <f t="shared" si="49"/>
        <v>0</v>
      </c>
      <c r="AN168" s="18" t="b">
        <f t="shared" si="49"/>
        <v>0</v>
      </c>
      <c r="AO168" s="18" t="b">
        <f t="shared" si="49"/>
        <v>0</v>
      </c>
      <c r="AP168" s="18" t="b">
        <f t="shared" si="49"/>
        <v>0</v>
      </c>
      <c r="AQ168" s="18" t="b">
        <f t="shared" si="49"/>
        <v>0</v>
      </c>
      <c r="AR168" s="18" t="b">
        <f t="shared" si="49"/>
        <v>0</v>
      </c>
      <c r="AS168" s="18" t="b">
        <f t="shared" si="49"/>
        <v>0</v>
      </c>
      <c r="AT168" s="18" t="b">
        <f t="shared" si="49"/>
        <v>0</v>
      </c>
      <c r="AU168" s="18" t="b">
        <f t="shared" si="49"/>
        <v>0</v>
      </c>
      <c r="AV168" s="18" t="b">
        <f t="shared" si="49"/>
        <v>0</v>
      </c>
      <c r="AW168" s="18" t="b">
        <f t="shared" si="49"/>
        <v>0</v>
      </c>
      <c r="AX168" s="18" t="b">
        <f t="shared" si="49"/>
        <v>0</v>
      </c>
      <c r="AY168" s="18" t="b">
        <f t="shared" si="49"/>
        <v>0</v>
      </c>
      <c r="AZ168" s="18" t="b">
        <f t="shared" si="49"/>
        <v>0</v>
      </c>
      <c r="BA168" s="18" t="b">
        <f t="shared" si="49"/>
        <v>0</v>
      </c>
      <c r="BB168" s="18" t="b">
        <f t="shared" si="49"/>
        <v>0</v>
      </c>
      <c r="BC168" s="18" t="b">
        <f t="shared" si="49"/>
        <v>0</v>
      </c>
      <c r="BD168" s="18" t="b">
        <f t="shared" si="49"/>
        <v>0</v>
      </c>
      <c r="BE168" s="18" t="b">
        <f t="shared" si="49"/>
        <v>0</v>
      </c>
      <c r="BF168" s="18" t="b">
        <f t="shared" si="49"/>
        <v>0</v>
      </c>
      <c r="BG168" s="18" t="b">
        <f t="shared" si="49"/>
        <v>0</v>
      </c>
      <c r="BH168" s="18" t="b">
        <f t="shared" si="49"/>
        <v>0</v>
      </c>
      <c r="BI168" s="18" t="b">
        <f t="shared" si="49"/>
        <v>0</v>
      </c>
    </row>
    <row r="169" spans="1:61" x14ac:dyDescent="0.35">
      <c r="A169" s="18">
        <v>74</v>
      </c>
    </row>
    <row r="170" spans="1:61" x14ac:dyDescent="0.35">
      <c r="A170" s="18">
        <v>75</v>
      </c>
    </row>
    <row r="171" spans="1:61" x14ac:dyDescent="0.35">
      <c r="A171" s="18">
        <v>76</v>
      </c>
      <c r="B171" s="18" t="b">
        <f t="shared" ref="B171:AG171" si="50">OR(B79=B80,B79=B81,B80=B81)</f>
        <v>0</v>
      </c>
      <c r="C171" s="18" t="b">
        <f t="shared" si="50"/>
        <v>0</v>
      </c>
      <c r="D171" s="18" t="b">
        <f t="shared" si="50"/>
        <v>0</v>
      </c>
      <c r="E171" s="18" t="b">
        <f t="shared" si="50"/>
        <v>0</v>
      </c>
      <c r="F171" s="18" t="b">
        <f t="shared" si="50"/>
        <v>0</v>
      </c>
      <c r="G171" s="18" t="b">
        <f t="shared" si="50"/>
        <v>0</v>
      </c>
      <c r="H171" s="18" t="b">
        <f t="shared" si="50"/>
        <v>0</v>
      </c>
      <c r="I171" s="18" t="b">
        <f t="shared" si="50"/>
        <v>0</v>
      </c>
      <c r="J171" s="18" t="b">
        <f t="shared" si="50"/>
        <v>0</v>
      </c>
      <c r="K171" s="18" t="b">
        <f t="shared" si="50"/>
        <v>0</v>
      </c>
      <c r="L171" s="18" t="b">
        <f t="shared" si="50"/>
        <v>0</v>
      </c>
      <c r="M171" s="18" t="b">
        <f t="shared" si="50"/>
        <v>0</v>
      </c>
      <c r="N171" s="18" t="b">
        <f t="shared" si="50"/>
        <v>0</v>
      </c>
      <c r="O171" s="18" t="b">
        <f t="shared" si="50"/>
        <v>0</v>
      </c>
      <c r="P171" s="18" t="b">
        <f t="shared" si="50"/>
        <v>0</v>
      </c>
      <c r="Q171" s="18" t="b">
        <f t="shared" si="50"/>
        <v>0</v>
      </c>
      <c r="R171" s="18" t="b">
        <f t="shared" si="50"/>
        <v>0</v>
      </c>
      <c r="S171" s="18" t="b">
        <f t="shared" si="50"/>
        <v>0</v>
      </c>
      <c r="T171" s="18" t="b">
        <f t="shared" si="50"/>
        <v>0</v>
      </c>
      <c r="U171" s="18" t="b">
        <f t="shared" si="50"/>
        <v>0</v>
      </c>
      <c r="V171" s="18" t="b">
        <f t="shared" si="50"/>
        <v>0</v>
      </c>
      <c r="W171" s="18" t="b">
        <f t="shared" si="50"/>
        <v>0</v>
      </c>
      <c r="X171" s="18" t="b">
        <f t="shared" si="50"/>
        <v>0</v>
      </c>
      <c r="Y171" s="18" t="b">
        <f t="shared" si="50"/>
        <v>0</v>
      </c>
      <c r="Z171" s="18" t="b">
        <f t="shared" si="50"/>
        <v>0</v>
      </c>
      <c r="AA171" s="18" t="b">
        <f t="shared" si="50"/>
        <v>0</v>
      </c>
      <c r="AB171" s="18" t="b">
        <f t="shared" si="50"/>
        <v>0</v>
      </c>
      <c r="AC171" s="18" t="b">
        <f t="shared" si="50"/>
        <v>0</v>
      </c>
      <c r="AD171" s="18" t="b">
        <f t="shared" si="50"/>
        <v>0</v>
      </c>
      <c r="AE171" s="18" t="b">
        <f t="shared" si="50"/>
        <v>0</v>
      </c>
      <c r="AF171" s="18" t="b">
        <f t="shared" si="50"/>
        <v>0</v>
      </c>
      <c r="AG171" s="18" t="b">
        <f t="shared" si="50"/>
        <v>0</v>
      </c>
      <c r="AH171" s="18" t="b">
        <f t="shared" ref="AH171:BI171" si="51">OR(AH79=AH80,AH79=AH81,AH80=AH81)</f>
        <v>0</v>
      </c>
      <c r="AI171" s="18" t="b">
        <f t="shared" si="51"/>
        <v>0</v>
      </c>
      <c r="AJ171" s="18" t="b">
        <f t="shared" si="51"/>
        <v>0</v>
      </c>
      <c r="AK171" s="18" t="b">
        <f t="shared" si="51"/>
        <v>0</v>
      </c>
      <c r="AL171" s="18" t="b">
        <f t="shared" si="51"/>
        <v>0</v>
      </c>
      <c r="AM171" s="18" t="b">
        <f t="shared" si="51"/>
        <v>0</v>
      </c>
      <c r="AN171" s="18" t="b">
        <f t="shared" si="51"/>
        <v>0</v>
      </c>
      <c r="AO171" s="18" t="b">
        <f t="shared" si="51"/>
        <v>0</v>
      </c>
      <c r="AP171" s="18" t="b">
        <f t="shared" si="51"/>
        <v>0</v>
      </c>
      <c r="AQ171" s="18" t="b">
        <f t="shared" si="51"/>
        <v>0</v>
      </c>
      <c r="AR171" s="18" t="b">
        <f t="shared" si="51"/>
        <v>0</v>
      </c>
      <c r="AS171" s="18" t="b">
        <f t="shared" si="51"/>
        <v>0</v>
      </c>
      <c r="AT171" s="18" t="b">
        <f t="shared" si="51"/>
        <v>0</v>
      </c>
      <c r="AU171" s="18" t="b">
        <f t="shared" si="51"/>
        <v>0</v>
      </c>
      <c r="AV171" s="18" t="b">
        <f t="shared" si="51"/>
        <v>0</v>
      </c>
      <c r="AW171" s="18" t="b">
        <f t="shared" si="51"/>
        <v>0</v>
      </c>
      <c r="AX171" s="18" t="b">
        <f t="shared" si="51"/>
        <v>0</v>
      </c>
      <c r="AY171" s="18" t="b">
        <f t="shared" si="51"/>
        <v>0</v>
      </c>
      <c r="AZ171" s="18" t="b">
        <f t="shared" si="51"/>
        <v>0</v>
      </c>
      <c r="BA171" s="18" t="b">
        <f t="shared" si="51"/>
        <v>0</v>
      </c>
      <c r="BB171" s="18" t="b">
        <f t="shared" si="51"/>
        <v>0</v>
      </c>
      <c r="BC171" s="18" t="b">
        <f t="shared" si="51"/>
        <v>0</v>
      </c>
      <c r="BD171" s="18" t="b">
        <f t="shared" si="51"/>
        <v>0</v>
      </c>
      <c r="BE171" s="18" t="b">
        <f t="shared" si="51"/>
        <v>0</v>
      </c>
      <c r="BF171" s="18" t="b">
        <f t="shared" si="51"/>
        <v>0</v>
      </c>
      <c r="BG171" s="18" t="b">
        <f t="shared" si="51"/>
        <v>0</v>
      </c>
      <c r="BH171" s="18" t="b">
        <f t="shared" si="51"/>
        <v>0</v>
      </c>
      <c r="BI171" s="18" t="b">
        <f t="shared" si="51"/>
        <v>0</v>
      </c>
    </row>
    <row r="172" spans="1:61" x14ac:dyDescent="0.35">
      <c r="A172" s="18">
        <v>77</v>
      </c>
    </row>
    <row r="173" spans="1:61" x14ac:dyDescent="0.35">
      <c r="A173" s="18">
        <v>78</v>
      </c>
    </row>
    <row r="174" spans="1:61" x14ac:dyDescent="0.35">
      <c r="A174" s="18">
        <v>79</v>
      </c>
      <c r="B174" s="18" t="b">
        <f t="shared" ref="B174:AG174" si="52">OR(B82=B83,B82=B84,B83=B84)</f>
        <v>0</v>
      </c>
      <c r="C174" s="18" t="b">
        <f t="shared" si="52"/>
        <v>0</v>
      </c>
      <c r="D174" s="18" t="b">
        <f t="shared" si="52"/>
        <v>0</v>
      </c>
      <c r="E174" s="18" t="b">
        <f t="shared" si="52"/>
        <v>0</v>
      </c>
      <c r="F174" s="18" t="b">
        <f t="shared" si="52"/>
        <v>0</v>
      </c>
      <c r="G174" s="18" t="b">
        <f t="shared" si="52"/>
        <v>0</v>
      </c>
      <c r="H174" s="18" t="b">
        <f t="shared" si="52"/>
        <v>0</v>
      </c>
      <c r="I174" s="18" t="b">
        <f t="shared" si="52"/>
        <v>0</v>
      </c>
      <c r="J174" s="18" t="b">
        <f t="shared" si="52"/>
        <v>0</v>
      </c>
      <c r="K174" s="18" t="b">
        <f t="shared" si="52"/>
        <v>0</v>
      </c>
      <c r="L174" s="18" t="b">
        <f t="shared" si="52"/>
        <v>0</v>
      </c>
      <c r="M174" s="18" t="b">
        <f t="shared" si="52"/>
        <v>0</v>
      </c>
      <c r="N174" s="18" t="b">
        <f t="shared" si="52"/>
        <v>0</v>
      </c>
      <c r="O174" s="18" t="b">
        <f t="shared" si="52"/>
        <v>0</v>
      </c>
      <c r="P174" s="18" t="b">
        <f t="shared" si="52"/>
        <v>0</v>
      </c>
      <c r="Q174" s="18" t="b">
        <f t="shared" si="52"/>
        <v>0</v>
      </c>
      <c r="R174" s="18" t="b">
        <f t="shared" si="52"/>
        <v>0</v>
      </c>
      <c r="S174" s="18" t="b">
        <f t="shared" si="52"/>
        <v>0</v>
      </c>
      <c r="T174" s="18" t="b">
        <f t="shared" si="52"/>
        <v>0</v>
      </c>
      <c r="U174" s="18" t="b">
        <f t="shared" si="52"/>
        <v>0</v>
      </c>
      <c r="V174" s="18" t="b">
        <f t="shared" si="52"/>
        <v>0</v>
      </c>
      <c r="W174" s="18" t="b">
        <f t="shared" si="52"/>
        <v>0</v>
      </c>
      <c r="X174" s="18" t="b">
        <f t="shared" si="52"/>
        <v>0</v>
      </c>
      <c r="Y174" s="18" t="b">
        <f t="shared" si="52"/>
        <v>0</v>
      </c>
      <c r="Z174" s="18" t="b">
        <f t="shared" si="52"/>
        <v>0</v>
      </c>
      <c r="AA174" s="18" t="b">
        <f t="shared" si="52"/>
        <v>0</v>
      </c>
      <c r="AB174" s="18" t="b">
        <f t="shared" si="52"/>
        <v>0</v>
      </c>
      <c r="AC174" s="18" t="b">
        <f t="shared" si="52"/>
        <v>0</v>
      </c>
      <c r="AD174" s="18" t="b">
        <f t="shared" si="52"/>
        <v>0</v>
      </c>
      <c r="AE174" s="18" t="b">
        <f t="shared" si="52"/>
        <v>0</v>
      </c>
      <c r="AF174" s="18" t="b">
        <f t="shared" si="52"/>
        <v>0</v>
      </c>
      <c r="AG174" s="18" t="b">
        <f t="shared" si="52"/>
        <v>0</v>
      </c>
      <c r="AH174" s="18" t="b">
        <f t="shared" ref="AH174:BI174" si="53">OR(AH82=AH83,AH82=AH84,AH83=AH84)</f>
        <v>0</v>
      </c>
      <c r="AI174" s="18" t="b">
        <f t="shared" si="53"/>
        <v>0</v>
      </c>
      <c r="AJ174" s="18" t="b">
        <f t="shared" si="53"/>
        <v>0</v>
      </c>
      <c r="AK174" s="18" t="b">
        <f t="shared" si="53"/>
        <v>0</v>
      </c>
      <c r="AL174" s="18" t="b">
        <f t="shared" si="53"/>
        <v>0</v>
      </c>
      <c r="AM174" s="18" t="b">
        <f t="shared" si="53"/>
        <v>0</v>
      </c>
      <c r="AN174" s="18" t="b">
        <f t="shared" si="53"/>
        <v>0</v>
      </c>
      <c r="AO174" s="18" t="b">
        <f t="shared" si="53"/>
        <v>0</v>
      </c>
      <c r="AP174" s="18" t="b">
        <f t="shared" si="53"/>
        <v>0</v>
      </c>
      <c r="AQ174" s="18" t="b">
        <f t="shared" si="53"/>
        <v>0</v>
      </c>
      <c r="AR174" s="18" t="b">
        <f t="shared" si="53"/>
        <v>0</v>
      </c>
      <c r="AS174" s="18" t="b">
        <f t="shared" si="53"/>
        <v>0</v>
      </c>
      <c r="AT174" s="18" t="b">
        <f t="shared" si="53"/>
        <v>0</v>
      </c>
      <c r="AU174" s="18" t="b">
        <f t="shared" si="53"/>
        <v>0</v>
      </c>
      <c r="AV174" s="18" t="b">
        <f t="shared" si="53"/>
        <v>0</v>
      </c>
      <c r="AW174" s="18" t="b">
        <f t="shared" si="53"/>
        <v>0</v>
      </c>
      <c r="AX174" s="18" t="b">
        <f t="shared" si="53"/>
        <v>0</v>
      </c>
      <c r="AY174" s="18" t="b">
        <f t="shared" si="53"/>
        <v>0</v>
      </c>
      <c r="AZ174" s="18" t="b">
        <f t="shared" si="53"/>
        <v>0</v>
      </c>
      <c r="BA174" s="18" t="b">
        <f t="shared" si="53"/>
        <v>0</v>
      </c>
      <c r="BB174" s="18" t="b">
        <f t="shared" si="53"/>
        <v>0</v>
      </c>
      <c r="BC174" s="18" t="b">
        <f t="shared" si="53"/>
        <v>0</v>
      </c>
      <c r="BD174" s="18" t="b">
        <f t="shared" si="53"/>
        <v>0</v>
      </c>
      <c r="BE174" s="18" t="b">
        <f t="shared" si="53"/>
        <v>0</v>
      </c>
      <c r="BF174" s="18" t="b">
        <f t="shared" si="53"/>
        <v>0</v>
      </c>
      <c r="BG174" s="18" t="b">
        <f t="shared" si="53"/>
        <v>0</v>
      </c>
      <c r="BH174" s="18" t="b">
        <f t="shared" si="53"/>
        <v>0</v>
      </c>
      <c r="BI174" s="18" t="b">
        <f t="shared" si="53"/>
        <v>0</v>
      </c>
    </row>
    <row r="175" spans="1:61" x14ac:dyDescent="0.35">
      <c r="A175" s="18">
        <v>80</v>
      </c>
    </row>
    <row r="176" spans="1:61" x14ac:dyDescent="0.35">
      <c r="A176" s="18">
        <v>81</v>
      </c>
    </row>
    <row r="177" spans="1:61" x14ac:dyDescent="0.35">
      <c r="A177" s="18">
        <v>82</v>
      </c>
      <c r="B177" s="18" t="b">
        <f t="shared" ref="B177:AG177" si="54">OR(B85=B86,B85=B87,B86=B87)</f>
        <v>0</v>
      </c>
      <c r="C177" s="18" t="b">
        <f t="shared" si="54"/>
        <v>0</v>
      </c>
      <c r="D177" s="18" t="b">
        <f t="shared" si="54"/>
        <v>0</v>
      </c>
      <c r="E177" s="18" t="b">
        <f t="shared" si="54"/>
        <v>0</v>
      </c>
      <c r="F177" s="18" t="b">
        <f t="shared" si="54"/>
        <v>0</v>
      </c>
      <c r="G177" s="18" t="b">
        <f t="shared" si="54"/>
        <v>0</v>
      </c>
      <c r="H177" s="18" t="b">
        <f t="shared" si="54"/>
        <v>0</v>
      </c>
      <c r="I177" s="18" t="b">
        <f t="shared" si="54"/>
        <v>0</v>
      </c>
      <c r="J177" s="18" t="b">
        <f t="shared" si="54"/>
        <v>0</v>
      </c>
      <c r="K177" s="18" t="b">
        <f t="shared" si="54"/>
        <v>0</v>
      </c>
      <c r="L177" s="18" t="b">
        <f t="shared" si="54"/>
        <v>0</v>
      </c>
      <c r="M177" s="18" t="b">
        <f t="shared" si="54"/>
        <v>0</v>
      </c>
      <c r="N177" s="18" t="b">
        <f t="shared" si="54"/>
        <v>0</v>
      </c>
      <c r="O177" s="18" t="b">
        <f t="shared" si="54"/>
        <v>0</v>
      </c>
      <c r="P177" s="18" t="b">
        <f t="shared" si="54"/>
        <v>0</v>
      </c>
      <c r="Q177" s="18" t="b">
        <f t="shared" si="54"/>
        <v>0</v>
      </c>
      <c r="R177" s="18" t="b">
        <f t="shared" si="54"/>
        <v>0</v>
      </c>
      <c r="S177" s="18" t="b">
        <f t="shared" si="54"/>
        <v>0</v>
      </c>
      <c r="T177" s="18" t="b">
        <f t="shared" si="54"/>
        <v>0</v>
      </c>
      <c r="U177" s="18" t="b">
        <f t="shared" si="54"/>
        <v>0</v>
      </c>
      <c r="V177" s="18" t="b">
        <f t="shared" si="54"/>
        <v>0</v>
      </c>
      <c r="W177" s="18" t="b">
        <f t="shared" si="54"/>
        <v>0</v>
      </c>
      <c r="X177" s="18" t="b">
        <f t="shared" si="54"/>
        <v>0</v>
      </c>
      <c r="Y177" s="18" t="b">
        <f t="shared" si="54"/>
        <v>0</v>
      </c>
      <c r="Z177" s="18" t="b">
        <f t="shared" si="54"/>
        <v>0</v>
      </c>
      <c r="AA177" s="18" t="b">
        <f t="shared" si="54"/>
        <v>0</v>
      </c>
      <c r="AB177" s="18" t="b">
        <f t="shared" si="54"/>
        <v>0</v>
      </c>
      <c r="AC177" s="18" t="b">
        <f t="shared" si="54"/>
        <v>0</v>
      </c>
      <c r="AD177" s="18" t="b">
        <f t="shared" si="54"/>
        <v>0</v>
      </c>
      <c r="AE177" s="18" t="b">
        <f t="shared" si="54"/>
        <v>0</v>
      </c>
      <c r="AF177" s="18" t="b">
        <f t="shared" si="54"/>
        <v>0</v>
      </c>
      <c r="AG177" s="18" t="b">
        <f t="shared" si="54"/>
        <v>0</v>
      </c>
      <c r="AH177" s="18" t="b">
        <f t="shared" ref="AH177:BI177" si="55">OR(AH85=AH86,AH85=AH87,AH86=AH87)</f>
        <v>0</v>
      </c>
      <c r="AI177" s="18" t="b">
        <f t="shared" si="55"/>
        <v>0</v>
      </c>
      <c r="AJ177" s="18" t="b">
        <f t="shared" si="55"/>
        <v>0</v>
      </c>
      <c r="AK177" s="18" t="b">
        <f t="shared" si="55"/>
        <v>0</v>
      </c>
      <c r="AL177" s="18" t="b">
        <f t="shared" si="55"/>
        <v>0</v>
      </c>
      <c r="AM177" s="18" t="b">
        <f t="shared" si="55"/>
        <v>0</v>
      </c>
      <c r="AN177" s="18" t="b">
        <f t="shared" si="55"/>
        <v>0</v>
      </c>
      <c r="AO177" s="18" t="b">
        <f t="shared" si="55"/>
        <v>0</v>
      </c>
      <c r="AP177" s="18" t="b">
        <f t="shared" si="55"/>
        <v>0</v>
      </c>
      <c r="AQ177" s="18" t="b">
        <f t="shared" si="55"/>
        <v>0</v>
      </c>
      <c r="AR177" s="18" t="b">
        <f t="shared" si="55"/>
        <v>0</v>
      </c>
      <c r="AS177" s="18" t="b">
        <f t="shared" si="55"/>
        <v>0</v>
      </c>
      <c r="AT177" s="18" t="b">
        <f t="shared" si="55"/>
        <v>0</v>
      </c>
      <c r="AU177" s="18" t="b">
        <f t="shared" si="55"/>
        <v>0</v>
      </c>
      <c r="AV177" s="18" t="b">
        <f t="shared" si="55"/>
        <v>0</v>
      </c>
      <c r="AW177" s="18" t="b">
        <f t="shared" si="55"/>
        <v>0</v>
      </c>
      <c r="AX177" s="18" t="b">
        <f t="shared" si="55"/>
        <v>0</v>
      </c>
      <c r="AY177" s="18" t="b">
        <f t="shared" si="55"/>
        <v>0</v>
      </c>
      <c r="AZ177" s="18" t="b">
        <f t="shared" si="55"/>
        <v>0</v>
      </c>
      <c r="BA177" s="18" t="b">
        <f t="shared" si="55"/>
        <v>0</v>
      </c>
      <c r="BB177" s="18" t="b">
        <f t="shared" si="55"/>
        <v>0</v>
      </c>
      <c r="BC177" s="18" t="b">
        <f t="shared" si="55"/>
        <v>0</v>
      </c>
      <c r="BD177" s="18" t="b">
        <f t="shared" si="55"/>
        <v>0</v>
      </c>
      <c r="BE177" s="18" t="b">
        <f t="shared" si="55"/>
        <v>0</v>
      </c>
      <c r="BF177" s="18" t="b">
        <f t="shared" si="55"/>
        <v>0</v>
      </c>
      <c r="BG177" s="18" t="b">
        <f t="shared" si="55"/>
        <v>0</v>
      </c>
      <c r="BH177" s="18" t="b">
        <f t="shared" si="55"/>
        <v>0</v>
      </c>
      <c r="BI177" s="18" t="b">
        <f t="shared" si="55"/>
        <v>0</v>
      </c>
    </row>
    <row r="178" spans="1:61" x14ac:dyDescent="0.35">
      <c r="A178" s="18">
        <v>83</v>
      </c>
    </row>
    <row r="179" spans="1:61" x14ac:dyDescent="0.35">
      <c r="A179" s="18">
        <v>84</v>
      </c>
    </row>
    <row r="180" spans="1:61" x14ac:dyDescent="0.35">
      <c r="A180" s="18">
        <v>85</v>
      </c>
      <c r="B180" s="18" t="b">
        <f t="shared" ref="B180:AG180" si="56">OR(B88=B89,B88=B90,B89=B90)</f>
        <v>0</v>
      </c>
      <c r="C180" s="18" t="b">
        <f t="shared" si="56"/>
        <v>0</v>
      </c>
      <c r="D180" s="18" t="b">
        <f t="shared" si="56"/>
        <v>0</v>
      </c>
      <c r="E180" s="18" t="b">
        <f t="shared" si="56"/>
        <v>0</v>
      </c>
      <c r="F180" s="18" t="b">
        <f t="shared" si="56"/>
        <v>0</v>
      </c>
      <c r="G180" s="18" t="b">
        <f t="shared" si="56"/>
        <v>0</v>
      </c>
      <c r="H180" s="18" t="b">
        <f t="shared" si="56"/>
        <v>0</v>
      </c>
      <c r="I180" s="18" t="b">
        <f t="shared" si="56"/>
        <v>0</v>
      </c>
      <c r="J180" s="18" t="b">
        <f t="shared" si="56"/>
        <v>0</v>
      </c>
      <c r="K180" s="18" t="b">
        <f t="shared" si="56"/>
        <v>0</v>
      </c>
      <c r="L180" s="18" t="b">
        <f t="shared" si="56"/>
        <v>0</v>
      </c>
      <c r="M180" s="18" t="b">
        <f t="shared" si="56"/>
        <v>0</v>
      </c>
      <c r="N180" s="18" t="b">
        <f t="shared" si="56"/>
        <v>0</v>
      </c>
      <c r="O180" s="18" t="b">
        <f t="shared" si="56"/>
        <v>0</v>
      </c>
      <c r="P180" s="18" t="b">
        <f t="shared" si="56"/>
        <v>0</v>
      </c>
      <c r="Q180" s="18" t="b">
        <f t="shared" si="56"/>
        <v>0</v>
      </c>
      <c r="R180" s="18" t="b">
        <f t="shared" si="56"/>
        <v>0</v>
      </c>
      <c r="S180" s="18" t="b">
        <f t="shared" si="56"/>
        <v>0</v>
      </c>
      <c r="T180" s="18" t="b">
        <f t="shared" si="56"/>
        <v>0</v>
      </c>
      <c r="U180" s="18" t="b">
        <f t="shared" si="56"/>
        <v>0</v>
      </c>
      <c r="V180" s="18" t="b">
        <f t="shared" si="56"/>
        <v>0</v>
      </c>
      <c r="W180" s="18" t="b">
        <f t="shared" si="56"/>
        <v>0</v>
      </c>
      <c r="X180" s="18" t="b">
        <f t="shared" si="56"/>
        <v>0</v>
      </c>
      <c r="Y180" s="18" t="b">
        <f t="shared" si="56"/>
        <v>0</v>
      </c>
      <c r="Z180" s="18" t="b">
        <f t="shared" si="56"/>
        <v>0</v>
      </c>
      <c r="AA180" s="18" t="b">
        <f t="shared" si="56"/>
        <v>0</v>
      </c>
      <c r="AB180" s="18" t="b">
        <f t="shared" si="56"/>
        <v>0</v>
      </c>
      <c r="AC180" s="18" t="b">
        <f t="shared" si="56"/>
        <v>0</v>
      </c>
      <c r="AD180" s="18" t="b">
        <f t="shared" si="56"/>
        <v>0</v>
      </c>
      <c r="AE180" s="18" t="b">
        <f t="shared" si="56"/>
        <v>0</v>
      </c>
      <c r="AF180" s="18" t="b">
        <f t="shared" si="56"/>
        <v>0</v>
      </c>
      <c r="AG180" s="18" t="b">
        <f t="shared" si="56"/>
        <v>0</v>
      </c>
      <c r="AH180" s="18" t="b">
        <f t="shared" ref="AH180:BI180" si="57">OR(AH88=AH89,AH88=AH90,AH89=AH90)</f>
        <v>0</v>
      </c>
      <c r="AI180" s="18" t="b">
        <f t="shared" si="57"/>
        <v>0</v>
      </c>
      <c r="AJ180" s="18" t="b">
        <f t="shared" si="57"/>
        <v>0</v>
      </c>
      <c r="AK180" s="18" t="b">
        <f t="shared" si="57"/>
        <v>0</v>
      </c>
      <c r="AL180" s="18" t="b">
        <f t="shared" si="57"/>
        <v>0</v>
      </c>
      <c r="AM180" s="18" t="b">
        <f t="shared" si="57"/>
        <v>0</v>
      </c>
      <c r="AN180" s="18" t="b">
        <f t="shared" si="57"/>
        <v>0</v>
      </c>
      <c r="AO180" s="18" t="b">
        <f t="shared" si="57"/>
        <v>0</v>
      </c>
      <c r="AP180" s="18" t="b">
        <f t="shared" si="57"/>
        <v>0</v>
      </c>
      <c r="AQ180" s="18" t="b">
        <f t="shared" si="57"/>
        <v>0</v>
      </c>
      <c r="AR180" s="18" t="b">
        <f t="shared" si="57"/>
        <v>0</v>
      </c>
      <c r="AS180" s="18" t="b">
        <f t="shared" si="57"/>
        <v>0</v>
      </c>
      <c r="AT180" s="18" t="b">
        <f t="shared" si="57"/>
        <v>0</v>
      </c>
      <c r="AU180" s="18" t="b">
        <f t="shared" si="57"/>
        <v>0</v>
      </c>
      <c r="AV180" s="18" t="b">
        <f t="shared" si="57"/>
        <v>0</v>
      </c>
      <c r="AW180" s="18" t="b">
        <f t="shared" si="57"/>
        <v>0</v>
      </c>
      <c r="AX180" s="18" t="b">
        <f t="shared" si="57"/>
        <v>0</v>
      </c>
      <c r="AY180" s="18" t="b">
        <f t="shared" si="57"/>
        <v>0</v>
      </c>
      <c r="AZ180" s="18" t="b">
        <f t="shared" si="57"/>
        <v>0</v>
      </c>
      <c r="BA180" s="18" t="b">
        <f t="shared" si="57"/>
        <v>0</v>
      </c>
      <c r="BB180" s="18" t="b">
        <f t="shared" si="57"/>
        <v>0</v>
      </c>
      <c r="BC180" s="18" t="b">
        <f t="shared" si="57"/>
        <v>0</v>
      </c>
      <c r="BD180" s="18" t="b">
        <f t="shared" si="57"/>
        <v>0</v>
      </c>
      <c r="BE180" s="18" t="b">
        <f t="shared" si="57"/>
        <v>0</v>
      </c>
      <c r="BF180" s="18" t="b">
        <f t="shared" si="57"/>
        <v>0</v>
      </c>
      <c r="BG180" s="18" t="b">
        <f t="shared" si="57"/>
        <v>0</v>
      </c>
      <c r="BH180" s="18" t="b">
        <f t="shared" si="57"/>
        <v>0</v>
      </c>
      <c r="BI180" s="18" t="b">
        <f t="shared" si="57"/>
        <v>0</v>
      </c>
    </row>
    <row r="181" spans="1:61" x14ac:dyDescent="0.35">
      <c r="A181" s="18">
        <v>86</v>
      </c>
    </row>
    <row r="182" spans="1:61" x14ac:dyDescent="0.35">
      <c r="A182" s="18">
        <v>87</v>
      </c>
    </row>
    <row r="183" spans="1:61" x14ac:dyDescent="0.35">
      <c r="A183" s="18">
        <v>88</v>
      </c>
      <c r="B183" s="18" t="b">
        <f t="shared" ref="B183:AG183" si="58">OR(B91=B92,B91=B93,B92=B93)</f>
        <v>0</v>
      </c>
      <c r="C183" s="18" t="b">
        <f t="shared" si="58"/>
        <v>0</v>
      </c>
      <c r="D183" s="18" t="b">
        <f t="shared" si="58"/>
        <v>0</v>
      </c>
      <c r="E183" s="18" t="b">
        <f t="shared" si="58"/>
        <v>0</v>
      </c>
      <c r="F183" s="18" t="b">
        <f t="shared" si="58"/>
        <v>0</v>
      </c>
      <c r="G183" s="18" t="b">
        <f t="shared" si="58"/>
        <v>0</v>
      </c>
      <c r="H183" s="18" t="b">
        <f t="shared" si="58"/>
        <v>0</v>
      </c>
      <c r="I183" s="18" t="b">
        <f t="shared" si="58"/>
        <v>0</v>
      </c>
      <c r="J183" s="18" t="b">
        <f t="shared" si="58"/>
        <v>0</v>
      </c>
      <c r="K183" s="18" t="b">
        <f t="shared" si="58"/>
        <v>0</v>
      </c>
      <c r="L183" s="18" t="b">
        <f t="shared" si="58"/>
        <v>0</v>
      </c>
      <c r="M183" s="18" t="b">
        <f t="shared" si="58"/>
        <v>0</v>
      </c>
      <c r="N183" s="18" t="b">
        <f t="shared" si="58"/>
        <v>0</v>
      </c>
      <c r="O183" s="18" t="b">
        <f t="shared" si="58"/>
        <v>0</v>
      </c>
      <c r="P183" s="18" t="b">
        <f t="shared" si="58"/>
        <v>0</v>
      </c>
      <c r="Q183" s="18" t="b">
        <f t="shared" si="58"/>
        <v>0</v>
      </c>
      <c r="R183" s="18" t="b">
        <f t="shared" si="58"/>
        <v>0</v>
      </c>
      <c r="S183" s="18" t="b">
        <f t="shared" si="58"/>
        <v>0</v>
      </c>
      <c r="T183" s="18" t="b">
        <f t="shared" si="58"/>
        <v>0</v>
      </c>
      <c r="U183" s="18" t="b">
        <f t="shared" si="58"/>
        <v>0</v>
      </c>
      <c r="V183" s="18" t="b">
        <f t="shared" si="58"/>
        <v>0</v>
      </c>
      <c r="W183" s="18" t="b">
        <f t="shared" si="58"/>
        <v>0</v>
      </c>
      <c r="X183" s="18" t="b">
        <f t="shared" si="58"/>
        <v>0</v>
      </c>
      <c r="Y183" s="18" t="b">
        <f t="shared" si="58"/>
        <v>0</v>
      </c>
      <c r="Z183" s="18" t="b">
        <f t="shared" si="58"/>
        <v>0</v>
      </c>
      <c r="AA183" s="18" t="b">
        <f t="shared" si="58"/>
        <v>0</v>
      </c>
      <c r="AB183" s="18" t="b">
        <f t="shared" si="58"/>
        <v>0</v>
      </c>
      <c r="AC183" s="18" t="b">
        <f t="shared" si="58"/>
        <v>0</v>
      </c>
      <c r="AD183" s="18" t="b">
        <f t="shared" si="58"/>
        <v>0</v>
      </c>
      <c r="AE183" s="18" t="b">
        <f t="shared" si="58"/>
        <v>0</v>
      </c>
      <c r="AF183" s="18" t="b">
        <f t="shared" si="58"/>
        <v>0</v>
      </c>
      <c r="AG183" s="18" t="b">
        <f t="shared" si="58"/>
        <v>0</v>
      </c>
      <c r="AH183" s="18" t="b">
        <f t="shared" ref="AH183:BI183" si="59">OR(AH91=AH92,AH91=AH93,AH92=AH93)</f>
        <v>0</v>
      </c>
      <c r="AI183" s="18" t="b">
        <f t="shared" si="59"/>
        <v>0</v>
      </c>
      <c r="AJ183" s="18" t="b">
        <f t="shared" si="59"/>
        <v>0</v>
      </c>
      <c r="AK183" s="18" t="b">
        <f t="shared" si="59"/>
        <v>0</v>
      </c>
      <c r="AL183" s="18" t="b">
        <f t="shared" si="59"/>
        <v>0</v>
      </c>
      <c r="AM183" s="18" t="b">
        <f t="shared" si="59"/>
        <v>0</v>
      </c>
      <c r="AN183" s="18" t="b">
        <f t="shared" si="59"/>
        <v>0</v>
      </c>
      <c r="AO183" s="18" t="b">
        <f t="shared" si="59"/>
        <v>0</v>
      </c>
      <c r="AP183" s="18" t="b">
        <f t="shared" si="59"/>
        <v>0</v>
      </c>
      <c r="AQ183" s="18" t="b">
        <f t="shared" si="59"/>
        <v>0</v>
      </c>
      <c r="AR183" s="18" t="b">
        <f t="shared" si="59"/>
        <v>0</v>
      </c>
      <c r="AS183" s="18" t="b">
        <f t="shared" si="59"/>
        <v>0</v>
      </c>
      <c r="AT183" s="18" t="b">
        <f t="shared" si="59"/>
        <v>0</v>
      </c>
      <c r="AU183" s="18" t="b">
        <f t="shared" si="59"/>
        <v>0</v>
      </c>
      <c r="AV183" s="18" t="b">
        <f t="shared" si="59"/>
        <v>0</v>
      </c>
      <c r="AW183" s="18" t="b">
        <f t="shared" si="59"/>
        <v>0</v>
      </c>
      <c r="AX183" s="18" t="b">
        <f t="shared" si="59"/>
        <v>0</v>
      </c>
      <c r="AY183" s="18" t="b">
        <f t="shared" si="59"/>
        <v>0</v>
      </c>
      <c r="AZ183" s="18" t="b">
        <f t="shared" si="59"/>
        <v>0</v>
      </c>
      <c r="BA183" s="18" t="b">
        <f t="shared" si="59"/>
        <v>0</v>
      </c>
      <c r="BB183" s="18" t="b">
        <f t="shared" si="59"/>
        <v>0</v>
      </c>
      <c r="BC183" s="18" t="b">
        <f t="shared" si="59"/>
        <v>0</v>
      </c>
      <c r="BD183" s="18" t="b">
        <f t="shared" si="59"/>
        <v>0</v>
      </c>
      <c r="BE183" s="18" t="b">
        <f t="shared" si="59"/>
        <v>0</v>
      </c>
      <c r="BF183" s="18" t="b">
        <f t="shared" si="59"/>
        <v>0</v>
      </c>
      <c r="BG183" s="18" t="b">
        <f t="shared" si="59"/>
        <v>0</v>
      </c>
      <c r="BH183" s="18" t="b">
        <f t="shared" si="59"/>
        <v>0</v>
      </c>
      <c r="BI183" s="18" t="b">
        <f t="shared" si="59"/>
        <v>0</v>
      </c>
    </row>
    <row r="184" spans="1:61" x14ac:dyDescent="0.35">
      <c r="A184" s="18">
        <v>89</v>
      </c>
    </row>
    <row r="185" spans="1:61" x14ac:dyDescent="0.35">
      <c r="A185" s="18">
        <v>90</v>
      </c>
    </row>
  </sheetData>
  <sheetProtection sheet="1" objects="1" scenarios="1"/>
  <mergeCells count="1">
    <mergeCell ref="B2:C2"/>
  </mergeCells>
  <conditionalFormatting sqref="B94:BI99">
    <cfRule type="cellIs" dxfId="25" priority="29" operator="equal">
      <formula>TRUE</formula>
    </cfRule>
  </conditionalFormatting>
  <conditionalFormatting sqref="B102:BI102">
    <cfRule type="cellIs" dxfId="24" priority="28" operator="equal">
      <formula>TRUE</formula>
    </cfRule>
  </conditionalFormatting>
  <conditionalFormatting sqref="B105:BI105">
    <cfRule type="cellIs" dxfId="23" priority="27" operator="equal">
      <formula>TRUE</formula>
    </cfRule>
  </conditionalFormatting>
  <conditionalFormatting sqref="B108:BI108">
    <cfRule type="cellIs" dxfId="22" priority="26" operator="equal">
      <formula>TRUE</formula>
    </cfRule>
  </conditionalFormatting>
  <conditionalFormatting sqref="B111:BI111">
    <cfRule type="cellIs" dxfId="21" priority="25" operator="equal">
      <formula>TRUE</formula>
    </cfRule>
  </conditionalFormatting>
  <conditionalFormatting sqref="B114:BI114">
    <cfRule type="cellIs" dxfId="20" priority="24" operator="equal">
      <formula>TRUE</formula>
    </cfRule>
  </conditionalFormatting>
  <conditionalFormatting sqref="B117:BI117">
    <cfRule type="cellIs" dxfId="19" priority="23" operator="equal">
      <formula>TRUE</formula>
    </cfRule>
  </conditionalFormatting>
  <conditionalFormatting sqref="B120:BI120">
    <cfRule type="cellIs" dxfId="18" priority="22" operator="equal">
      <formula>TRUE</formula>
    </cfRule>
  </conditionalFormatting>
  <conditionalFormatting sqref="B123:BI126">
    <cfRule type="cellIs" dxfId="17" priority="20" operator="equal">
      <formula>TRUE</formula>
    </cfRule>
  </conditionalFormatting>
  <conditionalFormatting sqref="B129:BI129">
    <cfRule type="cellIs" dxfId="16" priority="19" operator="equal">
      <formula>TRUE</formula>
    </cfRule>
  </conditionalFormatting>
  <conditionalFormatting sqref="B132:BI132">
    <cfRule type="cellIs" dxfId="15" priority="18" operator="equal">
      <formula>TRUE</formula>
    </cfRule>
  </conditionalFormatting>
  <conditionalFormatting sqref="B135:BI135">
    <cfRule type="cellIs" dxfId="14" priority="17" operator="equal">
      <formula>TRUE</formula>
    </cfRule>
  </conditionalFormatting>
  <conditionalFormatting sqref="B138:BI138">
    <cfRule type="cellIs" dxfId="13" priority="16" operator="equal">
      <formula>TRUE</formula>
    </cfRule>
  </conditionalFormatting>
  <conditionalFormatting sqref="B141:BI141">
    <cfRule type="cellIs" dxfId="12" priority="15" operator="equal">
      <formula>TRUE</formula>
    </cfRule>
  </conditionalFormatting>
  <conditionalFormatting sqref="B144:BI144">
    <cfRule type="cellIs" dxfId="11" priority="14" operator="equal">
      <formula>TRUE</formula>
    </cfRule>
  </conditionalFormatting>
  <conditionalFormatting sqref="B147:BI147">
    <cfRule type="cellIs" dxfId="10" priority="13" operator="equal">
      <formula>TRUE</formula>
    </cfRule>
  </conditionalFormatting>
  <conditionalFormatting sqref="B150:BI153">
    <cfRule type="cellIs" dxfId="9" priority="11" operator="equal">
      <formula>TRUE</formula>
    </cfRule>
  </conditionalFormatting>
  <conditionalFormatting sqref="B156:BI156">
    <cfRule type="cellIs" dxfId="8" priority="10" operator="equal">
      <formula>TRUE</formula>
    </cfRule>
  </conditionalFormatting>
  <conditionalFormatting sqref="B159:BI159">
    <cfRule type="cellIs" dxfId="7" priority="9" operator="equal">
      <formula>TRUE</formula>
    </cfRule>
  </conditionalFormatting>
  <conditionalFormatting sqref="B162:BI162">
    <cfRule type="cellIs" dxfId="6" priority="8" operator="equal">
      <formula>TRUE</formula>
    </cfRule>
  </conditionalFormatting>
  <conditionalFormatting sqref="B165:BI165">
    <cfRule type="cellIs" dxfId="5" priority="7" operator="equal">
      <formula>TRUE</formula>
    </cfRule>
  </conditionalFormatting>
  <conditionalFormatting sqref="B168:BI168">
    <cfRule type="cellIs" dxfId="4" priority="6" operator="equal">
      <formula>TRUE</formula>
    </cfRule>
  </conditionalFormatting>
  <conditionalFormatting sqref="B171:BI171">
    <cfRule type="cellIs" dxfId="3" priority="5" operator="equal">
      <formula>TRUE</formula>
    </cfRule>
  </conditionalFormatting>
  <conditionalFormatting sqref="B174:BI174">
    <cfRule type="cellIs" dxfId="2" priority="4" operator="equal">
      <formula>TRUE</formula>
    </cfRule>
  </conditionalFormatting>
  <conditionalFormatting sqref="B177:BI180">
    <cfRule type="cellIs" dxfId="1" priority="2" operator="equal">
      <formula>TRUE</formula>
    </cfRule>
  </conditionalFormatting>
  <conditionalFormatting sqref="B183:BI183">
    <cfRule type="cellIs" dxfId="0" priority="1" operator="equal">
      <formula>TRUE</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tabColor rgb="FFFF9999"/>
  </sheetPr>
  <dimension ref="A1:BI190"/>
  <sheetViews>
    <sheetView workbookViewId="0">
      <selection activeCell="F1" sqref="F1"/>
    </sheetView>
  </sheetViews>
  <sheetFormatPr defaultColWidth="8.796875" defaultRowHeight="12.75" x14ac:dyDescent="0.35"/>
  <cols>
    <col min="1" max="61" width="5" style="18" customWidth="1"/>
    <col min="62" max="16384" width="8.796875" style="18"/>
  </cols>
  <sheetData>
    <row r="1" spans="1:61" x14ac:dyDescent="0.35">
      <c r="A1" s="18" t="s">
        <v>520</v>
      </c>
      <c r="B1" s="19"/>
      <c r="C1" s="19"/>
      <c r="D1" s="19"/>
      <c r="E1" s="19"/>
      <c r="F1" s="19"/>
      <c r="G1" s="19"/>
      <c r="H1" s="19"/>
      <c r="I1" s="19"/>
      <c r="J1" s="19"/>
      <c r="K1" s="19"/>
      <c r="L1" s="19"/>
      <c r="M1" s="19"/>
      <c r="N1" s="19"/>
      <c r="O1" s="19" t="s">
        <v>521</v>
      </c>
      <c r="P1" s="18">
        <f>COUNT(DOE!$A$4:$A$84)</f>
        <v>81</v>
      </c>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row>
    <row r="2" spans="1:61" ht="13.5" thickBot="1" x14ac:dyDescent="0.4">
      <c r="B2" s="20" t="s">
        <v>517</v>
      </c>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row>
    <row r="3" spans="1:61" ht="13.5" thickBot="1" x14ac:dyDescent="0.45">
      <c r="A3" s="111" t="s">
        <v>518</v>
      </c>
      <c r="B3" s="112" t="s">
        <v>114</v>
      </c>
      <c r="C3" s="112" t="s">
        <v>245</v>
      </c>
      <c r="D3" s="112" t="s">
        <v>246</v>
      </c>
      <c r="E3" s="112" t="s">
        <v>247</v>
      </c>
      <c r="F3" s="112" t="s">
        <v>248</v>
      </c>
      <c r="G3" s="112" t="s">
        <v>249</v>
      </c>
      <c r="H3" s="112" t="s">
        <v>250</v>
      </c>
      <c r="I3" s="112" t="s">
        <v>251</v>
      </c>
      <c r="J3" s="112" t="s">
        <v>252</v>
      </c>
      <c r="K3" s="112" t="s">
        <v>253</v>
      </c>
      <c r="L3" s="112" t="s">
        <v>254</v>
      </c>
      <c r="M3" s="112" t="s">
        <v>255</v>
      </c>
      <c r="N3" s="112" t="s">
        <v>256</v>
      </c>
      <c r="O3" s="112" t="s">
        <v>257</v>
      </c>
      <c r="P3" s="112" t="s">
        <v>258</v>
      </c>
      <c r="Q3" s="112" t="s">
        <v>259</v>
      </c>
      <c r="R3" s="112" t="s">
        <v>260</v>
      </c>
      <c r="S3" s="112" t="s">
        <v>261</v>
      </c>
      <c r="T3" s="112" t="s">
        <v>262</v>
      </c>
      <c r="U3" s="112" t="s">
        <v>263</v>
      </c>
      <c r="V3" s="112" t="s">
        <v>264</v>
      </c>
      <c r="W3" s="112" t="s">
        <v>265</v>
      </c>
      <c r="X3" s="112" t="s">
        <v>266</v>
      </c>
      <c r="Y3" s="112" t="s">
        <v>267</v>
      </c>
      <c r="Z3" s="112" t="s">
        <v>268</v>
      </c>
      <c r="AA3" s="112" t="s">
        <v>269</v>
      </c>
      <c r="AB3" s="112" t="s">
        <v>270</v>
      </c>
      <c r="AC3" s="112" t="s">
        <v>271</v>
      </c>
      <c r="AD3" s="112" t="s">
        <v>272</v>
      </c>
      <c r="AE3" s="112" t="s">
        <v>273</v>
      </c>
      <c r="AF3" s="112" t="s">
        <v>274</v>
      </c>
      <c r="AG3" s="112" t="s">
        <v>275</v>
      </c>
      <c r="AH3" s="112" t="s">
        <v>276</v>
      </c>
      <c r="AI3" s="112" t="s">
        <v>277</v>
      </c>
      <c r="AJ3" s="112" t="s">
        <v>278</v>
      </c>
      <c r="AK3" s="112" t="s">
        <v>279</v>
      </c>
      <c r="AL3" s="112" t="s">
        <v>280</v>
      </c>
      <c r="AM3" s="112" t="s">
        <v>281</v>
      </c>
      <c r="AN3" s="112" t="s">
        <v>282</v>
      </c>
      <c r="AO3" s="112" t="s">
        <v>283</v>
      </c>
      <c r="AP3" s="112" t="s">
        <v>284</v>
      </c>
      <c r="AQ3" s="112" t="s">
        <v>285</v>
      </c>
      <c r="AR3" s="112" t="s">
        <v>286</v>
      </c>
      <c r="AS3" s="112" t="s">
        <v>287</v>
      </c>
      <c r="AT3" s="112" t="s">
        <v>288</v>
      </c>
      <c r="AU3" s="112" t="s">
        <v>289</v>
      </c>
      <c r="AV3" s="112" t="s">
        <v>290</v>
      </c>
      <c r="AW3" s="112" t="s">
        <v>291</v>
      </c>
      <c r="AX3" s="112" t="s">
        <v>292</v>
      </c>
      <c r="AY3" s="112" t="s">
        <v>293</v>
      </c>
      <c r="AZ3" s="112" t="s">
        <v>294</v>
      </c>
      <c r="BA3" s="112" t="s">
        <v>295</v>
      </c>
      <c r="BB3" s="112" t="s">
        <v>296</v>
      </c>
      <c r="BC3" s="112" t="s">
        <v>297</v>
      </c>
      <c r="BD3" s="112" t="s">
        <v>298</v>
      </c>
      <c r="BE3" s="112" t="s">
        <v>299</v>
      </c>
      <c r="BF3" s="112" t="s">
        <v>300</v>
      </c>
      <c r="BG3" s="112" t="s">
        <v>301</v>
      </c>
      <c r="BH3" s="112" t="s">
        <v>302</v>
      </c>
      <c r="BI3" s="113" t="s">
        <v>303</v>
      </c>
    </row>
    <row r="4" spans="1:61" ht="13.15" x14ac:dyDescent="0.4">
      <c r="A4" s="111">
        <v>1</v>
      </c>
      <c r="B4" s="114">
        <f t="shared" ref="B4:AG4" ca="1" si="0">B101</f>
        <v>40</v>
      </c>
      <c r="C4" s="114">
        <f t="shared" ca="1" si="0"/>
        <v>31</v>
      </c>
      <c r="D4" s="114">
        <f t="shared" ca="1" si="0"/>
        <v>29</v>
      </c>
      <c r="E4" s="114">
        <f t="shared" ca="1" si="0"/>
        <v>61</v>
      </c>
      <c r="F4" s="114">
        <f t="shared" ca="1" si="0"/>
        <v>43</v>
      </c>
      <c r="G4" s="114">
        <f t="shared" ca="1" si="0"/>
        <v>60</v>
      </c>
      <c r="H4" s="114">
        <f t="shared" ca="1" si="0"/>
        <v>15</v>
      </c>
      <c r="I4" s="114">
        <f t="shared" ca="1" si="0"/>
        <v>25</v>
      </c>
      <c r="J4" s="114">
        <f t="shared" ca="1" si="0"/>
        <v>15</v>
      </c>
      <c r="K4" s="114">
        <f t="shared" ca="1" si="0"/>
        <v>35</v>
      </c>
      <c r="L4" s="114">
        <f t="shared" ca="1" si="0"/>
        <v>66</v>
      </c>
      <c r="M4" s="114">
        <f t="shared" ca="1" si="0"/>
        <v>40</v>
      </c>
      <c r="N4" s="114">
        <f t="shared" ca="1" si="0"/>
        <v>33</v>
      </c>
      <c r="O4" s="114">
        <f t="shared" ca="1" si="0"/>
        <v>36</v>
      </c>
      <c r="P4" s="114">
        <f t="shared" ca="1" si="0"/>
        <v>54</v>
      </c>
      <c r="Q4" s="114">
        <f t="shared" ca="1" si="0"/>
        <v>1</v>
      </c>
      <c r="R4" s="114">
        <f t="shared" ca="1" si="0"/>
        <v>65</v>
      </c>
      <c r="S4" s="114">
        <f t="shared" ca="1" si="0"/>
        <v>2</v>
      </c>
      <c r="T4" s="114">
        <f t="shared" ca="1" si="0"/>
        <v>72</v>
      </c>
      <c r="U4" s="114">
        <f t="shared" ca="1" si="0"/>
        <v>49</v>
      </c>
      <c r="V4" s="114">
        <f t="shared" ca="1" si="0"/>
        <v>5</v>
      </c>
      <c r="W4" s="114">
        <f t="shared" ca="1" si="0"/>
        <v>58</v>
      </c>
      <c r="X4" s="114">
        <f t="shared" ca="1" si="0"/>
        <v>52</v>
      </c>
      <c r="Y4" s="114">
        <f t="shared" ca="1" si="0"/>
        <v>75</v>
      </c>
      <c r="Z4" s="114">
        <f t="shared" ca="1" si="0"/>
        <v>68</v>
      </c>
      <c r="AA4" s="114">
        <f t="shared" ca="1" si="0"/>
        <v>8</v>
      </c>
      <c r="AB4" s="114">
        <f t="shared" ca="1" si="0"/>
        <v>77</v>
      </c>
      <c r="AC4" s="114">
        <f t="shared" ca="1" si="0"/>
        <v>4</v>
      </c>
      <c r="AD4" s="114">
        <f t="shared" ca="1" si="0"/>
        <v>19</v>
      </c>
      <c r="AE4" s="114">
        <f t="shared" ca="1" si="0"/>
        <v>30</v>
      </c>
      <c r="AF4" s="114">
        <f t="shared" ca="1" si="0"/>
        <v>50</v>
      </c>
      <c r="AG4" s="114">
        <f t="shared" ca="1" si="0"/>
        <v>28</v>
      </c>
      <c r="AH4" s="114">
        <f t="shared" ref="AH4:BI4" ca="1" si="1">AH101</f>
        <v>2</v>
      </c>
      <c r="AI4" s="114">
        <f t="shared" ca="1" si="1"/>
        <v>62</v>
      </c>
      <c r="AJ4" s="114">
        <f t="shared" ca="1" si="1"/>
        <v>60</v>
      </c>
      <c r="AK4" s="114">
        <f t="shared" ca="1" si="1"/>
        <v>37</v>
      </c>
      <c r="AL4" s="114">
        <f t="shared" ca="1" si="1"/>
        <v>41</v>
      </c>
      <c r="AM4" s="114">
        <f t="shared" ca="1" si="1"/>
        <v>9</v>
      </c>
      <c r="AN4" s="114">
        <f t="shared" ca="1" si="1"/>
        <v>76</v>
      </c>
      <c r="AO4" s="114">
        <f t="shared" ca="1" si="1"/>
        <v>18</v>
      </c>
      <c r="AP4" s="114">
        <f t="shared" ca="1" si="1"/>
        <v>9</v>
      </c>
      <c r="AQ4" s="114">
        <f t="shared" ca="1" si="1"/>
        <v>65</v>
      </c>
      <c r="AR4" s="114">
        <f t="shared" ca="1" si="1"/>
        <v>3</v>
      </c>
      <c r="AS4" s="114">
        <f t="shared" ca="1" si="1"/>
        <v>49</v>
      </c>
      <c r="AT4" s="114">
        <f t="shared" ca="1" si="1"/>
        <v>43</v>
      </c>
      <c r="AU4" s="114">
        <f t="shared" ca="1" si="1"/>
        <v>66</v>
      </c>
      <c r="AV4" s="114">
        <f t="shared" ca="1" si="1"/>
        <v>48</v>
      </c>
      <c r="AW4" s="114">
        <f t="shared" ca="1" si="1"/>
        <v>80</v>
      </c>
      <c r="AX4" s="114">
        <f t="shared" ca="1" si="1"/>
        <v>50</v>
      </c>
      <c r="AY4" s="114">
        <f t="shared" ca="1" si="1"/>
        <v>39</v>
      </c>
      <c r="AZ4" s="114">
        <f t="shared" ca="1" si="1"/>
        <v>71</v>
      </c>
      <c r="BA4" s="114">
        <f t="shared" ca="1" si="1"/>
        <v>59</v>
      </c>
      <c r="BB4" s="114">
        <f t="shared" ca="1" si="1"/>
        <v>24</v>
      </c>
      <c r="BC4" s="114">
        <f t="shared" ca="1" si="1"/>
        <v>40</v>
      </c>
      <c r="BD4" s="114">
        <f t="shared" ca="1" si="1"/>
        <v>72</v>
      </c>
      <c r="BE4" s="114">
        <f t="shared" ca="1" si="1"/>
        <v>24</v>
      </c>
      <c r="BF4" s="114">
        <f t="shared" ca="1" si="1"/>
        <v>25</v>
      </c>
      <c r="BG4" s="114">
        <f t="shared" ca="1" si="1"/>
        <v>44</v>
      </c>
      <c r="BH4" s="114">
        <f t="shared" ca="1" si="1"/>
        <v>40</v>
      </c>
      <c r="BI4" s="115">
        <f t="shared" ca="1" si="1"/>
        <v>5</v>
      </c>
    </row>
    <row r="5" spans="1:61" ht="13.15" x14ac:dyDescent="0.4">
      <c r="A5" s="116">
        <v>2</v>
      </c>
      <c r="B5" s="117">
        <f t="shared" ref="B5:AG5" ca="1" si="2">IF(B102&gt;=B101,B102+1,B102)</f>
        <v>21</v>
      </c>
      <c r="C5" s="117">
        <f t="shared" ca="1" si="2"/>
        <v>40</v>
      </c>
      <c r="D5" s="117">
        <f t="shared" ca="1" si="2"/>
        <v>67</v>
      </c>
      <c r="E5" s="117">
        <f t="shared" ca="1" si="2"/>
        <v>36</v>
      </c>
      <c r="F5" s="117">
        <f t="shared" ca="1" si="2"/>
        <v>18</v>
      </c>
      <c r="G5" s="117">
        <f t="shared" ca="1" si="2"/>
        <v>10</v>
      </c>
      <c r="H5" s="117">
        <f t="shared" ca="1" si="2"/>
        <v>31</v>
      </c>
      <c r="I5" s="117">
        <f t="shared" ca="1" si="2"/>
        <v>68</v>
      </c>
      <c r="J5" s="117">
        <f t="shared" ca="1" si="2"/>
        <v>41</v>
      </c>
      <c r="K5" s="117">
        <f t="shared" ca="1" si="2"/>
        <v>43</v>
      </c>
      <c r="L5" s="117">
        <f t="shared" ca="1" si="2"/>
        <v>71</v>
      </c>
      <c r="M5" s="117">
        <f t="shared" ca="1" si="2"/>
        <v>64</v>
      </c>
      <c r="N5" s="117">
        <f t="shared" ca="1" si="2"/>
        <v>68</v>
      </c>
      <c r="O5" s="117">
        <f t="shared" ca="1" si="2"/>
        <v>68</v>
      </c>
      <c r="P5" s="117">
        <f t="shared" ca="1" si="2"/>
        <v>29</v>
      </c>
      <c r="Q5" s="117">
        <f t="shared" ca="1" si="2"/>
        <v>31</v>
      </c>
      <c r="R5" s="117">
        <f t="shared" ca="1" si="2"/>
        <v>46</v>
      </c>
      <c r="S5" s="117">
        <f t="shared" ca="1" si="2"/>
        <v>15</v>
      </c>
      <c r="T5" s="117">
        <f t="shared" ca="1" si="2"/>
        <v>55</v>
      </c>
      <c r="U5" s="117">
        <f t="shared" ca="1" si="2"/>
        <v>61</v>
      </c>
      <c r="V5" s="117">
        <f t="shared" ca="1" si="2"/>
        <v>34</v>
      </c>
      <c r="W5" s="117">
        <f t="shared" ca="1" si="2"/>
        <v>62</v>
      </c>
      <c r="X5" s="117">
        <f t="shared" ca="1" si="2"/>
        <v>15</v>
      </c>
      <c r="Y5" s="117">
        <f t="shared" ca="1" si="2"/>
        <v>52</v>
      </c>
      <c r="Z5" s="117">
        <f t="shared" ca="1" si="2"/>
        <v>50</v>
      </c>
      <c r="AA5" s="117">
        <f t="shared" ca="1" si="2"/>
        <v>31</v>
      </c>
      <c r="AB5" s="117">
        <f t="shared" ca="1" si="2"/>
        <v>26</v>
      </c>
      <c r="AC5" s="117">
        <f t="shared" ca="1" si="2"/>
        <v>51</v>
      </c>
      <c r="AD5" s="117">
        <f t="shared" ca="1" si="2"/>
        <v>53</v>
      </c>
      <c r="AE5" s="117">
        <f t="shared" ca="1" si="2"/>
        <v>78</v>
      </c>
      <c r="AF5" s="117">
        <f t="shared" ca="1" si="2"/>
        <v>34</v>
      </c>
      <c r="AG5" s="117">
        <f t="shared" ca="1" si="2"/>
        <v>6</v>
      </c>
      <c r="AH5" s="117">
        <f t="shared" ref="AH5:BI5" ca="1" si="3">IF(AH102&gt;=AH101,AH102+1,AH102)</f>
        <v>11</v>
      </c>
      <c r="AI5" s="117">
        <f t="shared" ca="1" si="3"/>
        <v>25</v>
      </c>
      <c r="AJ5" s="117">
        <f t="shared" ca="1" si="3"/>
        <v>19</v>
      </c>
      <c r="AK5" s="117">
        <f t="shared" ca="1" si="3"/>
        <v>5</v>
      </c>
      <c r="AL5" s="117">
        <f t="shared" ca="1" si="3"/>
        <v>22</v>
      </c>
      <c r="AM5" s="117">
        <f t="shared" ca="1" si="3"/>
        <v>22</v>
      </c>
      <c r="AN5" s="117">
        <f t="shared" ca="1" si="3"/>
        <v>70</v>
      </c>
      <c r="AO5" s="117">
        <f t="shared" ca="1" si="3"/>
        <v>57</v>
      </c>
      <c r="AP5" s="117">
        <f t="shared" ca="1" si="3"/>
        <v>35</v>
      </c>
      <c r="AQ5" s="117">
        <f t="shared" ca="1" si="3"/>
        <v>56</v>
      </c>
      <c r="AR5" s="117">
        <f t="shared" ca="1" si="3"/>
        <v>12</v>
      </c>
      <c r="AS5" s="117">
        <f t="shared" ca="1" si="3"/>
        <v>9</v>
      </c>
      <c r="AT5" s="117">
        <f t="shared" ca="1" si="3"/>
        <v>1</v>
      </c>
      <c r="AU5" s="117">
        <f t="shared" ca="1" si="3"/>
        <v>9</v>
      </c>
      <c r="AV5" s="117">
        <f t="shared" ca="1" si="3"/>
        <v>38</v>
      </c>
      <c r="AW5" s="117">
        <f t="shared" ca="1" si="3"/>
        <v>61</v>
      </c>
      <c r="AX5" s="117">
        <f t="shared" ca="1" si="3"/>
        <v>45</v>
      </c>
      <c r="AY5" s="117">
        <f t="shared" ca="1" si="3"/>
        <v>26</v>
      </c>
      <c r="AZ5" s="117">
        <f t="shared" ca="1" si="3"/>
        <v>65</v>
      </c>
      <c r="BA5" s="117">
        <f t="shared" ca="1" si="3"/>
        <v>80</v>
      </c>
      <c r="BB5" s="117">
        <f t="shared" ca="1" si="3"/>
        <v>69</v>
      </c>
      <c r="BC5" s="117">
        <f t="shared" ca="1" si="3"/>
        <v>45</v>
      </c>
      <c r="BD5" s="117">
        <f t="shared" ca="1" si="3"/>
        <v>49</v>
      </c>
      <c r="BE5" s="117">
        <f t="shared" ca="1" si="3"/>
        <v>31</v>
      </c>
      <c r="BF5" s="117">
        <f t="shared" ca="1" si="3"/>
        <v>33</v>
      </c>
      <c r="BG5" s="117">
        <f t="shared" ca="1" si="3"/>
        <v>57</v>
      </c>
      <c r="BH5" s="117">
        <f t="shared" ca="1" si="3"/>
        <v>35</v>
      </c>
      <c r="BI5" s="118">
        <f t="shared" ca="1" si="3"/>
        <v>73</v>
      </c>
    </row>
    <row r="6" spans="1:61" ht="13.15" x14ac:dyDescent="0.4">
      <c r="A6" s="116">
        <v>3</v>
      </c>
      <c r="B6" s="119">
        <f t="shared" ref="B6:AG6" ca="1" si="4">IF(B103&gt;=MIN(B4,B5),IF((B103+1)&gt;=MAX(B4,B5),B103+2,B103+1),B103)</f>
        <v>48</v>
      </c>
      <c r="C6" s="119">
        <f t="shared" ca="1" si="4"/>
        <v>50</v>
      </c>
      <c r="D6" s="119">
        <f t="shared" ca="1" si="4"/>
        <v>59</v>
      </c>
      <c r="E6" s="119">
        <f t="shared" ca="1" si="4"/>
        <v>45</v>
      </c>
      <c r="F6" s="119">
        <f t="shared" ca="1" si="4"/>
        <v>28</v>
      </c>
      <c r="G6" s="119">
        <f t="shared" ca="1" si="4"/>
        <v>41</v>
      </c>
      <c r="H6" s="119">
        <f t="shared" ca="1" si="4"/>
        <v>5</v>
      </c>
      <c r="I6" s="119">
        <f t="shared" ca="1" si="4"/>
        <v>69</v>
      </c>
      <c r="J6" s="119">
        <f t="shared" ca="1" si="4"/>
        <v>26</v>
      </c>
      <c r="K6" s="119">
        <f t="shared" ca="1" si="4"/>
        <v>25</v>
      </c>
      <c r="L6" s="119">
        <f t="shared" ca="1" si="4"/>
        <v>19</v>
      </c>
      <c r="M6" s="119">
        <f t="shared" ca="1" si="4"/>
        <v>49</v>
      </c>
      <c r="N6" s="119">
        <f t="shared" ca="1" si="4"/>
        <v>46</v>
      </c>
      <c r="O6" s="119">
        <f t="shared" ca="1" si="4"/>
        <v>8</v>
      </c>
      <c r="P6" s="119">
        <f t="shared" ca="1" si="4"/>
        <v>75</v>
      </c>
      <c r="Q6" s="119">
        <f t="shared" ca="1" si="4"/>
        <v>53</v>
      </c>
      <c r="R6" s="119">
        <f t="shared" ca="1" si="4"/>
        <v>53</v>
      </c>
      <c r="S6" s="119">
        <f t="shared" ca="1" si="4"/>
        <v>39</v>
      </c>
      <c r="T6" s="119">
        <f t="shared" ca="1" si="4"/>
        <v>10</v>
      </c>
      <c r="U6" s="119">
        <f t="shared" ca="1" si="4"/>
        <v>66</v>
      </c>
      <c r="V6" s="119">
        <f t="shared" ca="1" si="4"/>
        <v>61</v>
      </c>
      <c r="W6" s="119">
        <f t="shared" ca="1" si="4"/>
        <v>50</v>
      </c>
      <c r="X6" s="119">
        <f t="shared" ca="1" si="4"/>
        <v>54</v>
      </c>
      <c r="Y6" s="119">
        <f t="shared" ca="1" si="4"/>
        <v>47</v>
      </c>
      <c r="Z6" s="119">
        <f t="shared" ca="1" si="4"/>
        <v>64</v>
      </c>
      <c r="AA6" s="119">
        <f t="shared" ca="1" si="4"/>
        <v>70</v>
      </c>
      <c r="AB6" s="119">
        <f t="shared" ca="1" si="4"/>
        <v>71</v>
      </c>
      <c r="AC6" s="119">
        <f t="shared" ca="1" si="4"/>
        <v>56</v>
      </c>
      <c r="AD6" s="119">
        <f t="shared" ca="1" si="4"/>
        <v>33</v>
      </c>
      <c r="AE6" s="119">
        <f t="shared" ca="1" si="4"/>
        <v>53</v>
      </c>
      <c r="AF6" s="119">
        <f t="shared" ca="1" si="4"/>
        <v>41</v>
      </c>
      <c r="AG6" s="119">
        <f t="shared" ca="1" si="4"/>
        <v>35</v>
      </c>
      <c r="AH6" s="119">
        <f t="shared" ref="AH6:BI6" ca="1" si="5">IF(AH103&gt;=MIN(AH4,AH5),IF((AH103+1)&gt;=MAX(AH4,AH5),AH103+2,AH103+1),AH103)</f>
        <v>73</v>
      </c>
      <c r="AI6" s="119">
        <f t="shared" ca="1" si="5"/>
        <v>33</v>
      </c>
      <c r="AJ6" s="119">
        <f t="shared" ca="1" si="5"/>
        <v>29</v>
      </c>
      <c r="AK6" s="119">
        <f t="shared" ca="1" si="5"/>
        <v>21</v>
      </c>
      <c r="AL6" s="119">
        <f t="shared" ca="1" si="5"/>
        <v>76</v>
      </c>
      <c r="AM6" s="119">
        <f t="shared" ca="1" si="5"/>
        <v>78</v>
      </c>
      <c r="AN6" s="119">
        <f t="shared" ca="1" si="5"/>
        <v>42</v>
      </c>
      <c r="AO6" s="119">
        <f t="shared" ca="1" si="5"/>
        <v>38</v>
      </c>
      <c r="AP6" s="119">
        <f t="shared" ca="1" si="5"/>
        <v>57</v>
      </c>
      <c r="AQ6" s="119">
        <f t="shared" ca="1" si="5"/>
        <v>38</v>
      </c>
      <c r="AR6" s="119">
        <f t="shared" ca="1" si="5"/>
        <v>47</v>
      </c>
      <c r="AS6" s="119">
        <f t="shared" ca="1" si="5"/>
        <v>34</v>
      </c>
      <c r="AT6" s="119">
        <f t="shared" ca="1" si="5"/>
        <v>55</v>
      </c>
      <c r="AU6" s="119">
        <f t="shared" ca="1" si="5"/>
        <v>17</v>
      </c>
      <c r="AV6" s="119">
        <f t="shared" ca="1" si="5"/>
        <v>23</v>
      </c>
      <c r="AW6" s="119">
        <f t="shared" ca="1" si="5"/>
        <v>70</v>
      </c>
      <c r="AX6" s="119">
        <f t="shared" ca="1" si="5"/>
        <v>61</v>
      </c>
      <c r="AY6" s="119">
        <f t="shared" ca="1" si="5"/>
        <v>73</v>
      </c>
      <c r="AZ6" s="119">
        <f t="shared" ca="1" si="5"/>
        <v>39</v>
      </c>
      <c r="BA6" s="119">
        <f t="shared" ca="1" si="5"/>
        <v>58</v>
      </c>
      <c r="BB6" s="119">
        <f t="shared" ca="1" si="5"/>
        <v>78</v>
      </c>
      <c r="BC6" s="119">
        <f t="shared" ca="1" si="5"/>
        <v>79</v>
      </c>
      <c r="BD6" s="119">
        <f t="shared" ca="1" si="5"/>
        <v>8</v>
      </c>
      <c r="BE6" s="119">
        <f t="shared" ca="1" si="5"/>
        <v>22</v>
      </c>
      <c r="BF6" s="119">
        <f t="shared" ca="1" si="5"/>
        <v>55</v>
      </c>
      <c r="BG6" s="119">
        <f t="shared" ca="1" si="5"/>
        <v>61</v>
      </c>
      <c r="BH6" s="119">
        <f t="shared" ca="1" si="5"/>
        <v>27</v>
      </c>
      <c r="BI6" s="120">
        <f t="shared" ca="1" si="5"/>
        <v>15</v>
      </c>
    </row>
    <row r="7" spans="1:61" ht="13.15" x14ac:dyDescent="0.4">
      <c r="A7" s="116">
        <v>4</v>
      </c>
      <c r="B7" s="117">
        <f t="shared" ref="B7:AG7" ca="1" si="6">B104</f>
        <v>26</v>
      </c>
      <c r="C7" s="117">
        <f t="shared" ca="1" si="6"/>
        <v>40</v>
      </c>
      <c r="D7" s="117">
        <f t="shared" ca="1" si="6"/>
        <v>53</v>
      </c>
      <c r="E7" s="117">
        <f t="shared" ca="1" si="6"/>
        <v>10</v>
      </c>
      <c r="F7" s="117">
        <f t="shared" ca="1" si="6"/>
        <v>6</v>
      </c>
      <c r="G7" s="117">
        <f t="shared" ca="1" si="6"/>
        <v>57</v>
      </c>
      <c r="H7" s="117">
        <f t="shared" ca="1" si="6"/>
        <v>63</v>
      </c>
      <c r="I7" s="117">
        <f t="shared" ca="1" si="6"/>
        <v>34</v>
      </c>
      <c r="J7" s="117">
        <f t="shared" ca="1" si="6"/>
        <v>26</v>
      </c>
      <c r="K7" s="117">
        <f t="shared" ca="1" si="6"/>
        <v>40</v>
      </c>
      <c r="L7" s="117">
        <f t="shared" ca="1" si="6"/>
        <v>50</v>
      </c>
      <c r="M7" s="117">
        <f t="shared" ca="1" si="6"/>
        <v>78</v>
      </c>
      <c r="N7" s="117">
        <f t="shared" ca="1" si="6"/>
        <v>35</v>
      </c>
      <c r="O7" s="117">
        <f t="shared" ca="1" si="6"/>
        <v>67</v>
      </c>
      <c r="P7" s="117">
        <f t="shared" ca="1" si="6"/>
        <v>76</v>
      </c>
      <c r="Q7" s="117">
        <f t="shared" ca="1" si="6"/>
        <v>53</v>
      </c>
      <c r="R7" s="117">
        <f t="shared" ca="1" si="6"/>
        <v>60</v>
      </c>
      <c r="S7" s="117">
        <f t="shared" ca="1" si="6"/>
        <v>80</v>
      </c>
      <c r="T7" s="117">
        <f t="shared" ca="1" si="6"/>
        <v>51</v>
      </c>
      <c r="U7" s="117">
        <f t="shared" ca="1" si="6"/>
        <v>80</v>
      </c>
      <c r="V7" s="117">
        <f t="shared" ca="1" si="6"/>
        <v>39</v>
      </c>
      <c r="W7" s="117">
        <f t="shared" ca="1" si="6"/>
        <v>57</v>
      </c>
      <c r="X7" s="117">
        <f t="shared" ca="1" si="6"/>
        <v>53</v>
      </c>
      <c r="Y7" s="117">
        <f t="shared" ca="1" si="6"/>
        <v>7</v>
      </c>
      <c r="Z7" s="117">
        <f t="shared" ca="1" si="6"/>
        <v>5</v>
      </c>
      <c r="AA7" s="117">
        <f t="shared" ca="1" si="6"/>
        <v>2</v>
      </c>
      <c r="AB7" s="117">
        <f t="shared" ca="1" si="6"/>
        <v>55</v>
      </c>
      <c r="AC7" s="117">
        <f t="shared" ca="1" si="6"/>
        <v>58</v>
      </c>
      <c r="AD7" s="117">
        <f t="shared" ca="1" si="6"/>
        <v>38</v>
      </c>
      <c r="AE7" s="117">
        <f t="shared" ca="1" si="6"/>
        <v>48</v>
      </c>
      <c r="AF7" s="117">
        <f t="shared" ca="1" si="6"/>
        <v>9</v>
      </c>
      <c r="AG7" s="117">
        <f t="shared" ca="1" si="6"/>
        <v>80</v>
      </c>
      <c r="AH7" s="117">
        <f t="shared" ref="AH7:BI7" ca="1" si="7">AH104</f>
        <v>54</v>
      </c>
      <c r="AI7" s="117">
        <f t="shared" ca="1" si="7"/>
        <v>21</v>
      </c>
      <c r="AJ7" s="117">
        <f t="shared" ca="1" si="7"/>
        <v>56</v>
      </c>
      <c r="AK7" s="117">
        <f t="shared" ca="1" si="7"/>
        <v>2</v>
      </c>
      <c r="AL7" s="117">
        <f t="shared" ca="1" si="7"/>
        <v>14</v>
      </c>
      <c r="AM7" s="117">
        <f t="shared" ca="1" si="7"/>
        <v>73</v>
      </c>
      <c r="AN7" s="117">
        <f t="shared" ca="1" si="7"/>
        <v>41</v>
      </c>
      <c r="AO7" s="117">
        <f t="shared" ca="1" si="7"/>
        <v>44</v>
      </c>
      <c r="AP7" s="117">
        <f t="shared" ca="1" si="7"/>
        <v>16</v>
      </c>
      <c r="AQ7" s="117">
        <f t="shared" ca="1" si="7"/>
        <v>36</v>
      </c>
      <c r="AR7" s="117">
        <f t="shared" ca="1" si="7"/>
        <v>55</v>
      </c>
      <c r="AS7" s="117">
        <f t="shared" ca="1" si="7"/>
        <v>30</v>
      </c>
      <c r="AT7" s="117">
        <f t="shared" ca="1" si="7"/>
        <v>16</v>
      </c>
      <c r="AU7" s="117">
        <f t="shared" ca="1" si="7"/>
        <v>23</v>
      </c>
      <c r="AV7" s="117">
        <f t="shared" ca="1" si="7"/>
        <v>28</v>
      </c>
      <c r="AW7" s="117">
        <f t="shared" ca="1" si="7"/>
        <v>16</v>
      </c>
      <c r="AX7" s="117">
        <f t="shared" ca="1" si="7"/>
        <v>3</v>
      </c>
      <c r="AY7" s="117">
        <f t="shared" ca="1" si="7"/>
        <v>31</v>
      </c>
      <c r="AZ7" s="117">
        <f t="shared" ca="1" si="7"/>
        <v>26</v>
      </c>
      <c r="BA7" s="117">
        <f t="shared" ca="1" si="7"/>
        <v>6</v>
      </c>
      <c r="BB7" s="117">
        <f t="shared" ca="1" si="7"/>
        <v>6</v>
      </c>
      <c r="BC7" s="117">
        <f t="shared" ca="1" si="7"/>
        <v>45</v>
      </c>
      <c r="BD7" s="117">
        <f t="shared" ca="1" si="7"/>
        <v>45</v>
      </c>
      <c r="BE7" s="117">
        <f t="shared" ca="1" si="7"/>
        <v>60</v>
      </c>
      <c r="BF7" s="117">
        <f t="shared" ca="1" si="7"/>
        <v>1</v>
      </c>
      <c r="BG7" s="117">
        <f t="shared" ca="1" si="7"/>
        <v>31</v>
      </c>
      <c r="BH7" s="117">
        <f t="shared" ca="1" si="7"/>
        <v>69</v>
      </c>
      <c r="BI7" s="118">
        <f t="shared" ca="1" si="7"/>
        <v>67</v>
      </c>
    </row>
    <row r="8" spans="1:61" ht="13.15" x14ac:dyDescent="0.4">
      <c r="A8" s="116">
        <v>5</v>
      </c>
      <c r="B8" s="119">
        <f t="shared" ref="B8:AG8" ca="1" si="8">IF(B105&gt;=B104,B105+1,B105)</f>
        <v>50</v>
      </c>
      <c r="C8" s="119">
        <f t="shared" ca="1" si="8"/>
        <v>36</v>
      </c>
      <c r="D8" s="119">
        <f t="shared" ca="1" si="8"/>
        <v>21</v>
      </c>
      <c r="E8" s="119">
        <f t="shared" ca="1" si="8"/>
        <v>26</v>
      </c>
      <c r="F8" s="119">
        <f t="shared" ca="1" si="8"/>
        <v>5</v>
      </c>
      <c r="G8" s="119">
        <f t="shared" ca="1" si="8"/>
        <v>46</v>
      </c>
      <c r="H8" s="119">
        <f t="shared" ca="1" si="8"/>
        <v>31</v>
      </c>
      <c r="I8" s="119">
        <f t="shared" ca="1" si="8"/>
        <v>10</v>
      </c>
      <c r="J8" s="119">
        <f t="shared" ca="1" si="8"/>
        <v>70</v>
      </c>
      <c r="K8" s="119">
        <f t="shared" ca="1" si="8"/>
        <v>64</v>
      </c>
      <c r="L8" s="119">
        <f t="shared" ca="1" si="8"/>
        <v>29</v>
      </c>
      <c r="M8" s="119">
        <f t="shared" ca="1" si="8"/>
        <v>21</v>
      </c>
      <c r="N8" s="119">
        <f t="shared" ca="1" si="8"/>
        <v>22</v>
      </c>
      <c r="O8" s="119">
        <f t="shared" ca="1" si="8"/>
        <v>8</v>
      </c>
      <c r="P8" s="119">
        <f t="shared" ca="1" si="8"/>
        <v>5</v>
      </c>
      <c r="Q8" s="119">
        <f t="shared" ca="1" si="8"/>
        <v>16</v>
      </c>
      <c r="R8" s="119">
        <f t="shared" ca="1" si="8"/>
        <v>3</v>
      </c>
      <c r="S8" s="119">
        <f t="shared" ca="1" si="8"/>
        <v>8</v>
      </c>
      <c r="T8" s="119">
        <f t="shared" ca="1" si="8"/>
        <v>72</v>
      </c>
      <c r="U8" s="119">
        <f t="shared" ca="1" si="8"/>
        <v>41</v>
      </c>
      <c r="V8" s="119">
        <f t="shared" ca="1" si="8"/>
        <v>72</v>
      </c>
      <c r="W8" s="119">
        <f t="shared" ca="1" si="8"/>
        <v>18</v>
      </c>
      <c r="X8" s="119">
        <f t="shared" ca="1" si="8"/>
        <v>13</v>
      </c>
      <c r="Y8" s="119">
        <f t="shared" ca="1" si="8"/>
        <v>76</v>
      </c>
      <c r="Z8" s="119">
        <f t="shared" ca="1" si="8"/>
        <v>59</v>
      </c>
      <c r="AA8" s="119">
        <f t="shared" ca="1" si="8"/>
        <v>50</v>
      </c>
      <c r="AB8" s="119">
        <f t="shared" ca="1" si="8"/>
        <v>18</v>
      </c>
      <c r="AC8" s="119">
        <f t="shared" ca="1" si="8"/>
        <v>60</v>
      </c>
      <c r="AD8" s="119">
        <f t="shared" ca="1" si="8"/>
        <v>50</v>
      </c>
      <c r="AE8" s="119">
        <f t="shared" ca="1" si="8"/>
        <v>2</v>
      </c>
      <c r="AF8" s="119">
        <f t="shared" ca="1" si="8"/>
        <v>31</v>
      </c>
      <c r="AG8" s="119">
        <f t="shared" ca="1" si="8"/>
        <v>14</v>
      </c>
      <c r="AH8" s="119">
        <f t="shared" ref="AH8:BI8" ca="1" si="9">IF(AH105&gt;=AH104,AH105+1,AH105)</f>
        <v>4</v>
      </c>
      <c r="AI8" s="119">
        <f t="shared" ca="1" si="9"/>
        <v>69</v>
      </c>
      <c r="AJ8" s="119">
        <f t="shared" ca="1" si="9"/>
        <v>11</v>
      </c>
      <c r="AK8" s="119">
        <f t="shared" ca="1" si="9"/>
        <v>59</v>
      </c>
      <c r="AL8" s="119">
        <f t="shared" ca="1" si="9"/>
        <v>48</v>
      </c>
      <c r="AM8" s="119">
        <f t="shared" ca="1" si="9"/>
        <v>53</v>
      </c>
      <c r="AN8" s="119">
        <f t="shared" ca="1" si="9"/>
        <v>48</v>
      </c>
      <c r="AO8" s="119">
        <f t="shared" ca="1" si="9"/>
        <v>67</v>
      </c>
      <c r="AP8" s="119">
        <f t="shared" ca="1" si="9"/>
        <v>63</v>
      </c>
      <c r="AQ8" s="119">
        <f t="shared" ca="1" si="9"/>
        <v>23</v>
      </c>
      <c r="AR8" s="119">
        <f t="shared" ca="1" si="9"/>
        <v>31</v>
      </c>
      <c r="AS8" s="119">
        <f t="shared" ca="1" si="9"/>
        <v>36</v>
      </c>
      <c r="AT8" s="119">
        <f t="shared" ca="1" si="9"/>
        <v>71</v>
      </c>
      <c r="AU8" s="119">
        <f t="shared" ca="1" si="9"/>
        <v>34</v>
      </c>
      <c r="AV8" s="119">
        <f t="shared" ca="1" si="9"/>
        <v>2</v>
      </c>
      <c r="AW8" s="119">
        <f t="shared" ca="1" si="9"/>
        <v>35</v>
      </c>
      <c r="AX8" s="119">
        <f t="shared" ca="1" si="9"/>
        <v>10</v>
      </c>
      <c r="AY8" s="119">
        <f t="shared" ca="1" si="9"/>
        <v>29</v>
      </c>
      <c r="AZ8" s="119">
        <f t="shared" ca="1" si="9"/>
        <v>81</v>
      </c>
      <c r="BA8" s="119">
        <f t="shared" ca="1" si="9"/>
        <v>11</v>
      </c>
      <c r="BB8" s="119">
        <f t="shared" ca="1" si="9"/>
        <v>17</v>
      </c>
      <c r="BC8" s="119">
        <f t="shared" ca="1" si="9"/>
        <v>63</v>
      </c>
      <c r="BD8" s="119">
        <f t="shared" ca="1" si="9"/>
        <v>29</v>
      </c>
      <c r="BE8" s="119">
        <f t="shared" ca="1" si="9"/>
        <v>8</v>
      </c>
      <c r="BF8" s="119">
        <f t="shared" ca="1" si="9"/>
        <v>67</v>
      </c>
      <c r="BG8" s="119">
        <f t="shared" ca="1" si="9"/>
        <v>30</v>
      </c>
      <c r="BH8" s="119">
        <f t="shared" ca="1" si="9"/>
        <v>8</v>
      </c>
      <c r="BI8" s="120">
        <f t="shared" ca="1" si="9"/>
        <v>19</v>
      </c>
    </row>
    <row r="9" spans="1:61" ht="13.15" x14ac:dyDescent="0.4">
      <c r="A9" s="116">
        <v>6</v>
      </c>
      <c r="B9" s="117">
        <f t="shared" ref="B9:AG9" ca="1" si="10">IF(B106&gt;=MIN(B7,B8),IF((B106+1)&gt;=MAX(B7,B8),B106+2,B106+1),B106)</f>
        <v>41</v>
      </c>
      <c r="C9" s="117">
        <f t="shared" ca="1" si="10"/>
        <v>44</v>
      </c>
      <c r="D9" s="117">
        <f t="shared" ca="1" si="10"/>
        <v>24</v>
      </c>
      <c r="E9" s="117">
        <f t="shared" ca="1" si="10"/>
        <v>71</v>
      </c>
      <c r="F9" s="117">
        <f t="shared" ca="1" si="10"/>
        <v>43</v>
      </c>
      <c r="G9" s="117">
        <f t="shared" ca="1" si="10"/>
        <v>13</v>
      </c>
      <c r="H9" s="117">
        <f t="shared" ca="1" si="10"/>
        <v>7</v>
      </c>
      <c r="I9" s="117">
        <f t="shared" ca="1" si="10"/>
        <v>11</v>
      </c>
      <c r="J9" s="117">
        <f t="shared" ca="1" si="10"/>
        <v>53</v>
      </c>
      <c r="K9" s="117">
        <f t="shared" ca="1" si="10"/>
        <v>50</v>
      </c>
      <c r="L9" s="117">
        <f t="shared" ca="1" si="10"/>
        <v>80</v>
      </c>
      <c r="M9" s="117">
        <f t="shared" ca="1" si="10"/>
        <v>34</v>
      </c>
      <c r="N9" s="117">
        <f t="shared" ca="1" si="10"/>
        <v>7</v>
      </c>
      <c r="O9" s="117">
        <f t="shared" ca="1" si="10"/>
        <v>54</v>
      </c>
      <c r="P9" s="117">
        <f t="shared" ca="1" si="10"/>
        <v>13</v>
      </c>
      <c r="Q9" s="117">
        <f t="shared" ca="1" si="10"/>
        <v>33</v>
      </c>
      <c r="R9" s="117">
        <f t="shared" ca="1" si="10"/>
        <v>71</v>
      </c>
      <c r="S9" s="117">
        <f t="shared" ca="1" si="10"/>
        <v>26</v>
      </c>
      <c r="T9" s="117">
        <f t="shared" ca="1" si="10"/>
        <v>37</v>
      </c>
      <c r="U9" s="117">
        <f t="shared" ca="1" si="10"/>
        <v>22</v>
      </c>
      <c r="V9" s="117">
        <f t="shared" ca="1" si="10"/>
        <v>59</v>
      </c>
      <c r="W9" s="117">
        <f t="shared" ca="1" si="10"/>
        <v>60</v>
      </c>
      <c r="X9" s="117">
        <f t="shared" ca="1" si="10"/>
        <v>18</v>
      </c>
      <c r="Y9" s="117">
        <f t="shared" ca="1" si="10"/>
        <v>61</v>
      </c>
      <c r="Z9" s="117">
        <f t="shared" ca="1" si="10"/>
        <v>26</v>
      </c>
      <c r="AA9" s="117">
        <f t="shared" ca="1" si="10"/>
        <v>65</v>
      </c>
      <c r="AB9" s="117">
        <f t="shared" ca="1" si="10"/>
        <v>65</v>
      </c>
      <c r="AC9" s="117">
        <f t="shared" ca="1" si="10"/>
        <v>52</v>
      </c>
      <c r="AD9" s="117">
        <f t="shared" ca="1" si="10"/>
        <v>62</v>
      </c>
      <c r="AE9" s="117">
        <f t="shared" ca="1" si="10"/>
        <v>81</v>
      </c>
      <c r="AF9" s="117">
        <f t="shared" ca="1" si="10"/>
        <v>24</v>
      </c>
      <c r="AG9" s="117">
        <f t="shared" ca="1" si="10"/>
        <v>52</v>
      </c>
      <c r="AH9" s="117">
        <f t="shared" ref="AH9:BI9" ca="1" si="11">IF(AH106&gt;=MIN(AH7,AH8),IF((AH106+1)&gt;=MAX(AH7,AH8),AH106+2,AH106+1),AH106)</f>
        <v>36</v>
      </c>
      <c r="AI9" s="117">
        <f t="shared" ca="1" si="11"/>
        <v>54</v>
      </c>
      <c r="AJ9" s="117">
        <f t="shared" ca="1" si="11"/>
        <v>3</v>
      </c>
      <c r="AK9" s="117">
        <f t="shared" ca="1" si="11"/>
        <v>55</v>
      </c>
      <c r="AL9" s="117">
        <f t="shared" ca="1" si="11"/>
        <v>21</v>
      </c>
      <c r="AM9" s="117">
        <f t="shared" ca="1" si="11"/>
        <v>32</v>
      </c>
      <c r="AN9" s="117">
        <f t="shared" ca="1" si="11"/>
        <v>66</v>
      </c>
      <c r="AO9" s="117">
        <f t="shared" ca="1" si="11"/>
        <v>52</v>
      </c>
      <c r="AP9" s="117">
        <f t="shared" ca="1" si="11"/>
        <v>56</v>
      </c>
      <c r="AQ9" s="117">
        <f t="shared" ca="1" si="11"/>
        <v>49</v>
      </c>
      <c r="AR9" s="117">
        <f t="shared" ca="1" si="11"/>
        <v>20</v>
      </c>
      <c r="AS9" s="117">
        <f t="shared" ca="1" si="11"/>
        <v>53</v>
      </c>
      <c r="AT9" s="117">
        <f t="shared" ca="1" si="11"/>
        <v>19</v>
      </c>
      <c r="AU9" s="117">
        <f t="shared" ca="1" si="11"/>
        <v>3</v>
      </c>
      <c r="AV9" s="117">
        <f t="shared" ca="1" si="11"/>
        <v>6</v>
      </c>
      <c r="AW9" s="117">
        <f t="shared" ca="1" si="11"/>
        <v>2</v>
      </c>
      <c r="AX9" s="117">
        <f t="shared" ca="1" si="11"/>
        <v>66</v>
      </c>
      <c r="AY9" s="117">
        <f t="shared" ca="1" si="11"/>
        <v>42</v>
      </c>
      <c r="AZ9" s="117">
        <f t="shared" ca="1" si="11"/>
        <v>39</v>
      </c>
      <c r="BA9" s="117">
        <f t="shared" ca="1" si="11"/>
        <v>17</v>
      </c>
      <c r="BB9" s="117">
        <f t="shared" ca="1" si="11"/>
        <v>60</v>
      </c>
      <c r="BC9" s="117">
        <f t="shared" ca="1" si="11"/>
        <v>24</v>
      </c>
      <c r="BD9" s="117">
        <f t="shared" ca="1" si="11"/>
        <v>20</v>
      </c>
      <c r="BE9" s="117">
        <f t="shared" ca="1" si="11"/>
        <v>66</v>
      </c>
      <c r="BF9" s="117">
        <f t="shared" ca="1" si="11"/>
        <v>48</v>
      </c>
      <c r="BG9" s="117">
        <f t="shared" ca="1" si="11"/>
        <v>58</v>
      </c>
      <c r="BH9" s="117">
        <f t="shared" ca="1" si="11"/>
        <v>18</v>
      </c>
      <c r="BI9" s="118">
        <f t="shared" ca="1" si="11"/>
        <v>71</v>
      </c>
    </row>
    <row r="10" spans="1:61" ht="13.15" x14ac:dyDescent="0.4">
      <c r="A10" s="116">
        <v>7</v>
      </c>
      <c r="B10" s="119">
        <f t="shared" ref="B10:AG10" ca="1" si="12">B107</f>
        <v>64</v>
      </c>
      <c r="C10" s="119">
        <f t="shared" ca="1" si="12"/>
        <v>52</v>
      </c>
      <c r="D10" s="119">
        <f t="shared" ca="1" si="12"/>
        <v>11</v>
      </c>
      <c r="E10" s="119">
        <f t="shared" ca="1" si="12"/>
        <v>36</v>
      </c>
      <c r="F10" s="119">
        <f t="shared" ca="1" si="12"/>
        <v>48</v>
      </c>
      <c r="G10" s="119">
        <f t="shared" ca="1" si="12"/>
        <v>1</v>
      </c>
      <c r="H10" s="119">
        <f t="shared" ca="1" si="12"/>
        <v>76</v>
      </c>
      <c r="I10" s="119">
        <f t="shared" ca="1" si="12"/>
        <v>57</v>
      </c>
      <c r="J10" s="119">
        <f t="shared" ca="1" si="12"/>
        <v>32</v>
      </c>
      <c r="K10" s="119">
        <f t="shared" ca="1" si="12"/>
        <v>53</v>
      </c>
      <c r="L10" s="119">
        <f t="shared" ca="1" si="12"/>
        <v>1</v>
      </c>
      <c r="M10" s="119">
        <f t="shared" ca="1" si="12"/>
        <v>26</v>
      </c>
      <c r="N10" s="119">
        <f t="shared" ca="1" si="12"/>
        <v>47</v>
      </c>
      <c r="O10" s="119">
        <f t="shared" ca="1" si="12"/>
        <v>4</v>
      </c>
      <c r="P10" s="119">
        <f t="shared" ca="1" si="12"/>
        <v>32</v>
      </c>
      <c r="Q10" s="119">
        <f t="shared" ca="1" si="12"/>
        <v>33</v>
      </c>
      <c r="R10" s="119">
        <f t="shared" ca="1" si="12"/>
        <v>11</v>
      </c>
      <c r="S10" s="119">
        <f t="shared" ca="1" si="12"/>
        <v>2</v>
      </c>
      <c r="T10" s="119">
        <f t="shared" ca="1" si="12"/>
        <v>48</v>
      </c>
      <c r="U10" s="119">
        <f t="shared" ca="1" si="12"/>
        <v>69</v>
      </c>
      <c r="V10" s="119">
        <f t="shared" ca="1" si="12"/>
        <v>62</v>
      </c>
      <c r="W10" s="119">
        <f t="shared" ca="1" si="12"/>
        <v>66</v>
      </c>
      <c r="X10" s="119">
        <f t="shared" ca="1" si="12"/>
        <v>49</v>
      </c>
      <c r="Y10" s="119">
        <f t="shared" ca="1" si="12"/>
        <v>46</v>
      </c>
      <c r="Z10" s="119">
        <f t="shared" ca="1" si="12"/>
        <v>58</v>
      </c>
      <c r="AA10" s="119">
        <f t="shared" ca="1" si="12"/>
        <v>19</v>
      </c>
      <c r="AB10" s="119">
        <f t="shared" ca="1" si="12"/>
        <v>19</v>
      </c>
      <c r="AC10" s="119">
        <f t="shared" ca="1" si="12"/>
        <v>2</v>
      </c>
      <c r="AD10" s="119">
        <f t="shared" ca="1" si="12"/>
        <v>53</v>
      </c>
      <c r="AE10" s="119">
        <f t="shared" ca="1" si="12"/>
        <v>20</v>
      </c>
      <c r="AF10" s="119">
        <f t="shared" ca="1" si="12"/>
        <v>45</v>
      </c>
      <c r="AG10" s="119">
        <f t="shared" ca="1" si="12"/>
        <v>66</v>
      </c>
      <c r="AH10" s="119">
        <f t="shared" ref="AH10:BI10" ca="1" si="13">AH107</f>
        <v>77</v>
      </c>
      <c r="AI10" s="119">
        <f t="shared" ca="1" si="13"/>
        <v>22</v>
      </c>
      <c r="AJ10" s="119">
        <f t="shared" ca="1" si="13"/>
        <v>35</v>
      </c>
      <c r="AK10" s="119">
        <f t="shared" ca="1" si="13"/>
        <v>55</v>
      </c>
      <c r="AL10" s="119">
        <f t="shared" ca="1" si="13"/>
        <v>67</v>
      </c>
      <c r="AM10" s="119">
        <f t="shared" ca="1" si="13"/>
        <v>36</v>
      </c>
      <c r="AN10" s="119">
        <f t="shared" ca="1" si="13"/>
        <v>63</v>
      </c>
      <c r="AO10" s="119">
        <f t="shared" ca="1" si="13"/>
        <v>21</v>
      </c>
      <c r="AP10" s="119">
        <f t="shared" ca="1" si="13"/>
        <v>52</v>
      </c>
      <c r="AQ10" s="119">
        <f t="shared" ca="1" si="13"/>
        <v>30</v>
      </c>
      <c r="AR10" s="119">
        <f t="shared" ca="1" si="13"/>
        <v>39</v>
      </c>
      <c r="AS10" s="119">
        <f t="shared" ca="1" si="13"/>
        <v>60</v>
      </c>
      <c r="AT10" s="119">
        <f t="shared" ca="1" si="13"/>
        <v>11</v>
      </c>
      <c r="AU10" s="119">
        <f t="shared" ca="1" si="13"/>
        <v>59</v>
      </c>
      <c r="AV10" s="119">
        <f t="shared" ca="1" si="13"/>
        <v>57</v>
      </c>
      <c r="AW10" s="119">
        <f t="shared" ca="1" si="13"/>
        <v>69</v>
      </c>
      <c r="AX10" s="119">
        <f t="shared" ca="1" si="13"/>
        <v>53</v>
      </c>
      <c r="AY10" s="119">
        <f t="shared" ca="1" si="13"/>
        <v>23</v>
      </c>
      <c r="AZ10" s="119">
        <f t="shared" ca="1" si="13"/>
        <v>52</v>
      </c>
      <c r="BA10" s="119">
        <f t="shared" ca="1" si="13"/>
        <v>8</v>
      </c>
      <c r="BB10" s="119">
        <f t="shared" ca="1" si="13"/>
        <v>49</v>
      </c>
      <c r="BC10" s="119">
        <f t="shared" ca="1" si="13"/>
        <v>58</v>
      </c>
      <c r="BD10" s="119">
        <f t="shared" ca="1" si="13"/>
        <v>39</v>
      </c>
      <c r="BE10" s="119">
        <f t="shared" ca="1" si="13"/>
        <v>19</v>
      </c>
      <c r="BF10" s="119">
        <f t="shared" ca="1" si="13"/>
        <v>74</v>
      </c>
      <c r="BG10" s="119">
        <f t="shared" ca="1" si="13"/>
        <v>5</v>
      </c>
      <c r="BH10" s="119">
        <f t="shared" ca="1" si="13"/>
        <v>12</v>
      </c>
      <c r="BI10" s="120">
        <f t="shared" ca="1" si="13"/>
        <v>33</v>
      </c>
    </row>
    <row r="11" spans="1:61" ht="13.15" x14ac:dyDescent="0.4">
      <c r="A11" s="116">
        <v>8</v>
      </c>
      <c r="B11" s="117">
        <f t="shared" ref="B11:AG11" ca="1" si="14">IF(B108&gt;=B107,B108+1,B108)</f>
        <v>48</v>
      </c>
      <c r="C11" s="117">
        <f t="shared" ca="1" si="14"/>
        <v>64</v>
      </c>
      <c r="D11" s="117">
        <f t="shared" ca="1" si="14"/>
        <v>27</v>
      </c>
      <c r="E11" s="117">
        <f t="shared" ca="1" si="14"/>
        <v>69</v>
      </c>
      <c r="F11" s="117">
        <f t="shared" ca="1" si="14"/>
        <v>46</v>
      </c>
      <c r="G11" s="117">
        <f t="shared" ca="1" si="14"/>
        <v>6</v>
      </c>
      <c r="H11" s="117">
        <f t="shared" ca="1" si="14"/>
        <v>45</v>
      </c>
      <c r="I11" s="117">
        <f t="shared" ca="1" si="14"/>
        <v>79</v>
      </c>
      <c r="J11" s="117">
        <f t="shared" ca="1" si="14"/>
        <v>20</v>
      </c>
      <c r="K11" s="117">
        <f t="shared" ca="1" si="14"/>
        <v>71</v>
      </c>
      <c r="L11" s="117">
        <f t="shared" ca="1" si="14"/>
        <v>35</v>
      </c>
      <c r="M11" s="117">
        <f t="shared" ca="1" si="14"/>
        <v>52</v>
      </c>
      <c r="N11" s="117">
        <f t="shared" ca="1" si="14"/>
        <v>39</v>
      </c>
      <c r="O11" s="117">
        <f t="shared" ca="1" si="14"/>
        <v>46</v>
      </c>
      <c r="P11" s="117">
        <f t="shared" ca="1" si="14"/>
        <v>75</v>
      </c>
      <c r="Q11" s="117">
        <f t="shared" ca="1" si="14"/>
        <v>4</v>
      </c>
      <c r="R11" s="117">
        <f t="shared" ca="1" si="14"/>
        <v>48</v>
      </c>
      <c r="S11" s="117">
        <f t="shared" ca="1" si="14"/>
        <v>62</v>
      </c>
      <c r="T11" s="117">
        <f t="shared" ca="1" si="14"/>
        <v>78</v>
      </c>
      <c r="U11" s="117">
        <f t="shared" ca="1" si="14"/>
        <v>21</v>
      </c>
      <c r="V11" s="117">
        <f t="shared" ca="1" si="14"/>
        <v>30</v>
      </c>
      <c r="W11" s="117">
        <f t="shared" ca="1" si="14"/>
        <v>20</v>
      </c>
      <c r="X11" s="117">
        <f t="shared" ca="1" si="14"/>
        <v>63</v>
      </c>
      <c r="Y11" s="117">
        <f t="shared" ca="1" si="14"/>
        <v>5</v>
      </c>
      <c r="Z11" s="117">
        <f t="shared" ca="1" si="14"/>
        <v>61</v>
      </c>
      <c r="AA11" s="117">
        <f t="shared" ca="1" si="14"/>
        <v>18</v>
      </c>
      <c r="AB11" s="117">
        <f t="shared" ca="1" si="14"/>
        <v>61</v>
      </c>
      <c r="AC11" s="117">
        <f t="shared" ca="1" si="14"/>
        <v>18</v>
      </c>
      <c r="AD11" s="117">
        <f t="shared" ca="1" si="14"/>
        <v>27</v>
      </c>
      <c r="AE11" s="117">
        <f t="shared" ca="1" si="14"/>
        <v>44</v>
      </c>
      <c r="AF11" s="117">
        <f t="shared" ca="1" si="14"/>
        <v>6</v>
      </c>
      <c r="AG11" s="117">
        <f t="shared" ca="1" si="14"/>
        <v>26</v>
      </c>
      <c r="AH11" s="117">
        <f t="shared" ref="AH11:BI11" ca="1" si="15">IF(AH108&gt;=AH107,AH108+1,AH108)</f>
        <v>39</v>
      </c>
      <c r="AI11" s="117">
        <f t="shared" ca="1" si="15"/>
        <v>28</v>
      </c>
      <c r="AJ11" s="117">
        <f t="shared" ca="1" si="15"/>
        <v>72</v>
      </c>
      <c r="AK11" s="117">
        <f t="shared" ca="1" si="15"/>
        <v>46</v>
      </c>
      <c r="AL11" s="117">
        <f t="shared" ca="1" si="15"/>
        <v>13</v>
      </c>
      <c r="AM11" s="117">
        <f t="shared" ca="1" si="15"/>
        <v>44</v>
      </c>
      <c r="AN11" s="117">
        <f t="shared" ca="1" si="15"/>
        <v>10</v>
      </c>
      <c r="AO11" s="117">
        <f t="shared" ca="1" si="15"/>
        <v>42</v>
      </c>
      <c r="AP11" s="117">
        <f t="shared" ca="1" si="15"/>
        <v>47</v>
      </c>
      <c r="AQ11" s="117">
        <f t="shared" ca="1" si="15"/>
        <v>11</v>
      </c>
      <c r="AR11" s="117">
        <f t="shared" ca="1" si="15"/>
        <v>66</v>
      </c>
      <c r="AS11" s="117">
        <f t="shared" ca="1" si="15"/>
        <v>34</v>
      </c>
      <c r="AT11" s="117">
        <f t="shared" ca="1" si="15"/>
        <v>41</v>
      </c>
      <c r="AU11" s="117">
        <f t="shared" ca="1" si="15"/>
        <v>48</v>
      </c>
      <c r="AV11" s="117">
        <f t="shared" ca="1" si="15"/>
        <v>64</v>
      </c>
      <c r="AW11" s="117">
        <f t="shared" ca="1" si="15"/>
        <v>18</v>
      </c>
      <c r="AX11" s="117">
        <f t="shared" ca="1" si="15"/>
        <v>24</v>
      </c>
      <c r="AY11" s="117">
        <f t="shared" ca="1" si="15"/>
        <v>41</v>
      </c>
      <c r="AZ11" s="117">
        <f t="shared" ca="1" si="15"/>
        <v>72</v>
      </c>
      <c r="BA11" s="117">
        <f t="shared" ca="1" si="15"/>
        <v>36</v>
      </c>
      <c r="BB11" s="117">
        <f t="shared" ca="1" si="15"/>
        <v>15</v>
      </c>
      <c r="BC11" s="117">
        <f t="shared" ca="1" si="15"/>
        <v>81</v>
      </c>
      <c r="BD11" s="117">
        <f t="shared" ca="1" si="15"/>
        <v>5</v>
      </c>
      <c r="BE11" s="117">
        <f t="shared" ca="1" si="15"/>
        <v>40</v>
      </c>
      <c r="BF11" s="117">
        <f t="shared" ca="1" si="15"/>
        <v>5</v>
      </c>
      <c r="BG11" s="117">
        <f t="shared" ca="1" si="15"/>
        <v>2</v>
      </c>
      <c r="BH11" s="117">
        <f t="shared" ca="1" si="15"/>
        <v>62</v>
      </c>
      <c r="BI11" s="118">
        <f t="shared" ca="1" si="15"/>
        <v>58</v>
      </c>
    </row>
    <row r="12" spans="1:61" ht="13.15" x14ac:dyDescent="0.4">
      <c r="A12" s="116">
        <v>9</v>
      </c>
      <c r="B12" s="119">
        <f t="shared" ref="B12:AG12" ca="1" si="16">IF(B109&gt;=MIN(B10,B11),IF((B109+1)&gt;=MAX(B10,B11),B109+2,B109+1),B109)</f>
        <v>18</v>
      </c>
      <c r="C12" s="119">
        <f t="shared" ca="1" si="16"/>
        <v>18</v>
      </c>
      <c r="D12" s="119">
        <f t="shared" ca="1" si="16"/>
        <v>74</v>
      </c>
      <c r="E12" s="119">
        <f t="shared" ca="1" si="16"/>
        <v>49</v>
      </c>
      <c r="F12" s="119">
        <f t="shared" ca="1" si="16"/>
        <v>81</v>
      </c>
      <c r="G12" s="119">
        <f t="shared" ca="1" si="16"/>
        <v>32</v>
      </c>
      <c r="H12" s="119">
        <f t="shared" ca="1" si="16"/>
        <v>39</v>
      </c>
      <c r="I12" s="119">
        <f t="shared" ca="1" si="16"/>
        <v>13</v>
      </c>
      <c r="J12" s="119">
        <f t="shared" ca="1" si="16"/>
        <v>54</v>
      </c>
      <c r="K12" s="119">
        <f t="shared" ca="1" si="16"/>
        <v>9</v>
      </c>
      <c r="L12" s="119">
        <f t="shared" ca="1" si="16"/>
        <v>38</v>
      </c>
      <c r="M12" s="119">
        <f t="shared" ca="1" si="16"/>
        <v>43</v>
      </c>
      <c r="N12" s="119">
        <f t="shared" ca="1" si="16"/>
        <v>61</v>
      </c>
      <c r="O12" s="119">
        <f t="shared" ca="1" si="16"/>
        <v>73</v>
      </c>
      <c r="P12" s="119">
        <f t="shared" ca="1" si="16"/>
        <v>80</v>
      </c>
      <c r="Q12" s="119">
        <f t="shared" ca="1" si="16"/>
        <v>81</v>
      </c>
      <c r="R12" s="119">
        <f t="shared" ca="1" si="16"/>
        <v>35</v>
      </c>
      <c r="S12" s="119">
        <f t="shared" ca="1" si="16"/>
        <v>48</v>
      </c>
      <c r="T12" s="119">
        <f t="shared" ca="1" si="16"/>
        <v>31</v>
      </c>
      <c r="U12" s="119">
        <f t="shared" ca="1" si="16"/>
        <v>65</v>
      </c>
      <c r="V12" s="119">
        <f t="shared" ca="1" si="16"/>
        <v>4</v>
      </c>
      <c r="W12" s="119">
        <f t="shared" ca="1" si="16"/>
        <v>11</v>
      </c>
      <c r="X12" s="119">
        <f t="shared" ca="1" si="16"/>
        <v>76</v>
      </c>
      <c r="Y12" s="119">
        <f t="shared" ca="1" si="16"/>
        <v>53</v>
      </c>
      <c r="Z12" s="119">
        <f t="shared" ca="1" si="16"/>
        <v>55</v>
      </c>
      <c r="AA12" s="119">
        <f t="shared" ca="1" si="16"/>
        <v>60</v>
      </c>
      <c r="AB12" s="119">
        <f t="shared" ca="1" si="16"/>
        <v>15</v>
      </c>
      <c r="AC12" s="119">
        <f t="shared" ca="1" si="16"/>
        <v>49</v>
      </c>
      <c r="AD12" s="119">
        <f t="shared" ca="1" si="16"/>
        <v>36</v>
      </c>
      <c r="AE12" s="119">
        <f t="shared" ca="1" si="16"/>
        <v>23</v>
      </c>
      <c r="AF12" s="119">
        <f t="shared" ca="1" si="16"/>
        <v>77</v>
      </c>
      <c r="AG12" s="119">
        <f t="shared" ca="1" si="16"/>
        <v>1</v>
      </c>
      <c r="AH12" s="119">
        <f t="shared" ref="AH12:BI12" ca="1" si="17">IF(AH109&gt;=MIN(AH10,AH11),IF((AH109+1)&gt;=MAX(AH10,AH11),AH109+2,AH109+1),AH109)</f>
        <v>54</v>
      </c>
      <c r="AI12" s="119">
        <f t="shared" ca="1" si="17"/>
        <v>33</v>
      </c>
      <c r="AJ12" s="119">
        <f t="shared" ca="1" si="17"/>
        <v>42</v>
      </c>
      <c r="AK12" s="119">
        <f t="shared" ca="1" si="17"/>
        <v>33</v>
      </c>
      <c r="AL12" s="119">
        <f t="shared" ca="1" si="17"/>
        <v>51</v>
      </c>
      <c r="AM12" s="119">
        <f t="shared" ca="1" si="17"/>
        <v>47</v>
      </c>
      <c r="AN12" s="119">
        <f t="shared" ca="1" si="17"/>
        <v>14</v>
      </c>
      <c r="AO12" s="119">
        <f t="shared" ca="1" si="17"/>
        <v>31</v>
      </c>
      <c r="AP12" s="119">
        <f t="shared" ca="1" si="17"/>
        <v>46</v>
      </c>
      <c r="AQ12" s="119">
        <f t="shared" ca="1" si="17"/>
        <v>65</v>
      </c>
      <c r="AR12" s="119">
        <f t="shared" ca="1" si="17"/>
        <v>38</v>
      </c>
      <c r="AS12" s="119">
        <f t="shared" ca="1" si="17"/>
        <v>50</v>
      </c>
      <c r="AT12" s="119">
        <f t="shared" ca="1" si="17"/>
        <v>71</v>
      </c>
      <c r="AU12" s="119">
        <f t="shared" ca="1" si="17"/>
        <v>20</v>
      </c>
      <c r="AV12" s="119">
        <f t="shared" ca="1" si="17"/>
        <v>4</v>
      </c>
      <c r="AW12" s="119">
        <f t="shared" ca="1" si="17"/>
        <v>13</v>
      </c>
      <c r="AX12" s="119">
        <f t="shared" ca="1" si="17"/>
        <v>70</v>
      </c>
      <c r="AY12" s="119">
        <f t="shared" ca="1" si="17"/>
        <v>36</v>
      </c>
      <c r="AZ12" s="119">
        <f t="shared" ca="1" si="17"/>
        <v>67</v>
      </c>
      <c r="BA12" s="119">
        <f t="shared" ca="1" si="17"/>
        <v>27</v>
      </c>
      <c r="BB12" s="119">
        <f t="shared" ca="1" si="17"/>
        <v>79</v>
      </c>
      <c r="BC12" s="119">
        <f t="shared" ca="1" si="17"/>
        <v>26</v>
      </c>
      <c r="BD12" s="119">
        <f t="shared" ca="1" si="17"/>
        <v>64</v>
      </c>
      <c r="BE12" s="119">
        <f t="shared" ca="1" si="17"/>
        <v>80</v>
      </c>
      <c r="BF12" s="119">
        <f t="shared" ca="1" si="17"/>
        <v>52</v>
      </c>
      <c r="BG12" s="119">
        <f t="shared" ca="1" si="17"/>
        <v>62</v>
      </c>
      <c r="BH12" s="119">
        <f t="shared" ca="1" si="17"/>
        <v>2</v>
      </c>
      <c r="BI12" s="120">
        <f t="shared" ca="1" si="17"/>
        <v>2</v>
      </c>
    </row>
    <row r="13" spans="1:61" ht="13.15" x14ac:dyDescent="0.4">
      <c r="A13" s="116">
        <v>10</v>
      </c>
      <c r="B13" s="117">
        <f t="shared" ref="B13:AG13" ca="1" si="18">B110</f>
        <v>57</v>
      </c>
      <c r="C13" s="117">
        <f t="shared" ca="1" si="18"/>
        <v>26</v>
      </c>
      <c r="D13" s="117">
        <f t="shared" ca="1" si="18"/>
        <v>69</v>
      </c>
      <c r="E13" s="117">
        <f t="shared" ca="1" si="18"/>
        <v>8</v>
      </c>
      <c r="F13" s="117">
        <f t="shared" ca="1" si="18"/>
        <v>21</v>
      </c>
      <c r="G13" s="117">
        <f t="shared" ca="1" si="18"/>
        <v>62</v>
      </c>
      <c r="H13" s="117">
        <f t="shared" ca="1" si="18"/>
        <v>3</v>
      </c>
      <c r="I13" s="117">
        <f t="shared" ca="1" si="18"/>
        <v>12</v>
      </c>
      <c r="J13" s="117">
        <f t="shared" ca="1" si="18"/>
        <v>48</v>
      </c>
      <c r="K13" s="117">
        <f t="shared" ca="1" si="18"/>
        <v>33</v>
      </c>
      <c r="L13" s="117">
        <f t="shared" ca="1" si="18"/>
        <v>19</v>
      </c>
      <c r="M13" s="117">
        <f t="shared" ca="1" si="18"/>
        <v>54</v>
      </c>
      <c r="N13" s="117">
        <f t="shared" ca="1" si="18"/>
        <v>61</v>
      </c>
      <c r="O13" s="117">
        <f t="shared" ca="1" si="18"/>
        <v>12</v>
      </c>
      <c r="P13" s="117">
        <f t="shared" ca="1" si="18"/>
        <v>75</v>
      </c>
      <c r="Q13" s="117">
        <f t="shared" ca="1" si="18"/>
        <v>31</v>
      </c>
      <c r="R13" s="117">
        <f t="shared" ca="1" si="18"/>
        <v>31</v>
      </c>
      <c r="S13" s="117">
        <f t="shared" ca="1" si="18"/>
        <v>21</v>
      </c>
      <c r="T13" s="117">
        <f t="shared" ca="1" si="18"/>
        <v>38</v>
      </c>
      <c r="U13" s="117">
        <f t="shared" ca="1" si="18"/>
        <v>53</v>
      </c>
      <c r="V13" s="117">
        <f t="shared" ca="1" si="18"/>
        <v>30</v>
      </c>
      <c r="W13" s="117">
        <f t="shared" ca="1" si="18"/>
        <v>71</v>
      </c>
      <c r="X13" s="117">
        <f t="shared" ca="1" si="18"/>
        <v>47</v>
      </c>
      <c r="Y13" s="117">
        <f t="shared" ca="1" si="18"/>
        <v>65</v>
      </c>
      <c r="Z13" s="117">
        <f t="shared" ca="1" si="18"/>
        <v>43</v>
      </c>
      <c r="AA13" s="117">
        <f t="shared" ca="1" si="18"/>
        <v>10</v>
      </c>
      <c r="AB13" s="117">
        <f t="shared" ca="1" si="18"/>
        <v>29</v>
      </c>
      <c r="AC13" s="117">
        <f t="shared" ca="1" si="18"/>
        <v>81</v>
      </c>
      <c r="AD13" s="117">
        <f t="shared" ca="1" si="18"/>
        <v>41</v>
      </c>
      <c r="AE13" s="117">
        <f t="shared" ca="1" si="18"/>
        <v>31</v>
      </c>
      <c r="AF13" s="117">
        <f t="shared" ca="1" si="18"/>
        <v>35</v>
      </c>
      <c r="AG13" s="117">
        <f t="shared" ca="1" si="18"/>
        <v>36</v>
      </c>
      <c r="AH13" s="117">
        <f t="shared" ref="AH13:BI13" ca="1" si="19">AH110</f>
        <v>58</v>
      </c>
      <c r="AI13" s="117">
        <f t="shared" ca="1" si="19"/>
        <v>74</v>
      </c>
      <c r="AJ13" s="117">
        <f t="shared" ca="1" si="19"/>
        <v>60</v>
      </c>
      <c r="AK13" s="117">
        <f t="shared" ca="1" si="19"/>
        <v>35</v>
      </c>
      <c r="AL13" s="117">
        <f t="shared" ca="1" si="19"/>
        <v>14</v>
      </c>
      <c r="AM13" s="117">
        <f t="shared" ca="1" si="19"/>
        <v>61</v>
      </c>
      <c r="AN13" s="117">
        <f t="shared" ca="1" si="19"/>
        <v>22</v>
      </c>
      <c r="AO13" s="117">
        <f t="shared" ca="1" si="19"/>
        <v>9</v>
      </c>
      <c r="AP13" s="117">
        <f t="shared" ca="1" si="19"/>
        <v>46</v>
      </c>
      <c r="AQ13" s="117">
        <f t="shared" ca="1" si="19"/>
        <v>2</v>
      </c>
      <c r="AR13" s="117">
        <f t="shared" ca="1" si="19"/>
        <v>39</v>
      </c>
      <c r="AS13" s="117">
        <f t="shared" ca="1" si="19"/>
        <v>49</v>
      </c>
      <c r="AT13" s="117">
        <f t="shared" ca="1" si="19"/>
        <v>59</v>
      </c>
      <c r="AU13" s="117">
        <f t="shared" ca="1" si="19"/>
        <v>42</v>
      </c>
      <c r="AV13" s="117">
        <f t="shared" ca="1" si="19"/>
        <v>34</v>
      </c>
      <c r="AW13" s="117">
        <f t="shared" ca="1" si="19"/>
        <v>2</v>
      </c>
      <c r="AX13" s="117">
        <f t="shared" ca="1" si="19"/>
        <v>67</v>
      </c>
      <c r="AY13" s="117">
        <f t="shared" ca="1" si="19"/>
        <v>62</v>
      </c>
      <c r="AZ13" s="117">
        <f t="shared" ca="1" si="19"/>
        <v>23</v>
      </c>
      <c r="BA13" s="117">
        <f t="shared" ca="1" si="19"/>
        <v>61</v>
      </c>
      <c r="BB13" s="117">
        <f t="shared" ca="1" si="19"/>
        <v>19</v>
      </c>
      <c r="BC13" s="117">
        <f t="shared" ca="1" si="19"/>
        <v>46</v>
      </c>
      <c r="BD13" s="117">
        <f t="shared" ca="1" si="19"/>
        <v>74</v>
      </c>
      <c r="BE13" s="117">
        <f t="shared" ca="1" si="19"/>
        <v>10</v>
      </c>
      <c r="BF13" s="117">
        <f t="shared" ca="1" si="19"/>
        <v>74</v>
      </c>
      <c r="BG13" s="117">
        <f t="shared" ca="1" si="19"/>
        <v>22</v>
      </c>
      <c r="BH13" s="117">
        <f t="shared" ca="1" si="19"/>
        <v>60</v>
      </c>
      <c r="BI13" s="118">
        <f t="shared" ca="1" si="19"/>
        <v>46</v>
      </c>
    </row>
    <row r="14" spans="1:61" ht="13.15" x14ac:dyDescent="0.4">
      <c r="A14" s="116">
        <v>11</v>
      </c>
      <c r="B14" s="119">
        <f t="shared" ref="B14:AG14" ca="1" si="20">IF(B111&gt;=B110,B111+1,B111)</f>
        <v>36</v>
      </c>
      <c r="C14" s="119">
        <f t="shared" ca="1" si="20"/>
        <v>3</v>
      </c>
      <c r="D14" s="119">
        <f t="shared" ca="1" si="20"/>
        <v>5</v>
      </c>
      <c r="E14" s="119">
        <f t="shared" ca="1" si="20"/>
        <v>79</v>
      </c>
      <c r="F14" s="119">
        <f t="shared" ca="1" si="20"/>
        <v>6</v>
      </c>
      <c r="G14" s="119">
        <f t="shared" ca="1" si="20"/>
        <v>78</v>
      </c>
      <c r="H14" s="119">
        <f t="shared" ca="1" si="20"/>
        <v>28</v>
      </c>
      <c r="I14" s="119">
        <f t="shared" ca="1" si="20"/>
        <v>36</v>
      </c>
      <c r="J14" s="119">
        <f t="shared" ca="1" si="20"/>
        <v>33</v>
      </c>
      <c r="K14" s="119">
        <f t="shared" ca="1" si="20"/>
        <v>14</v>
      </c>
      <c r="L14" s="119">
        <f t="shared" ca="1" si="20"/>
        <v>26</v>
      </c>
      <c r="M14" s="119">
        <f t="shared" ca="1" si="20"/>
        <v>73</v>
      </c>
      <c r="N14" s="119">
        <f t="shared" ca="1" si="20"/>
        <v>69</v>
      </c>
      <c r="O14" s="119">
        <f t="shared" ca="1" si="20"/>
        <v>56</v>
      </c>
      <c r="P14" s="119">
        <f t="shared" ca="1" si="20"/>
        <v>70</v>
      </c>
      <c r="Q14" s="119">
        <f t="shared" ca="1" si="20"/>
        <v>43</v>
      </c>
      <c r="R14" s="119">
        <f t="shared" ca="1" si="20"/>
        <v>81</v>
      </c>
      <c r="S14" s="119">
        <f t="shared" ca="1" si="20"/>
        <v>17</v>
      </c>
      <c r="T14" s="119">
        <f t="shared" ca="1" si="20"/>
        <v>49</v>
      </c>
      <c r="U14" s="119">
        <f t="shared" ca="1" si="20"/>
        <v>28</v>
      </c>
      <c r="V14" s="119">
        <f t="shared" ca="1" si="20"/>
        <v>17</v>
      </c>
      <c r="W14" s="119">
        <f t="shared" ca="1" si="20"/>
        <v>41</v>
      </c>
      <c r="X14" s="119">
        <f t="shared" ca="1" si="20"/>
        <v>3</v>
      </c>
      <c r="Y14" s="119">
        <f t="shared" ca="1" si="20"/>
        <v>29</v>
      </c>
      <c r="Z14" s="119">
        <f t="shared" ca="1" si="20"/>
        <v>59</v>
      </c>
      <c r="AA14" s="119">
        <f t="shared" ca="1" si="20"/>
        <v>41</v>
      </c>
      <c r="AB14" s="119">
        <f t="shared" ca="1" si="20"/>
        <v>10</v>
      </c>
      <c r="AC14" s="119">
        <f t="shared" ca="1" si="20"/>
        <v>53</v>
      </c>
      <c r="AD14" s="119">
        <f t="shared" ca="1" si="20"/>
        <v>15</v>
      </c>
      <c r="AE14" s="119">
        <f t="shared" ca="1" si="20"/>
        <v>36</v>
      </c>
      <c r="AF14" s="119">
        <f t="shared" ca="1" si="20"/>
        <v>41</v>
      </c>
      <c r="AG14" s="119">
        <f t="shared" ca="1" si="20"/>
        <v>66</v>
      </c>
      <c r="AH14" s="119">
        <f t="shared" ref="AH14:BI14" ca="1" si="21">IF(AH111&gt;=AH110,AH111+1,AH111)</f>
        <v>7</v>
      </c>
      <c r="AI14" s="119">
        <f t="shared" ca="1" si="21"/>
        <v>19</v>
      </c>
      <c r="AJ14" s="119">
        <f t="shared" ca="1" si="21"/>
        <v>63</v>
      </c>
      <c r="AK14" s="119">
        <f t="shared" ca="1" si="21"/>
        <v>31</v>
      </c>
      <c r="AL14" s="119">
        <f t="shared" ca="1" si="21"/>
        <v>69</v>
      </c>
      <c r="AM14" s="119">
        <f t="shared" ca="1" si="21"/>
        <v>70</v>
      </c>
      <c r="AN14" s="119">
        <f t="shared" ca="1" si="21"/>
        <v>1</v>
      </c>
      <c r="AO14" s="119">
        <f t="shared" ca="1" si="21"/>
        <v>43</v>
      </c>
      <c r="AP14" s="119">
        <f t="shared" ca="1" si="21"/>
        <v>56</v>
      </c>
      <c r="AQ14" s="119">
        <f t="shared" ca="1" si="21"/>
        <v>35</v>
      </c>
      <c r="AR14" s="119">
        <f t="shared" ca="1" si="21"/>
        <v>42</v>
      </c>
      <c r="AS14" s="119">
        <f t="shared" ca="1" si="21"/>
        <v>41</v>
      </c>
      <c r="AT14" s="119">
        <f t="shared" ca="1" si="21"/>
        <v>81</v>
      </c>
      <c r="AU14" s="119">
        <f t="shared" ca="1" si="21"/>
        <v>12</v>
      </c>
      <c r="AV14" s="119">
        <f t="shared" ca="1" si="21"/>
        <v>32</v>
      </c>
      <c r="AW14" s="119">
        <f t="shared" ca="1" si="21"/>
        <v>45</v>
      </c>
      <c r="AX14" s="119">
        <f t="shared" ca="1" si="21"/>
        <v>71</v>
      </c>
      <c r="AY14" s="119">
        <f t="shared" ca="1" si="21"/>
        <v>44</v>
      </c>
      <c r="AZ14" s="119">
        <f t="shared" ca="1" si="21"/>
        <v>65</v>
      </c>
      <c r="BA14" s="119">
        <f t="shared" ca="1" si="21"/>
        <v>75</v>
      </c>
      <c r="BB14" s="119">
        <f t="shared" ca="1" si="21"/>
        <v>27</v>
      </c>
      <c r="BC14" s="119">
        <f t="shared" ca="1" si="21"/>
        <v>3</v>
      </c>
      <c r="BD14" s="119">
        <f t="shared" ca="1" si="21"/>
        <v>21</v>
      </c>
      <c r="BE14" s="119">
        <f t="shared" ca="1" si="21"/>
        <v>1</v>
      </c>
      <c r="BF14" s="119">
        <f t="shared" ca="1" si="21"/>
        <v>81</v>
      </c>
      <c r="BG14" s="119">
        <f t="shared" ca="1" si="21"/>
        <v>52</v>
      </c>
      <c r="BH14" s="119">
        <f t="shared" ca="1" si="21"/>
        <v>8</v>
      </c>
      <c r="BI14" s="120">
        <f t="shared" ca="1" si="21"/>
        <v>34</v>
      </c>
    </row>
    <row r="15" spans="1:61" ht="13.15" x14ac:dyDescent="0.4">
      <c r="A15" s="116">
        <v>12</v>
      </c>
      <c r="B15" s="117">
        <f t="shared" ref="B15:AG15" ca="1" si="22">IF(B112&gt;=MIN(B13,B14),IF((B112+1)&gt;=MAX(B13,B14),B112+2,B112+1),B112)</f>
        <v>35</v>
      </c>
      <c r="C15" s="117">
        <f t="shared" ca="1" si="22"/>
        <v>52</v>
      </c>
      <c r="D15" s="117">
        <f t="shared" ca="1" si="22"/>
        <v>20</v>
      </c>
      <c r="E15" s="117">
        <f t="shared" ca="1" si="22"/>
        <v>71</v>
      </c>
      <c r="F15" s="117">
        <f t="shared" ca="1" si="22"/>
        <v>11</v>
      </c>
      <c r="G15" s="117">
        <f t="shared" ca="1" si="22"/>
        <v>55</v>
      </c>
      <c r="H15" s="117">
        <f t="shared" ca="1" si="22"/>
        <v>44</v>
      </c>
      <c r="I15" s="117">
        <f t="shared" ca="1" si="22"/>
        <v>59</v>
      </c>
      <c r="J15" s="117">
        <f t="shared" ca="1" si="22"/>
        <v>43</v>
      </c>
      <c r="K15" s="117">
        <f t="shared" ca="1" si="22"/>
        <v>63</v>
      </c>
      <c r="L15" s="117">
        <f t="shared" ca="1" si="22"/>
        <v>30</v>
      </c>
      <c r="M15" s="117">
        <f t="shared" ca="1" si="22"/>
        <v>20</v>
      </c>
      <c r="N15" s="117">
        <f t="shared" ca="1" si="22"/>
        <v>41</v>
      </c>
      <c r="O15" s="117">
        <f t="shared" ca="1" si="22"/>
        <v>2</v>
      </c>
      <c r="P15" s="117">
        <f t="shared" ca="1" si="22"/>
        <v>46</v>
      </c>
      <c r="Q15" s="117">
        <f t="shared" ca="1" si="22"/>
        <v>75</v>
      </c>
      <c r="R15" s="117">
        <f t="shared" ca="1" si="22"/>
        <v>3</v>
      </c>
      <c r="S15" s="117">
        <f t="shared" ca="1" si="22"/>
        <v>45</v>
      </c>
      <c r="T15" s="117">
        <f t="shared" ca="1" si="22"/>
        <v>64</v>
      </c>
      <c r="U15" s="117">
        <f t="shared" ca="1" si="22"/>
        <v>67</v>
      </c>
      <c r="V15" s="117">
        <f t="shared" ca="1" si="22"/>
        <v>36</v>
      </c>
      <c r="W15" s="117">
        <f t="shared" ca="1" si="22"/>
        <v>37</v>
      </c>
      <c r="X15" s="117">
        <f t="shared" ca="1" si="22"/>
        <v>19</v>
      </c>
      <c r="Y15" s="117">
        <f t="shared" ca="1" si="22"/>
        <v>47</v>
      </c>
      <c r="Z15" s="117">
        <f t="shared" ca="1" si="22"/>
        <v>26</v>
      </c>
      <c r="AA15" s="117">
        <f t="shared" ca="1" si="22"/>
        <v>14</v>
      </c>
      <c r="AB15" s="117">
        <f t="shared" ca="1" si="22"/>
        <v>57</v>
      </c>
      <c r="AC15" s="117">
        <f t="shared" ca="1" si="22"/>
        <v>55</v>
      </c>
      <c r="AD15" s="117">
        <f t="shared" ca="1" si="22"/>
        <v>54</v>
      </c>
      <c r="AE15" s="117">
        <f t="shared" ca="1" si="22"/>
        <v>2</v>
      </c>
      <c r="AF15" s="117">
        <f t="shared" ca="1" si="22"/>
        <v>52</v>
      </c>
      <c r="AG15" s="117">
        <f t="shared" ca="1" si="22"/>
        <v>28</v>
      </c>
      <c r="AH15" s="117">
        <f t="shared" ref="AH15:BI15" ca="1" si="23">IF(AH112&gt;=MIN(AH13,AH14),IF((AH112+1)&gt;=MAX(AH13,AH14),AH112+2,AH112+1),AH112)</f>
        <v>1</v>
      </c>
      <c r="AI15" s="117">
        <f t="shared" ca="1" si="23"/>
        <v>64</v>
      </c>
      <c r="AJ15" s="117">
        <f t="shared" ca="1" si="23"/>
        <v>31</v>
      </c>
      <c r="AK15" s="117">
        <f t="shared" ca="1" si="23"/>
        <v>32</v>
      </c>
      <c r="AL15" s="117">
        <f t="shared" ca="1" si="23"/>
        <v>47</v>
      </c>
      <c r="AM15" s="117">
        <f t="shared" ca="1" si="23"/>
        <v>44</v>
      </c>
      <c r="AN15" s="117">
        <f t="shared" ca="1" si="23"/>
        <v>63</v>
      </c>
      <c r="AO15" s="117">
        <f t="shared" ca="1" si="23"/>
        <v>23</v>
      </c>
      <c r="AP15" s="117">
        <f t="shared" ca="1" si="23"/>
        <v>7</v>
      </c>
      <c r="AQ15" s="117">
        <f t="shared" ca="1" si="23"/>
        <v>8</v>
      </c>
      <c r="AR15" s="117">
        <f t="shared" ca="1" si="23"/>
        <v>48</v>
      </c>
      <c r="AS15" s="117">
        <f t="shared" ca="1" si="23"/>
        <v>53</v>
      </c>
      <c r="AT15" s="117">
        <f t="shared" ca="1" si="23"/>
        <v>63</v>
      </c>
      <c r="AU15" s="117">
        <f t="shared" ca="1" si="23"/>
        <v>30</v>
      </c>
      <c r="AV15" s="117">
        <f t="shared" ca="1" si="23"/>
        <v>54</v>
      </c>
      <c r="AW15" s="117">
        <f t="shared" ca="1" si="23"/>
        <v>67</v>
      </c>
      <c r="AX15" s="117">
        <f t="shared" ca="1" si="23"/>
        <v>35</v>
      </c>
      <c r="AY15" s="117">
        <f t="shared" ca="1" si="23"/>
        <v>1</v>
      </c>
      <c r="AZ15" s="117">
        <f t="shared" ca="1" si="23"/>
        <v>79</v>
      </c>
      <c r="BA15" s="117">
        <f t="shared" ca="1" si="23"/>
        <v>47</v>
      </c>
      <c r="BB15" s="117">
        <f t="shared" ca="1" si="23"/>
        <v>55</v>
      </c>
      <c r="BC15" s="117">
        <f t="shared" ca="1" si="23"/>
        <v>69</v>
      </c>
      <c r="BD15" s="117">
        <f t="shared" ca="1" si="23"/>
        <v>22</v>
      </c>
      <c r="BE15" s="117">
        <f t="shared" ca="1" si="23"/>
        <v>28</v>
      </c>
      <c r="BF15" s="117">
        <f t="shared" ca="1" si="23"/>
        <v>43</v>
      </c>
      <c r="BG15" s="117">
        <f t="shared" ca="1" si="23"/>
        <v>77</v>
      </c>
      <c r="BH15" s="117">
        <f t="shared" ca="1" si="23"/>
        <v>57</v>
      </c>
      <c r="BI15" s="118">
        <f t="shared" ca="1" si="23"/>
        <v>40</v>
      </c>
    </row>
    <row r="16" spans="1:61" ht="13.15" x14ac:dyDescent="0.4">
      <c r="A16" s="116">
        <v>13</v>
      </c>
      <c r="B16" s="119">
        <f t="shared" ref="B16:AG16" ca="1" si="24">B113</f>
        <v>33</v>
      </c>
      <c r="C16" s="119">
        <f t="shared" ca="1" si="24"/>
        <v>8</v>
      </c>
      <c r="D16" s="119">
        <f t="shared" ca="1" si="24"/>
        <v>3</v>
      </c>
      <c r="E16" s="119">
        <f t="shared" ca="1" si="24"/>
        <v>36</v>
      </c>
      <c r="F16" s="119">
        <f t="shared" ca="1" si="24"/>
        <v>16</v>
      </c>
      <c r="G16" s="119">
        <f t="shared" ca="1" si="24"/>
        <v>39</v>
      </c>
      <c r="H16" s="119">
        <f t="shared" ca="1" si="24"/>
        <v>30</v>
      </c>
      <c r="I16" s="119">
        <f t="shared" ca="1" si="24"/>
        <v>16</v>
      </c>
      <c r="J16" s="119">
        <f t="shared" ca="1" si="24"/>
        <v>72</v>
      </c>
      <c r="K16" s="119">
        <f t="shared" ca="1" si="24"/>
        <v>12</v>
      </c>
      <c r="L16" s="119">
        <f t="shared" ca="1" si="24"/>
        <v>45</v>
      </c>
      <c r="M16" s="119">
        <f t="shared" ca="1" si="24"/>
        <v>10</v>
      </c>
      <c r="N16" s="119">
        <f t="shared" ca="1" si="24"/>
        <v>64</v>
      </c>
      <c r="O16" s="119">
        <f t="shared" ca="1" si="24"/>
        <v>48</v>
      </c>
      <c r="P16" s="119">
        <f t="shared" ca="1" si="24"/>
        <v>65</v>
      </c>
      <c r="Q16" s="119">
        <f t="shared" ca="1" si="24"/>
        <v>9</v>
      </c>
      <c r="R16" s="119">
        <f t="shared" ca="1" si="24"/>
        <v>61</v>
      </c>
      <c r="S16" s="119">
        <f t="shared" ca="1" si="24"/>
        <v>45</v>
      </c>
      <c r="T16" s="119">
        <f t="shared" ca="1" si="24"/>
        <v>46</v>
      </c>
      <c r="U16" s="119">
        <f t="shared" ca="1" si="24"/>
        <v>69</v>
      </c>
      <c r="V16" s="119">
        <f t="shared" ca="1" si="24"/>
        <v>79</v>
      </c>
      <c r="W16" s="119">
        <f t="shared" ca="1" si="24"/>
        <v>70</v>
      </c>
      <c r="X16" s="119">
        <f t="shared" ca="1" si="24"/>
        <v>6</v>
      </c>
      <c r="Y16" s="119">
        <f t="shared" ca="1" si="24"/>
        <v>1</v>
      </c>
      <c r="Z16" s="119">
        <f t="shared" ca="1" si="24"/>
        <v>21</v>
      </c>
      <c r="AA16" s="119">
        <f t="shared" ca="1" si="24"/>
        <v>41</v>
      </c>
      <c r="AB16" s="119">
        <f t="shared" ca="1" si="24"/>
        <v>77</v>
      </c>
      <c r="AC16" s="119">
        <f t="shared" ca="1" si="24"/>
        <v>58</v>
      </c>
      <c r="AD16" s="119">
        <f t="shared" ca="1" si="24"/>
        <v>34</v>
      </c>
      <c r="AE16" s="119">
        <f t="shared" ca="1" si="24"/>
        <v>11</v>
      </c>
      <c r="AF16" s="119">
        <f t="shared" ca="1" si="24"/>
        <v>14</v>
      </c>
      <c r="AG16" s="119">
        <f t="shared" ca="1" si="24"/>
        <v>77</v>
      </c>
      <c r="AH16" s="119">
        <f t="shared" ref="AH16:BI16" ca="1" si="25">AH113</f>
        <v>68</v>
      </c>
      <c r="AI16" s="119">
        <f t="shared" ca="1" si="25"/>
        <v>48</v>
      </c>
      <c r="AJ16" s="119">
        <f t="shared" ca="1" si="25"/>
        <v>59</v>
      </c>
      <c r="AK16" s="119">
        <f t="shared" ca="1" si="25"/>
        <v>62</v>
      </c>
      <c r="AL16" s="119">
        <f t="shared" ca="1" si="25"/>
        <v>61</v>
      </c>
      <c r="AM16" s="119">
        <f t="shared" ca="1" si="25"/>
        <v>25</v>
      </c>
      <c r="AN16" s="119">
        <f t="shared" ca="1" si="25"/>
        <v>81</v>
      </c>
      <c r="AO16" s="119">
        <f t="shared" ca="1" si="25"/>
        <v>45</v>
      </c>
      <c r="AP16" s="119">
        <f t="shared" ca="1" si="25"/>
        <v>31</v>
      </c>
      <c r="AQ16" s="119">
        <f t="shared" ca="1" si="25"/>
        <v>73</v>
      </c>
      <c r="AR16" s="119">
        <f t="shared" ca="1" si="25"/>
        <v>57</v>
      </c>
      <c r="AS16" s="119">
        <f t="shared" ca="1" si="25"/>
        <v>37</v>
      </c>
      <c r="AT16" s="119">
        <f t="shared" ca="1" si="25"/>
        <v>42</v>
      </c>
      <c r="AU16" s="119">
        <f t="shared" ca="1" si="25"/>
        <v>41</v>
      </c>
      <c r="AV16" s="119">
        <f t="shared" ca="1" si="25"/>
        <v>20</v>
      </c>
      <c r="AW16" s="119">
        <f t="shared" ca="1" si="25"/>
        <v>28</v>
      </c>
      <c r="AX16" s="119">
        <f t="shared" ca="1" si="25"/>
        <v>53</v>
      </c>
      <c r="AY16" s="119">
        <f t="shared" ca="1" si="25"/>
        <v>70</v>
      </c>
      <c r="AZ16" s="119">
        <f t="shared" ca="1" si="25"/>
        <v>24</v>
      </c>
      <c r="BA16" s="119">
        <f t="shared" ca="1" si="25"/>
        <v>57</v>
      </c>
      <c r="BB16" s="119">
        <f t="shared" ca="1" si="25"/>
        <v>73</v>
      </c>
      <c r="BC16" s="119">
        <f t="shared" ca="1" si="25"/>
        <v>17</v>
      </c>
      <c r="BD16" s="119">
        <f t="shared" ca="1" si="25"/>
        <v>77</v>
      </c>
      <c r="BE16" s="119">
        <f t="shared" ca="1" si="25"/>
        <v>52</v>
      </c>
      <c r="BF16" s="119">
        <f t="shared" ca="1" si="25"/>
        <v>22</v>
      </c>
      <c r="BG16" s="119">
        <f t="shared" ca="1" si="25"/>
        <v>39</v>
      </c>
      <c r="BH16" s="119">
        <f t="shared" ca="1" si="25"/>
        <v>21</v>
      </c>
      <c r="BI16" s="120">
        <f t="shared" ca="1" si="25"/>
        <v>41</v>
      </c>
    </row>
    <row r="17" spans="1:61" ht="13.15" x14ac:dyDescent="0.4">
      <c r="A17" s="116">
        <v>14</v>
      </c>
      <c r="B17" s="117">
        <f t="shared" ref="B17:AG17" ca="1" si="26">IF(B114&gt;=B113,B114+1,B114)</f>
        <v>68</v>
      </c>
      <c r="C17" s="117">
        <f t="shared" ca="1" si="26"/>
        <v>17</v>
      </c>
      <c r="D17" s="117">
        <f t="shared" ca="1" si="26"/>
        <v>14</v>
      </c>
      <c r="E17" s="117">
        <f t="shared" ca="1" si="26"/>
        <v>16</v>
      </c>
      <c r="F17" s="117">
        <f t="shared" ca="1" si="26"/>
        <v>5</v>
      </c>
      <c r="G17" s="117">
        <f t="shared" ca="1" si="26"/>
        <v>50</v>
      </c>
      <c r="H17" s="117">
        <f t="shared" ca="1" si="26"/>
        <v>3</v>
      </c>
      <c r="I17" s="117">
        <f t="shared" ca="1" si="26"/>
        <v>17</v>
      </c>
      <c r="J17" s="117">
        <f t="shared" ca="1" si="26"/>
        <v>52</v>
      </c>
      <c r="K17" s="117">
        <f t="shared" ca="1" si="26"/>
        <v>78</v>
      </c>
      <c r="L17" s="117">
        <f t="shared" ca="1" si="26"/>
        <v>27</v>
      </c>
      <c r="M17" s="117">
        <f t="shared" ca="1" si="26"/>
        <v>32</v>
      </c>
      <c r="N17" s="117">
        <f t="shared" ca="1" si="26"/>
        <v>69</v>
      </c>
      <c r="O17" s="117">
        <f t="shared" ca="1" si="26"/>
        <v>40</v>
      </c>
      <c r="P17" s="117">
        <f t="shared" ca="1" si="26"/>
        <v>21</v>
      </c>
      <c r="Q17" s="117">
        <f t="shared" ca="1" si="26"/>
        <v>3</v>
      </c>
      <c r="R17" s="117">
        <f t="shared" ca="1" si="26"/>
        <v>63</v>
      </c>
      <c r="S17" s="117">
        <f t="shared" ca="1" si="26"/>
        <v>35</v>
      </c>
      <c r="T17" s="117">
        <f t="shared" ca="1" si="26"/>
        <v>62</v>
      </c>
      <c r="U17" s="117">
        <f t="shared" ca="1" si="26"/>
        <v>43</v>
      </c>
      <c r="V17" s="117">
        <f t="shared" ca="1" si="26"/>
        <v>48</v>
      </c>
      <c r="W17" s="117">
        <f t="shared" ca="1" si="26"/>
        <v>27</v>
      </c>
      <c r="X17" s="117">
        <f t="shared" ca="1" si="26"/>
        <v>18</v>
      </c>
      <c r="Y17" s="117">
        <f t="shared" ca="1" si="26"/>
        <v>20</v>
      </c>
      <c r="Z17" s="117">
        <f t="shared" ca="1" si="26"/>
        <v>64</v>
      </c>
      <c r="AA17" s="117">
        <f t="shared" ca="1" si="26"/>
        <v>67</v>
      </c>
      <c r="AB17" s="117">
        <f t="shared" ca="1" si="26"/>
        <v>35</v>
      </c>
      <c r="AC17" s="117">
        <f t="shared" ca="1" si="26"/>
        <v>18</v>
      </c>
      <c r="AD17" s="117">
        <f t="shared" ca="1" si="26"/>
        <v>33</v>
      </c>
      <c r="AE17" s="117">
        <f t="shared" ca="1" si="26"/>
        <v>15</v>
      </c>
      <c r="AF17" s="117">
        <f t="shared" ca="1" si="26"/>
        <v>32</v>
      </c>
      <c r="AG17" s="117">
        <f t="shared" ca="1" si="26"/>
        <v>28</v>
      </c>
      <c r="AH17" s="117">
        <f t="shared" ref="AH17:BI17" ca="1" si="27">IF(AH114&gt;=AH113,AH114+1,AH114)</f>
        <v>14</v>
      </c>
      <c r="AI17" s="117">
        <f t="shared" ca="1" si="27"/>
        <v>35</v>
      </c>
      <c r="AJ17" s="117">
        <f t="shared" ca="1" si="27"/>
        <v>18</v>
      </c>
      <c r="AK17" s="117">
        <f t="shared" ca="1" si="27"/>
        <v>69</v>
      </c>
      <c r="AL17" s="117">
        <f t="shared" ca="1" si="27"/>
        <v>30</v>
      </c>
      <c r="AM17" s="117">
        <f t="shared" ca="1" si="27"/>
        <v>70</v>
      </c>
      <c r="AN17" s="117">
        <f t="shared" ca="1" si="27"/>
        <v>51</v>
      </c>
      <c r="AO17" s="117">
        <f t="shared" ca="1" si="27"/>
        <v>79</v>
      </c>
      <c r="AP17" s="117">
        <f t="shared" ca="1" si="27"/>
        <v>35</v>
      </c>
      <c r="AQ17" s="117">
        <f t="shared" ca="1" si="27"/>
        <v>62</v>
      </c>
      <c r="AR17" s="117">
        <f t="shared" ca="1" si="27"/>
        <v>62</v>
      </c>
      <c r="AS17" s="117">
        <f t="shared" ca="1" si="27"/>
        <v>62</v>
      </c>
      <c r="AT17" s="117">
        <f t="shared" ca="1" si="27"/>
        <v>45</v>
      </c>
      <c r="AU17" s="117">
        <f t="shared" ca="1" si="27"/>
        <v>51</v>
      </c>
      <c r="AV17" s="117">
        <f t="shared" ca="1" si="27"/>
        <v>47</v>
      </c>
      <c r="AW17" s="117">
        <f t="shared" ca="1" si="27"/>
        <v>60</v>
      </c>
      <c r="AX17" s="117">
        <f t="shared" ca="1" si="27"/>
        <v>62</v>
      </c>
      <c r="AY17" s="117">
        <f t="shared" ca="1" si="27"/>
        <v>60</v>
      </c>
      <c r="AZ17" s="117">
        <f t="shared" ca="1" si="27"/>
        <v>64</v>
      </c>
      <c r="BA17" s="117">
        <f t="shared" ca="1" si="27"/>
        <v>24</v>
      </c>
      <c r="BB17" s="117">
        <f t="shared" ca="1" si="27"/>
        <v>23</v>
      </c>
      <c r="BC17" s="117">
        <f t="shared" ca="1" si="27"/>
        <v>69</v>
      </c>
      <c r="BD17" s="117">
        <f t="shared" ca="1" si="27"/>
        <v>31</v>
      </c>
      <c r="BE17" s="117">
        <f t="shared" ca="1" si="27"/>
        <v>28</v>
      </c>
      <c r="BF17" s="117">
        <f t="shared" ca="1" si="27"/>
        <v>36</v>
      </c>
      <c r="BG17" s="117">
        <f t="shared" ca="1" si="27"/>
        <v>9</v>
      </c>
      <c r="BH17" s="117">
        <f t="shared" ca="1" si="27"/>
        <v>70</v>
      </c>
      <c r="BI17" s="118">
        <f t="shared" ca="1" si="27"/>
        <v>42</v>
      </c>
    </row>
    <row r="18" spans="1:61" ht="13.15" x14ac:dyDescent="0.4">
      <c r="A18" s="116">
        <v>15</v>
      </c>
      <c r="B18" s="119">
        <f t="shared" ref="B18:AG18" ca="1" si="28">IF(B115&gt;=MIN(B16,B17),IF((B115+1)&gt;=MAX(B16,B17),B115+2,B115+1),B115)</f>
        <v>39</v>
      </c>
      <c r="C18" s="119">
        <f t="shared" ca="1" si="28"/>
        <v>58</v>
      </c>
      <c r="D18" s="119">
        <f t="shared" ca="1" si="28"/>
        <v>21</v>
      </c>
      <c r="E18" s="119">
        <f t="shared" ca="1" si="28"/>
        <v>66</v>
      </c>
      <c r="F18" s="119">
        <f t="shared" ca="1" si="28"/>
        <v>26</v>
      </c>
      <c r="G18" s="119">
        <f t="shared" ca="1" si="28"/>
        <v>54</v>
      </c>
      <c r="H18" s="119">
        <f t="shared" ca="1" si="28"/>
        <v>68</v>
      </c>
      <c r="I18" s="119">
        <f t="shared" ca="1" si="28"/>
        <v>60</v>
      </c>
      <c r="J18" s="119">
        <f t="shared" ca="1" si="28"/>
        <v>4</v>
      </c>
      <c r="K18" s="119">
        <f t="shared" ca="1" si="28"/>
        <v>36</v>
      </c>
      <c r="L18" s="119">
        <f t="shared" ca="1" si="28"/>
        <v>21</v>
      </c>
      <c r="M18" s="119">
        <f t="shared" ca="1" si="28"/>
        <v>65</v>
      </c>
      <c r="N18" s="119">
        <f t="shared" ca="1" si="28"/>
        <v>52</v>
      </c>
      <c r="O18" s="119">
        <f t="shared" ca="1" si="28"/>
        <v>54</v>
      </c>
      <c r="P18" s="119">
        <f t="shared" ca="1" si="28"/>
        <v>5</v>
      </c>
      <c r="Q18" s="119">
        <f t="shared" ca="1" si="28"/>
        <v>69</v>
      </c>
      <c r="R18" s="119">
        <f t="shared" ca="1" si="28"/>
        <v>14</v>
      </c>
      <c r="S18" s="119">
        <f t="shared" ca="1" si="28"/>
        <v>1</v>
      </c>
      <c r="T18" s="119">
        <f t="shared" ca="1" si="28"/>
        <v>7</v>
      </c>
      <c r="U18" s="119">
        <f t="shared" ca="1" si="28"/>
        <v>65</v>
      </c>
      <c r="V18" s="119">
        <f t="shared" ca="1" si="28"/>
        <v>26</v>
      </c>
      <c r="W18" s="119">
        <f t="shared" ca="1" si="28"/>
        <v>81</v>
      </c>
      <c r="X18" s="119">
        <f t="shared" ca="1" si="28"/>
        <v>68</v>
      </c>
      <c r="Y18" s="119">
        <f t="shared" ca="1" si="28"/>
        <v>43</v>
      </c>
      <c r="Z18" s="119">
        <f t="shared" ca="1" si="28"/>
        <v>17</v>
      </c>
      <c r="AA18" s="119">
        <f t="shared" ca="1" si="28"/>
        <v>65</v>
      </c>
      <c r="AB18" s="119">
        <f t="shared" ca="1" si="28"/>
        <v>9</v>
      </c>
      <c r="AC18" s="119">
        <f t="shared" ca="1" si="28"/>
        <v>32</v>
      </c>
      <c r="AD18" s="119">
        <f t="shared" ca="1" si="28"/>
        <v>78</v>
      </c>
      <c r="AE18" s="119">
        <f t="shared" ca="1" si="28"/>
        <v>60</v>
      </c>
      <c r="AF18" s="119">
        <f t="shared" ca="1" si="28"/>
        <v>65</v>
      </c>
      <c r="AG18" s="119">
        <f t="shared" ca="1" si="28"/>
        <v>66</v>
      </c>
      <c r="AH18" s="119">
        <f t="shared" ref="AH18:BI18" ca="1" si="29">IF(AH115&gt;=MIN(AH16,AH17),IF((AH115+1)&gt;=MAX(AH16,AH17),AH115+2,AH115+1),AH115)</f>
        <v>7</v>
      </c>
      <c r="AI18" s="119">
        <f t="shared" ca="1" si="29"/>
        <v>72</v>
      </c>
      <c r="AJ18" s="119">
        <f t="shared" ca="1" si="29"/>
        <v>33</v>
      </c>
      <c r="AK18" s="119">
        <f t="shared" ca="1" si="29"/>
        <v>28</v>
      </c>
      <c r="AL18" s="119">
        <f t="shared" ca="1" si="29"/>
        <v>2</v>
      </c>
      <c r="AM18" s="119">
        <f t="shared" ca="1" si="29"/>
        <v>1</v>
      </c>
      <c r="AN18" s="119">
        <f t="shared" ca="1" si="29"/>
        <v>11</v>
      </c>
      <c r="AO18" s="119">
        <f t="shared" ca="1" si="29"/>
        <v>10</v>
      </c>
      <c r="AP18" s="119">
        <f t="shared" ca="1" si="29"/>
        <v>18</v>
      </c>
      <c r="AQ18" s="119">
        <f t="shared" ca="1" si="29"/>
        <v>35</v>
      </c>
      <c r="AR18" s="119">
        <f t="shared" ca="1" si="29"/>
        <v>3</v>
      </c>
      <c r="AS18" s="119">
        <f t="shared" ca="1" si="29"/>
        <v>47</v>
      </c>
      <c r="AT18" s="119">
        <f t="shared" ca="1" si="29"/>
        <v>57</v>
      </c>
      <c r="AU18" s="119">
        <f t="shared" ca="1" si="29"/>
        <v>73</v>
      </c>
      <c r="AV18" s="119">
        <f t="shared" ca="1" si="29"/>
        <v>48</v>
      </c>
      <c r="AW18" s="119">
        <f t="shared" ca="1" si="29"/>
        <v>5</v>
      </c>
      <c r="AX18" s="119">
        <f t="shared" ca="1" si="29"/>
        <v>11</v>
      </c>
      <c r="AY18" s="119">
        <f t="shared" ca="1" si="29"/>
        <v>42</v>
      </c>
      <c r="AZ18" s="119">
        <f t="shared" ca="1" si="29"/>
        <v>61</v>
      </c>
      <c r="BA18" s="119">
        <f t="shared" ca="1" si="29"/>
        <v>80</v>
      </c>
      <c r="BB18" s="119">
        <f t="shared" ca="1" si="29"/>
        <v>30</v>
      </c>
      <c r="BC18" s="119">
        <f t="shared" ca="1" si="29"/>
        <v>11</v>
      </c>
      <c r="BD18" s="119">
        <f t="shared" ca="1" si="29"/>
        <v>26</v>
      </c>
      <c r="BE18" s="119">
        <f t="shared" ca="1" si="29"/>
        <v>31</v>
      </c>
      <c r="BF18" s="119">
        <f t="shared" ca="1" si="29"/>
        <v>78</v>
      </c>
      <c r="BG18" s="119">
        <f t="shared" ca="1" si="29"/>
        <v>8</v>
      </c>
      <c r="BH18" s="119">
        <f t="shared" ca="1" si="29"/>
        <v>13</v>
      </c>
      <c r="BI18" s="120">
        <f t="shared" ca="1" si="29"/>
        <v>54</v>
      </c>
    </row>
    <row r="19" spans="1:61" ht="13.15" x14ac:dyDescent="0.4">
      <c r="A19" s="116">
        <v>16</v>
      </c>
      <c r="B19" s="117">
        <f t="shared" ref="B19:AG19" ca="1" si="30">B116</f>
        <v>39</v>
      </c>
      <c r="C19" s="117">
        <f t="shared" ca="1" si="30"/>
        <v>61</v>
      </c>
      <c r="D19" s="117">
        <f t="shared" ca="1" si="30"/>
        <v>42</v>
      </c>
      <c r="E19" s="117">
        <f t="shared" ca="1" si="30"/>
        <v>22</v>
      </c>
      <c r="F19" s="117">
        <f t="shared" ca="1" si="30"/>
        <v>9</v>
      </c>
      <c r="G19" s="117">
        <f t="shared" ca="1" si="30"/>
        <v>31</v>
      </c>
      <c r="H19" s="117">
        <f t="shared" ca="1" si="30"/>
        <v>30</v>
      </c>
      <c r="I19" s="117">
        <f t="shared" ca="1" si="30"/>
        <v>14</v>
      </c>
      <c r="J19" s="117">
        <f t="shared" ca="1" si="30"/>
        <v>67</v>
      </c>
      <c r="K19" s="117">
        <f t="shared" ca="1" si="30"/>
        <v>34</v>
      </c>
      <c r="L19" s="117">
        <f t="shared" ca="1" si="30"/>
        <v>21</v>
      </c>
      <c r="M19" s="117">
        <f t="shared" ca="1" si="30"/>
        <v>12</v>
      </c>
      <c r="N19" s="117">
        <f t="shared" ca="1" si="30"/>
        <v>39</v>
      </c>
      <c r="O19" s="117">
        <f t="shared" ca="1" si="30"/>
        <v>64</v>
      </c>
      <c r="P19" s="117">
        <f t="shared" ca="1" si="30"/>
        <v>77</v>
      </c>
      <c r="Q19" s="117">
        <f t="shared" ca="1" si="30"/>
        <v>45</v>
      </c>
      <c r="R19" s="117">
        <f t="shared" ca="1" si="30"/>
        <v>12</v>
      </c>
      <c r="S19" s="117">
        <f t="shared" ca="1" si="30"/>
        <v>21</v>
      </c>
      <c r="T19" s="117">
        <f t="shared" ca="1" si="30"/>
        <v>81</v>
      </c>
      <c r="U19" s="117">
        <f t="shared" ca="1" si="30"/>
        <v>69</v>
      </c>
      <c r="V19" s="117">
        <f t="shared" ca="1" si="30"/>
        <v>29</v>
      </c>
      <c r="W19" s="117">
        <f t="shared" ca="1" si="30"/>
        <v>3</v>
      </c>
      <c r="X19" s="117">
        <f t="shared" ca="1" si="30"/>
        <v>2</v>
      </c>
      <c r="Y19" s="117">
        <f t="shared" ca="1" si="30"/>
        <v>74</v>
      </c>
      <c r="Z19" s="117">
        <f t="shared" ca="1" si="30"/>
        <v>41</v>
      </c>
      <c r="AA19" s="117">
        <f t="shared" ca="1" si="30"/>
        <v>46</v>
      </c>
      <c r="AB19" s="117">
        <f t="shared" ca="1" si="30"/>
        <v>62</v>
      </c>
      <c r="AC19" s="117">
        <f t="shared" ca="1" si="30"/>
        <v>38</v>
      </c>
      <c r="AD19" s="117">
        <f t="shared" ca="1" si="30"/>
        <v>32</v>
      </c>
      <c r="AE19" s="117">
        <f t="shared" ca="1" si="30"/>
        <v>68</v>
      </c>
      <c r="AF19" s="117">
        <f t="shared" ca="1" si="30"/>
        <v>1</v>
      </c>
      <c r="AG19" s="117">
        <f t="shared" ca="1" si="30"/>
        <v>65</v>
      </c>
      <c r="AH19" s="117">
        <f t="shared" ref="AH19:BI19" ca="1" si="31">AH116</f>
        <v>25</v>
      </c>
      <c r="AI19" s="117">
        <f t="shared" ca="1" si="31"/>
        <v>8</v>
      </c>
      <c r="AJ19" s="117">
        <f t="shared" ca="1" si="31"/>
        <v>31</v>
      </c>
      <c r="AK19" s="117">
        <f t="shared" ca="1" si="31"/>
        <v>77</v>
      </c>
      <c r="AL19" s="117">
        <f t="shared" ca="1" si="31"/>
        <v>53</v>
      </c>
      <c r="AM19" s="117">
        <f t="shared" ca="1" si="31"/>
        <v>75</v>
      </c>
      <c r="AN19" s="117">
        <f t="shared" ca="1" si="31"/>
        <v>62</v>
      </c>
      <c r="AO19" s="117">
        <f t="shared" ca="1" si="31"/>
        <v>42</v>
      </c>
      <c r="AP19" s="117">
        <f t="shared" ca="1" si="31"/>
        <v>54</v>
      </c>
      <c r="AQ19" s="117">
        <f t="shared" ca="1" si="31"/>
        <v>29</v>
      </c>
      <c r="AR19" s="117">
        <f t="shared" ca="1" si="31"/>
        <v>18</v>
      </c>
      <c r="AS19" s="117">
        <f t="shared" ca="1" si="31"/>
        <v>46</v>
      </c>
      <c r="AT19" s="117">
        <f t="shared" ca="1" si="31"/>
        <v>8</v>
      </c>
      <c r="AU19" s="117">
        <f t="shared" ca="1" si="31"/>
        <v>54</v>
      </c>
      <c r="AV19" s="117">
        <f t="shared" ca="1" si="31"/>
        <v>40</v>
      </c>
      <c r="AW19" s="117">
        <f t="shared" ca="1" si="31"/>
        <v>41</v>
      </c>
      <c r="AX19" s="117">
        <f t="shared" ca="1" si="31"/>
        <v>28</v>
      </c>
      <c r="AY19" s="117">
        <f t="shared" ca="1" si="31"/>
        <v>30</v>
      </c>
      <c r="AZ19" s="117">
        <f t="shared" ca="1" si="31"/>
        <v>79</v>
      </c>
      <c r="BA19" s="117">
        <f t="shared" ca="1" si="31"/>
        <v>17</v>
      </c>
      <c r="BB19" s="117">
        <f t="shared" ca="1" si="31"/>
        <v>34</v>
      </c>
      <c r="BC19" s="117">
        <f t="shared" ca="1" si="31"/>
        <v>25</v>
      </c>
      <c r="BD19" s="117">
        <f t="shared" ca="1" si="31"/>
        <v>4</v>
      </c>
      <c r="BE19" s="117">
        <f t="shared" ca="1" si="31"/>
        <v>65</v>
      </c>
      <c r="BF19" s="117">
        <f t="shared" ca="1" si="31"/>
        <v>59</v>
      </c>
      <c r="BG19" s="117">
        <f t="shared" ca="1" si="31"/>
        <v>29</v>
      </c>
      <c r="BH19" s="117">
        <f t="shared" ca="1" si="31"/>
        <v>32</v>
      </c>
      <c r="BI19" s="118">
        <f t="shared" ca="1" si="31"/>
        <v>81</v>
      </c>
    </row>
    <row r="20" spans="1:61" ht="13.15" x14ac:dyDescent="0.4">
      <c r="A20" s="116">
        <v>17</v>
      </c>
      <c r="B20" s="119">
        <f t="shared" ref="B20:AG20" ca="1" si="32">IF(B117&gt;=B116,B117+1,B117)</f>
        <v>17</v>
      </c>
      <c r="C20" s="119">
        <f t="shared" ca="1" si="32"/>
        <v>69</v>
      </c>
      <c r="D20" s="119">
        <f t="shared" ca="1" si="32"/>
        <v>62</v>
      </c>
      <c r="E20" s="119">
        <f t="shared" ca="1" si="32"/>
        <v>64</v>
      </c>
      <c r="F20" s="119">
        <f t="shared" ca="1" si="32"/>
        <v>34</v>
      </c>
      <c r="G20" s="119">
        <f t="shared" ca="1" si="32"/>
        <v>29</v>
      </c>
      <c r="H20" s="119">
        <f t="shared" ca="1" si="32"/>
        <v>67</v>
      </c>
      <c r="I20" s="119">
        <f t="shared" ca="1" si="32"/>
        <v>47</v>
      </c>
      <c r="J20" s="119">
        <f t="shared" ca="1" si="32"/>
        <v>49</v>
      </c>
      <c r="K20" s="119">
        <f t="shared" ca="1" si="32"/>
        <v>36</v>
      </c>
      <c r="L20" s="119">
        <f t="shared" ca="1" si="32"/>
        <v>64</v>
      </c>
      <c r="M20" s="119">
        <f t="shared" ca="1" si="32"/>
        <v>48</v>
      </c>
      <c r="N20" s="119">
        <f t="shared" ca="1" si="32"/>
        <v>33</v>
      </c>
      <c r="O20" s="119">
        <f t="shared" ca="1" si="32"/>
        <v>59</v>
      </c>
      <c r="P20" s="119">
        <f t="shared" ca="1" si="32"/>
        <v>49</v>
      </c>
      <c r="Q20" s="119">
        <f t="shared" ca="1" si="32"/>
        <v>3</v>
      </c>
      <c r="R20" s="119">
        <f t="shared" ca="1" si="32"/>
        <v>6</v>
      </c>
      <c r="S20" s="119">
        <f t="shared" ca="1" si="32"/>
        <v>52</v>
      </c>
      <c r="T20" s="119">
        <f t="shared" ca="1" si="32"/>
        <v>79</v>
      </c>
      <c r="U20" s="119">
        <f t="shared" ca="1" si="32"/>
        <v>1</v>
      </c>
      <c r="V20" s="119">
        <f t="shared" ca="1" si="32"/>
        <v>71</v>
      </c>
      <c r="W20" s="119">
        <f t="shared" ca="1" si="32"/>
        <v>80</v>
      </c>
      <c r="X20" s="119">
        <f t="shared" ca="1" si="32"/>
        <v>21</v>
      </c>
      <c r="Y20" s="119">
        <f t="shared" ca="1" si="32"/>
        <v>68</v>
      </c>
      <c r="Z20" s="119">
        <f t="shared" ca="1" si="32"/>
        <v>50</v>
      </c>
      <c r="AA20" s="119">
        <f t="shared" ca="1" si="32"/>
        <v>1</v>
      </c>
      <c r="AB20" s="119">
        <f t="shared" ca="1" si="32"/>
        <v>24</v>
      </c>
      <c r="AC20" s="119">
        <f t="shared" ca="1" si="32"/>
        <v>10</v>
      </c>
      <c r="AD20" s="119">
        <f t="shared" ca="1" si="32"/>
        <v>24</v>
      </c>
      <c r="AE20" s="119">
        <f t="shared" ca="1" si="32"/>
        <v>22</v>
      </c>
      <c r="AF20" s="119">
        <f t="shared" ca="1" si="32"/>
        <v>51</v>
      </c>
      <c r="AG20" s="119">
        <f t="shared" ca="1" si="32"/>
        <v>4</v>
      </c>
      <c r="AH20" s="119">
        <f t="shared" ref="AH20:BI20" ca="1" si="33">IF(AH117&gt;=AH116,AH117+1,AH117)</f>
        <v>14</v>
      </c>
      <c r="AI20" s="119">
        <f t="shared" ca="1" si="33"/>
        <v>55</v>
      </c>
      <c r="AJ20" s="119">
        <f t="shared" ca="1" si="33"/>
        <v>53</v>
      </c>
      <c r="AK20" s="119">
        <f t="shared" ca="1" si="33"/>
        <v>47</v>
      </c>
      <c r="AL20" s="119">
        <f t="shared" ca="1" si="33"/>
        <v>57</v>
      </c>
      <c r="AM20" s="119">
        <f t="shared" ca="1" si="33"/>
        <v>22</v>
      </c>
      <c r="AN20" s="119">
        <f t="shared" ca="1" si="33"/>
        <v>63</v>
      </c>
      <c r="AO20" s="119">
        <f t="shared" ca="1" si="33"/>
        <v>46</v>
      </c>
      <c r="AP20" s="119">
        <f t="shared" ca="1" si="33"/>
        <v>41</v>
      </c>
      <c r="AQ20" s="119">
        <f t="shared" ca="1" si="33"/>
        <v>26</v>
      </c>
      <c r="AR20" s="119">
        <f t="shared" ca="1" si="33"/>
        <v>47</v>
      </c>
      <c r="AS20" s="119">
        <f t="shared" ca="1" si="33"/>
        <v>29</v>
      </c>
      <c r="AT20" s="119">
        <f t="shared" ca="1" si="33"/>
        <v>55</v>
      </c>
      <c r="AU20" s="119">
        <f t="shared" ca="1" si="33"/>
        <v>74</v>
      </c>
      <c r="AV20" s="119">
        <f t="shared" ca="1" si="33"/>
        <v>29</v>
      </c>
      <c r="AW20" s="119">
        <f t="shared" ca="1" si="33"/>
        <v>18</v>
      </c>
      <c r="AX20" s="119">
        <f t="shared" ca="1" si="33"/>
        <v>6</v>
      </c>
      <c r="AY20" s="119">
        <f t="shared" ca="1" si="33"/>
        <v>33</v>
      </c>
      <c r="AZ20" s="119">
        <f t="shared" ca="1" si="33"/>
        <v>26</v>
      </c>
      <c r="BA20" s="119">
        <f t="shared" ca="1" si="33"/>
        <v>61</v>
      </c>
      <c r="BB20" s="119">
        <f t="shared" ca="1" si="33"/>
        <v>45</v>
      </c>
      <c r="BC20" s="119">
        <f t="shared" ca="1" si="33"/>
        <v>28</v>
      </c>
      <c r="BD20" s="119">
        <f t="shared" ca="1" si="33"/>
        <v>43</v>
      </c>
      <c r="BE20" s="119">
        <f t="shared" ca="1" si="33"/>
        <v>37</v>
      </c>
      <c r="BF20" s="119">
        <f t="shared" ca="1" si="33"/>
        <v>7</v>
      </c>
      <c r="BG20" s="119">
        <f t="shared" ca="1" si="33"/>
        <v>52</v>
      </c>
      <c r="BH20" s="119">
        <f t="shared" ca="1" si="33"/>
        <v>16</v>
      </c>
      <c r="BI20" s="120">
        <f t="shared" ca="1" si="33"/>
        <v>39</v>
      </c>
    </row>
    <row r="21" spans="1:61" ht="13.15" x14ac:dyDescent="0.4">
      <c r="A21" s="116">
        <v>18</v>
      </c>
      <c r="B21" s="117">
        <f t="shared" ref="B21:AG21" ca="1" si="34">IF(B118&gt;=MIN(B19,B20),IF((B118+1)&gt;=MAX(B19,B20),B118+2,B118+1),B118)</f>
        <v>18</v>
      </c>
      <c r="C21" s="117">
        <f t="shared" ca="1" si="34"/>
        <v>5</v>
      </c>
      <c r="D21" s="117">
        <f t="shared" ca="1" si="34"/>
        <v>74</v>
      </c>
      <c r="E21" s="117">
        <f t="shared" ca="1" si="34"/>
        <v>10</v>
      </c>
      <c r="F21" s="117">
        <f t="shared" ca="1" si="34"/>
        <v>12</v>
      </c>
      <c r="G21" s="117">
        <f t="shared" ca="1" si="34"/>
        <v>8</v>
      </c>
      <c r="H21" s="117">
        <f t="shared" ca="1" si="34"/>
        <v>51</v>
      </c>
      <c r="I21" s="117">
        <f t="shared" ca="1" si="34"/>
        <v>64</v>
      </c>
      <c r="J21" s="117">
        <f t="shared" ca="1" si="34"/>
        <v>25</v>
      </c>
      <c r="K21" s="117">
        <f t="shared" ca="1" si="34"/>
        <v>42</v>
      </c>
      <c r="L21" s="117">
        <f t="shared" ca="1" si="34"/>
        <v>78</v>
      </c>
      <c r="M21" s="117">
        <f t="shared" ca="1" si="34"/>
        <v>70</v>
      </c>
      <c r="N21" s="117">
        <f t="shared" ca="1" si="34"/>
        <v>37</v>
      </c>
      <c r="O21" s="117">
        <f t="shared" ca="1" si="34"/>
        <v>6</v>
      </c>
      <c r="P21" s="117">
        <f t="shared" ca="1" si="34"/>
        <v>21</v>
      </c>
      <c r="Q21" s="117">
        <f t="shared" ca="1" si="34"/>
        <v>50</v>
      </c>
      <c r="R21" s="117">
        <f t="shared" ca="1" si="34"/>
        <v>10</v>
      </c>
      <c r="S21" s="117">
        <f t="shared" ca="1" si="34"/>
        <v>3</v>
      </c>
      <c r="T21" s="117">
        <f t="shared" ca="1" si="34"/>
        <v>27</v>
      </c>
      <c r="U21" s="117">
        <f t="shared" ca="1" si="34"/>
        <v>12</v>
      </c>
      <c r="V21" s="117">
        <f t="shared" ca="1" si="34"/>
        <v>45</v>
      </c>
      <c r="W21" s="117">
        <f t="shared" ca="1" si="34"/>
        <v>54</v>
      </c>
      <c r="X21" s="117">
        <f t="shared" ca="1" si="34"/>
        <v>78</v>
      </c>
      <c r="Y21" s="117">
        <f t="shared" ca="1" si="34"/>
        <v>46</v>
      </c>
      <c r="Z21" s="117">
        <f t="shared" ca="1" si="34"/>
        <v>53</v>
      </c>
      <c r="AA21" s="117">
        <f t="shared" ca="1" si="34"/>
        <v>9</v>
      </c>
      <c r="AB21" s="117">
        <f t="shared" ca="1" si="34"/>
        <v>9</v>
      </c>
      <c r="AC21" s="117">
        <f t="shared" ca="1" si="34"/>
        <v>21</v>
      </c>
      <c r="AD21" s="117">
        <f t="shared" ca="1" si="34"/>
        <v>5</v>
      </c>
      <c r="AE21" s="117">
        <f t="shared" ca="1" si="34"/>
        <v>77</v>
      </c>
      <c r="AF21" s="117">
        <f t="shared" ca="1" si="34"/>
        <v>39</v>
      </c>
      <c r="AG21" s="117">
        <f t="shared" ca="1" si="34"/>
        <v>59</v>
      </c>
      <c r="AH21" s="117">
        <f t="shared" ref="AH21:BI21" ca="1" si="35">IF(AH118&gt;=MIN(AH19,AH20),IF((AH118+1)&gt;=MAX(AH19,AH20),AH118+2,AH118+1),AH118)</f>
        <v>16</v>
      </c>
      <c r="AI21" s="117">
        <f t="shared" ca="1" si="35"/>
        <v>45</v>
      </c>
      <c r="AJ21" s="117">
        <f t="shared" ca="1" si="35"/>
        <v>38</v>
      </c>
      <c r="AK21" s="117">
        <f t="shared" ca="1" si="35"/>
        <v>71</v>
      </c>
      <c r="AL21" s="117">
        <f t="shared" ca="1" si="35"/>
        <v>67</v>
      </c>
      <c r="AM21" s="117">
        <f t="shared" ca="1" si="35"/>
        <v>14</v>
      </c>
      <c r="AN21" s="117">
        <f t="shared" ca="1" si="35"/>
        <v>58</v>
      </c>
      <c r="AO21" s="117">
        <f t="shared" ca="1" si="35"/>
        <v>30</v>
      </c>
      <c r="AP21" s="117">
        <f t="shared" ca="1" si="35"/>
        <v>81</v>
      </c>
      <c r="AQ21" s="117">
        <f t="shared" ca="1" si="35"/>
        <v>77</v>
      </c>
      <c r="AR21" s="117">
        <f t="shared" ca="1" si="35"/>
        <v>49</v>
      </c>
      <c r="AS21" s="117">
        <f t="shared" ca="1" si="35"/>
        <v>80</v>
      </c>
      <c r="AT21" s="117">
        <f t="shared" ca="1" si="35"/>
        <v>70</v>
      </c>
      <c r="AU21" s="117">
        <f t="shared" ca="1" si="35"/>
        <v>58</v>
      </c>
      <c r="AV21" s="117">
        <f t="shared" ca="1" si="35"/>
        <v>46</v>
      </c>
      <c r="AW21" s="117">
        <f t="shared" ca="1" si="35"/>
        <v>79</v>
      </c>
      <c r="AX21" s="117">
        <f t="shared" ca="1" si="35"/>
        <v>19</v>
      </c>
      <c r="AY21" s="117">
        <f t="shared" ca="1" si="35"/>
        <v>13</v>
      </c>
      <c r="AZ21" s="117">
        <f t="shared" ca="1" si="35"/>
        <v>40</v>
      </c>
      <c r="BA21" s="117">
        <f t="shared" ca="1" si="35"/>
        <v>36</v>
      </c>
      <c r="BB21" s="117">
        <f t="shared" ca="1" si="35"/>
        <v>14</v>
      </c>
      <c r="BC21" s="117">
        <f t="shared" ca="1" si="35"/>
        <v>32</v>
      </c>
      <c r="BD21" s="117">
        <f t="shared" ca="1" si="35"/>
        <v>26</v>
      </c>
      <c r="BE21" s="117">
        <f t="shared" ca="1" si="35"/>
        <v>6</v>
      </c>
      <c r="BF21" s="117">
        <f t="shared" ca="1" si="35"/>
        <v>79</v>
      </c>
      <c r="BG21" s="117">
        <f t="shared" ca="1" si="35"/>
        <v>23</v>
      </c>
      <c r="BH21" s="117">
        <f t="shared" ca="1" si="35"/>
        <v>62</v>
      </c>
      <c r="BI21" s="118">
        <f t="shared" ca="1" si="35"/>
        <v>65</v>
      </c>
    </row>
    <row r="22" spans="1:61" ht="13.15" x14ac:dyDescent="0.4">
      <c r="A22" s="116">
        <v>19</v>
      </c>
      <c r="B22" s="119">
        <f t="shared" ref="B22:AG22" ca="1" si="36">B119</f>
        <v>26</v>
      </c>
      <c r="C22" s="119">
        <f t="shared" ca="1" si="36"/>
        <v>43</v>
      </c>
      <c r="D22" s="119">
        <f t="shared" ca="1" si="36"/>
        <v>19</v>
      </c>
      <c r="E22" s="119">
        <f t="shared" ca="1" si="36"/>
        <v>24</v>
      </c>
      <c r="F22" s="119">
        <f t="shared" ca="1" si="36"/>
        <v>54</v>
      </c>
      <c r="G22" s="119">
        <f t="shared" ca="1" si="36"/>
        <v>30</v>
      </c>
      <c r="H22" s="119">
        <f t="shared" ca="1" si="36"/>
        <v>73</v>
      </c>
      <c r="I22" s="119">
        <f t="shared" ca="1" si="36"/>
        <v>63</v>
      </c>
      <c r="J22" s="119">
        <f t="shared" ca="1" si="36"/>
        <v>12</v>
      </c>
      <c r="K22" s="119">
        <f t="shared" ca="1" si="36"/>
        <v>39</v>
      </c>
      <c r="L22" s="119">
        <f t="shared" ca="1" si="36"/>
        <v>21</v>
      </c>
      <c r="M22" s="119">
        <f t="shared" ca="1" si="36"/>
        <v>68</v>
      </c>
      <c r="N22" s="119">
        <f t="shared" ca="1" si="36"/>
        <v>30</v>
      </c>
      <c r="O22" s="119">
        <f t="shared" ca="1" si="36"/>
        <v>40</v>
      </c>
      <c r="P22" s="119">
        <f t="shared" ca="1" si="36"/>
        <v>41</v>
      </c>
      <c r="Q22" s="119">
        <f t="shared" ca="1" si="36"/>
        <v>77</v>
      </c>
      <c r="R22" s="119">
        <f t="shared" ca="1" si="36"/>
        <v>23</v>
      </c>
      <c r="S22" s="119">
        <f t="shared" ca="1" si="36"/>
        <v>18</v>
      </c>
      <c r="T22" s="119">
        <f t="shared" ca="1" si="36"/>
        <v>27</v>
      </c>
      <c r="U22" s="119">
        <f t="shared" ca="1" si="36"/>
        <v>30</v>
      </c>
      <c r="V22" s="119">
        <f t="shared" ca="1" si="36"/>
        <v>12</v>
      </c>
      <c r="W22" s="119">
        <f t="shared" ca="1" si="36"/>
        <v>23</v>
      </c>
      <c r="X22" s="119">
        <f t="shared" ca="1" si="36"/>
        <v>13</v>
      </c>
      <c r="Y22" s="119">
        <f t="shared" ca="1" si="36"/>
        <v>1</v>
      </c>
      <c r="Z22" s="119">
        <f t="shared" ca="1" si="36"/>
        <v>50</v>
      </c>
      <c r="AA22" s="119">
        <f t="shared" ca="1" si="36"/>
        <v>10</v>
      </c>
      <c r="AB22" s="119">
        <f t="shared" ca="1" si="36"/>
        <v>27</v>
      </c>
      <c r="AC22" s="119">
        <f t="shared" ca="1" si="36"/>
        <v>15</v>
      </c>
      <c r="AD22" s="119">
        <f t="shared" ca="1" si="36"/>
        <v>73</v>
      </c>
      <c r="AE22" s="119">
        <f t="shared" ca="1" si="36"/>
        <v>14</v>
      </c>
      <c r="AF22" s="119">
        <f t="shared" ca="1" si="36"/>
        <v>16</v>
      </c>
      <c r="AG22" s="119">
        <f t="shared" ca="1" si="36"/>
        <v>55</v>
      </c>
      <c r="AH22" s="119">
        <f t="shared" ref="AH22:BI22" ca="1" si="37">AH119</f>
        <v>9</v>
      </c>
      <c r="AI22" s="119">
        <f t="shared" ca="1" si="37"/>
        <v>62</v>
      </c>
      <c r="AJ22" s="119">
        <f t="shared" ca="1" si="37"/>
        <v>78</v>
      </c>
      <c r="AK22" s="119">
        <f t="shared" ca="1" si="37"/>
        <v>66</v>
      </c>
      <c r="AL22" s="119">
        <f t="shared" ca="1" si="37"/>
        <v>34</v>
      </c>
      <c r="AM22" s="119">
        <f t="shared" ca="1" si="37"/>
        <v>5</v>
      </c>
      <c r="AN22" s="119">
        <f t="shared" ca="1" si="37"/>
        <v>35</v>
      </c>
      <c r="AO22" s="119">
        <f t="shared" ca="1" si="37"/>
        <v>73</v>
      </c>
      <c r="AP22" s="119">
        <f t="shared" ca="1" si="37"/>
        <v>12</v>
      </c>
      <c r="AQ22" s="119">
        <f t="shared" ca="1" si="37"/>
        <v>45</v>
      </c>
      <c r="AR22" s="119">
        <f t="shared" ca="1" si="37"/>
        <v>13</v>
      </c>
      <c r="AS22" s="119">
        <f t="shared" ca="1" si="37"/>
        <v>16</v>
      </c>
      <c r="AT22" s="119">
        <f t="shared" ca="1" si="37"/>
        <v>66</v>
      </c>
      <c r="AU22" s="119">
        <f t="shared" ca="1" si="37"/>
        <v>39</v>
      </c>
      <c r="AV22" s="119">
        <f t="shared" ca="1" si="37"/>
        <v>27</v>
      </c>
      <c r="AW22" s="119">
        <f t="shared" ca="1" si="37"/>
        <v>17</v>
      </c>
      <c r="AX22" s="119">
        <f t="shared" ca="1" si="37"/>
        <v>16</v>
      </c>
      <c r="AY22" s="119">
        <f t="shared" ca="1" si="37"/>
        <v>48</v>
      </c>
      <c r="AZ22" s="119">
        <f t="shared" ca="1" si="37"/>
        <v>23</v>
      </c>
      <c r="BA22" s="119">
        <f t="shared" ca="1" si="37"/>
        <v>58</v>
      </c>
      <c r="BB22" s="119">
        <f t="shared" ca="1" si="37"/>
        <v>77</v>
      </c>
      <c r="BC22" s="119">
        <f t="shared" ca="1" si="37"/>
        <v>6</v>
      </c>
      <c r="BD22" s="119">
        <f t="shared" ca="1" si="37"/>
        <v>59</v>
      </c>
      <c r="BE22" s="119">
        <f t="shared" ca="1" si="37"/>
        <v>59</v>
      </c>
      <c r="BF22" s="119">
        <f t="shared" ca="1" si="37"/>
        <v>62</v>
      </c>
      <c r="BG22" s="119">
        <f t="shared" ca="1" si="37"/>
        <v>17</v>
      </c>
      <c r="BH22" s="119">
        <f t="shared" ca="1" si="37"/>
        <v>54</v>
      </c>
      <c r="BI22" s="120">
        <f t="shared" ca="1" si="37"/>
        <v>39</v>
      </c>
    </row>
    <row r="23" spans="1:61" ht="13.15" x14ac:dyDescent="0.4">
      <c r="A23" s="116">
        <v>20</v>
      </c>
      <c r="B23" s="117">
        <f t="shared" ref="B23:AG23" ca="1" si="38">IF(B120&gt;=B119,B120+1,B120)</f>
        <v>56</v>
      </c>
      <c r="C23" s="117">
        <f t="shared" ca="1" si="38"/>
        <v>78</v>
      </c>
      <c r="D23" s="117">
        <f t="shared" ca="1" si="38"/>
        <v>68</v>
      </c>
      <c r="E23" s="117">
        <f t="shared" ca="1" si="38"/>
        <v>66</v>
      </c>
      <c r="F23" s="117">
        <f t="shared" ca="1" si="38"/>
        <v>23</v>
      </c>
      <c r="G23" s="117">
        <f t="shared" ca="1" si="38"/>
        <v>31</v>
      </c>
      <c r="H23" s="117">
        <f t="shared" ca="1" si="38"/>
        <v>31</v>
      </c>
      <c r="I23" s="117">
        <f t="shared" ca="1" si="38"/>
        <v>30</v>
      </c>
      <c r="J23" s="117">
        <f t="shared" ca="1" si="38"/>
        <v>4</v>
      </c>
      <c r="K23" s="117">
        <f t="shared" ca="1" si="38"/>
        <v>72</v>
      </c>
      <c r="L23" s="117">
        <f t="shared" ca="1" si="38"/>
        <v>76</v>
      </c>
      <c r="M23" s="117">
        <f t="shared" ca="1" si="38"/>
        <v>66</v>
      </c>
      <c r="N23" s="117">
        <f t="shared" ca="1" si="38"/>
        <v>27</v>
      </c>
      <c r="O23" s="117">
        <f t="shared" ca="1" si="38"/>
        <v>75</v>
      </c>
      <c r="P23" s="117">
        <f t="shared" ca="1" si="38"/>
        <v>38</v>
      </c>
      <c r="Q23" s="117">
        <f t="shared" ca="1" si="38"/>
        <v>72</v>
      </c>
      <c r="R23" s="117">
        <f t="shared" ca="1" si="38"/>
        <v>75</v>
      </c>
      <c r="S23" s="117">
        <f t="shared" ca="1" si="38"/>
        <v>31</v>
      </c>
      <c r="T23" s="117">
        <f t="shared" ca="1" si="38"/>
        <v>49</v>
      </c>
      <c r="U23" s="117">
        <f t="shared" ca="1" si="38"/>
        <v>2</v>
      </c>
      <c r="V23" s="117">
        <f t="shared" ca="1" si="38"/>
        <v>76</v>
      </c>
      <c r="W23" s="117">
        <f t="shared" ca="1" si="38"/>
        <v>46</v>
      </c>
      <c r="X23" s="117">
        <f t="shared" ca="1" si="38"/>
        <v>3</v>
      </c>
      <c r="Y23" s="117">
        <f t="shared" ca="1" si="38"/>
        <v>28</v>
      </c>
      <c r="Z23" s="117">
        <f t="shared" ca="1" si="38"/>
        <v>38</v>
      </c>
      <c r="AA23" s="117">
        <f t="shared" ca="1" si="38"/>
        <v>28</v>
      </c>
      <c r="AB23" s="117">
        <f t="shared" ca="1" si="38"/>
        <v>74</v>
      </c>
      <c r="AC23" s="117">
        <f t="shared" ca="1" si="38"/>
        <v>46</v>
      </c>
      <c r="AD23" s="117">
        <f t="shared" ca="1" si="38"/>
        <v>4</v>
      </c>
      <c r="AE23" s="117">
        <f t="shared" ca="1" si="38"/>
        <v>59</v>
      </c>
      <c r="AF23" s="117">
        <f t="shared" ca="1" si="38"/>
        <v>29</v>
      </c>
      <c r="AG23" s="117">
        <f t="shared" ca="1" si="38"/>
        <v>2</v>
      </c>
      <c r="AH23" s="117">
        <f t="shared" ref="AH23:BI23" ca="1" si="39">IF(AH120&gt;=AH119,AH120+1,AH120)</f>
        <v>61</v>
      </c>
      <c r="AI23" s="117">
        <f t="shared" ca="1" si="39"/>
        <v>43</v>
      </c>
      <c r="AJ23" s="117">
        <f t="shared" ca="1" si="39"/>
        <v>8</v>
      </c>
      <c r="AK23" s="117">
        <f t="shared" ca="1" si="39"/>
        <v>67</v>
      </c>
      <c r="AL23" s="117">
        <f t="shared" ca="1" si="39"/>
        <v>35</v>
      </c>
      <c r="AM23" s="117">
        <f t="shared" ca="1" si="39"/>
        <v>17</v>
      </c>
      <c r="AN23" s="117">
        <f t="shared" ca="1" si="39"/>
        <v>7</v>
      </c>
      <c r="AO23" s="117">
        <f t="shared" ca="1" si="39"/>
        <v>71</v>
      </c>
      <c r="AP23" s="117">
        <f t="shared" ca="1" si="39"/>
        <v>76</v>
      </c>
      <c r="AQ23" s="117">
        <f t="shared" ca="1" si="39"/>
        <v>61</v>
      </c>
      <c r="AR23" s="117">
        <f t="shared" ca="1" si="39"/>
        <v>9</v>
      </c>
      <c r="AS23" s="117">
        <f t="shared" ca="1" si="39"/>
        <v>51</v>
      </c>
      <c r="AT23" s="117">
        <f t="shared" ca="1" si="39"/>
        <v>43</v>
      </c>
      <c r="AU23" s="117">
        <f t="shared" ca="1" si="39"/>
        <v>4</v>
      </c>
      <c r="AV23" s="117">
        <f t="shared" ca="1" si="39"/>
        <v>47</v>
      </c>
      <c r="AW23" s="117">
        <f t="shared" ca="1" si="39"/>
        <v>63</v>
      </c>
      <c r="AX23" s="117">
        <f t="shared" ca="1" si="39"/>
        <v>44</v>
      </c>
      <c r="AY23" s="117">
        <f t="shared" ca="1" si="39"/>
        <v>25</v>
      </c>
      <c r="AZ23" s="117">
        <f t="shared" ca="1" si="39"/>
        <v>77</v>
      </c>
      <c r="BA23" s="117">
        <f t="shared" ca="1" si="39"/>
        <v>49</v>
      </c>
      <c r="BB23" s="117">
        <f t="shared" ca="1" si="39"/>
        <v>3</v>
      </c>
      <c r="BC23" s="117">
        <f t="shared" ca="1" si="39"/>
        <v>56</v>
      </c>
      <c r="BD23" s="117">
        <f t="shared" ca="1" si="39"/>
        <v>66</v>
      </c>
      <c r="BE23" s="117">
        <f t="shared" ca="1" si="39"/>
        <v>8</v>
      </c>
      <c r="BF23" s="117">
        <f t="shared" ca="1" si="39"/>
        <v>15</v>
      </c>
      <c r="BG23" s="117">
        <f t="shared" ca="1" si="39"/>
        <v>8</v>
      </c>
      <c r="BH23" s="117">
        <f t="shared" ca="1" si="39"/>
        <v>17</v>
      </c>
      <c r="BI23" s="118">
        <f t="shared" ca="1" si="39"/>
        <v>2</v>
      </c>
    </row>
    <row r="24" spans="1:61" ht="13.15" x14ac:dyDescent="0.4">
      <c r="A24" s="116">
        <v>21</v>
      </c>
      <c r="B24" s="119">
        <f t="shared" ref="B24:AG24" ca="1" si="40">IF(B121&gt;=MIN(B22,B23),IF((B121+1)&gt;=MAX(B22,B23),B121+2,B121+1),B121)</f>
        <v>12</v>
      </c>
      <c r="C24" s="119">
        <f t="shared" ca="1" si="40"/>
        <v>54</v>
      </c>
      <c r="D24" s="119">
        <f t="shared" ca="1" si="40"/>
        <v>1</v>
      </c>
      <c r="E24" s="119">
        <f t="shared" ca="1" si="40"/>
        <v>22</v>
      </c>
      <c r="F24" s="119">
        <f t="shared" ca="1" si="40"/>
        <v>78</v>
      </c>
      <c r="G24" s="119">
        <f t="shared" ca="1" si="40"/>
        <v>20</v>
      </c>
      <c r="H24" s="119">
        <f t="shared" ca="1" si="40"/>
        <v>18</v>
      </c>
      <c r="I24" s="119">
        <f t="shared" ca="1" si="40"/>
        <v>81</v>
      </c>
      <c r="J24" s="119">
        <f t="shared" ca="1" si="40"/>
        <v>76</v>
      </c>
      <c r="K24" s="119">
        <f t="shared" ca="1" si="40"/>
        <v>22</v>
      </c>
      <c r="L24" s="119">
        <f t="shared" ca="1" si="40"/>
        <v>66</v>
      </c>
      <c r="M24" s="119">
        <f t="shared" ca="1" si="40"/>
        <v>34</v>
      </c>
      <c r="N24" s="119">
        <f t="shared" ca="1" si="40"/>
        <v>47</v>
      </c>
      <c r="O24" s="119">
        <f t="shared" ca="1" si="40"/>
        <v>11</v>
      </c>
      <c r="P24" s="119">
        <f t="shared" ca="1" si="40"/>
        <v>4</v>
      </c>
      <c r="Q24" s="119">
        <f t="shared" ca="1" si="40"/>
        <v>78</v>
      </c>
      <c r="R24" s="119">
        <f t="shared" ca="1" si="40"/>
        <v>56</v>
      </c>
      <c r="S24" s="119">
        <f t="shared" ca="1" si="40"/>
        <v>34</v>
      </c>
      <c r="T24" s="119">
        <f t="shared" ca="1" si="40"/>
        <v>55</v>
      </c>
      <c r="U24" s="119">
        <f t="shared" ca="1" si="40"/>
        <v>21</v>
      </c>
      <c r="V24" s="119">
        <f t="shared" ca="1" si="40"/>
        <v>16</v>
      </c>
      <c r="W24" s="119">
        <f t="shared" ca="1" si="40"/>
        <v>7</v>
      </c>
      <c r="X24" s="119">
        <f t="shared" ca="1" si="40"/>
        <v>56</v>
      </c>
      <c r="Y24" s="119">
        <f t="shared" ca="1" si="40"/>
        <v>73</v>
      </c>
      <c r="Z24" s="119">
        <f t="shared" ca="1" si="40"/>
        <v>66</v>
      </c>
      <c r="AA24" s="119">
        <f t="shared" ca="1" si="40"/>
        <v>33</v>
      </c>
      <c r="AB24" s="119">
        <f t="shared" ca="1" si="40"/>
        <v>3</v>
      </c>
      <c r="AC24" s="119">
        <f t="shared" ca="1" si="40"/>
        <v>32</v>
      </c>
      <c r="AD24" s="119">
        <f t="shared" ca="1" si="40"/>
        <v>79</v>
      </c>
      <c r="AE24" s="119">
        <f t="shared" ca="1" si="40"/>
        <v>66</v>
      </c>
      <c r="AF24" s="119">
        <f t="shared" ca="1" si="40"/>
        <v>24</v>
      </c>
      <c r="AG24" s="119">
        <f t="shared" ca="1" si="40"/>
        <v>77</v>
      </c>
      <c r="AH24" s="119">
        <f t="shared" ref="AH24:BI24" ca="1" si="41">IF(AH121&gt;=MIN(AH22,AH23),IF((AH121+1)&gt;=MAX(AH22,AH23),AH121+2,AH121+1),AH121)</f>
        <v>13</v>
      </c>
      <c r="AI24" s="119">
        <f t="shared" ca="1" si="41"/>
        <v>48</v>
      </c>
      <c r="AJ24" s="119">
        <f t="shared" ca="1" si="41"/>
        <v>32</v>
      </c>
      <c r="AK24" s="119">
        <f t="shared" ca="1" si="41"/>
        <v>47</v>
      </c>
      <c r="AL24" s="119">
        <f t="shared" ca="1" si="41"/>
        <v>74</v>
      </c>
      <c r="AM24" s="119">
        <f t="shared" ca="1" si="41"/>
        <v>26</v>
      </c>
      <c r="AN24" s="119">
        <f t="shared" ca="1" si="41"/>
        <v>22</v>
      </c>
      <c r="AO24" s="119">
        <f t="shared" ca="1" si="41"/>
        <v>48</v>
      </c>
      <c r="AP24" s="119">
        <f t="shared" ca="1" si="41"/>
        <v>3</v>
      </c>
      <c r="AQ24" s="119">
        <f t="shared" ca="1" si="41"/>
        <v>34</v>
      </c>
      <c r="AR24" s="119">
        <f t="shared" ca="1" si="41"/>
        <v>33</v>
      </c>
      <c r="AS24" s="119">
        <f t="shared" ca="1" si="41"/>
        <v>1</v>
      </c>
      <c r="AT24" s="119">
        <f t="shared" ca="1" si="41"/>
        <v>31</v>
      </c>
      <c r="AU24" s="119">
        <f t="shared" ca="1" si="41"/>
        <v>20</v>
      </c>
      <c r="AV24" s="119">
        <f t="shared" ca="1" si="41"/>
        <v>5</v>
      </c>
      <c r="AW24" s="119">
        <f t="shared" ca="1" si="41"/>
        <v>9</v>
      </c>
      <c r="AX24" s="119">
        <f t="shared" ca="1" si="41"/>
        <v>4</v>
      </c>
      <c r="AY24" s="119">
        <f t="shared" ca="1" si="41"/>
        <v>8</v>
      </c>
      <c r="AZ24" s="119">
        <f t="shared" ca="1" si="41"/>
        <v>80</v>
      </c>
      <c r="BA24" s="119">
        <f t="shared" ca="1" si="41"/>
        <v>44</v>
      </c>
      <c r="BB24" s="119">
        <f t="shared" ca="1" si="41"/>
        <v>16</v>
      </c>
      <c r="BC24" s="119">
        <f t="shared" ca="1" si="41"/>
        <v>22</v>
      </c>
      <c r="BD24" s="119">
        <f t="shared" ca="1" si="41"/>
        <v>52</v>
      </c>
      <c r="BE24" s="119">
        <f t="shared" ca="1" si="41"/>
        <v>10</v>
      </c>
      <c r="BF24" s="119">
        <f t="shared" ca="1" si="41"/>
        <v>53</v>
      </c>
      <c r="BG24" s="119">
        <f t="shared" ca="1" si="41"/>
        <v>38</v>
      </c>
      <c r="BH24" s="119">
        <f t="shared" ca="1" si="41"/>
        <v>63</v>
      </c>
      <c r="BI24" s="120">
        <f t="shared" ca="1" si="41"/>
        <v>48</v>
      </c>
    </row>
    <row r="25" spans="1:61" ht="13.15" x14ac:dyDescent="0.4">
      <c r="A25" s="116">
        <v>22</v>
      </c>
      <c r="B25" s="117">
        <f t="shared" ref="B25:AG25" ca="1" si="42">B122</f>
        <v>41</v>
      </c>
      <c r="C25" s="117">
        <f t="shared" ca="1" si="42"/>
        <v>19</v>
      </c>
      <c r="D25" s="117">
        <f t="shared" ca="1" si="42"/>
        <v>54</v>
      </c>
      <c r="E25" s="117">
        <f t="shared" ca="1" si="42"/>
        <v>78</v>
      </c>
      <c r="F25" s="117">
        <f t="shared" ca="1" si="42"/>
        <v>57</v>
      </c>
      <c r="G25" s="117">
        <f t="shared" ca="1" si="42"/>
        <v>52</v>
      </c>
      <c r="H25" s="117">
        <f t="shared" ca="1" si="42"/>
        <v>41</v>
      </c>
      <c r="I25" s="117">
        <f t="shared" ca="1" si="42"/>
        <v>49</v>
      </c>
      <c r="J25" s="117">
        <f t="shared" ca="1" si="42"/>
        <v>30</v>
      </c>
      <c r="K25" s="117">
        <f t="shared" ca="1" si="42"/>
        <v>35</v>
      </c>
      <c r="L25" s="117">
        <f t="shared" ca="1" si="42"/>
        <v>5</v>
      </c>
      <c r="M25" s="117">
        <f t="shared" ca="1" si="42"/>
        <v>4</v>
      </c>
      <c r="N25" s="117">
        <f t="shared" ca="1" si="42"/>
        <v>15</v>
      </c>
      <c r="O25" s="117">
        <f t="shared" ca="1" si="42"/>
        <v>11</v>
      </c>
      <c r="P25" s="117">
        <f t="shared" ca="1" si="42"/>
        <v>66</v>
      </c>
      <c r="Q25" s="117">
        <f t="shared" ca="1" si="42"/>
        <v>15</v>
      </c>
      <c r="R25" s="117">
        <f t="shared" ca="1" si="42"/>
        <v>13</v>
      </c>
      <c r="S25" s="117">
        <f t="shared" ca="1" si="42"/>
        <v>69</v>
      </c>
      <c r="T25" s="117">
        <f t="shared" ca="1" si="42"/>
        <v>58</v>
      </c>
      <c r="U25" s="117">
        <f t="shared" ca="1" si="42"/>
        <v>20</v>
      </c>
      <c r="V25" s="117">
        <f t="shared" ca="1" si="42"/>
        <v>74</v>
      </c>
      <c r="W25" s="117">
        <f t="shared" ca="1" si="42"/>
        <v>46</v>
      </c>
      <c r="X25" s="117">
        <f t="shared" ca="1" si="42"/>
        <v>6</v>
      </c>
      <c r="Y25" s="117">
        <f t="shared" ca="1" si="42"/>
        <v>63</v>
      </c>
      <c r="Z25" s="117">
        <f t="shared" ca="1" si="42"/>
        <v>37</v>
      </c>
      <c r="AA25" s="117">
        <f t="shared" ca="1" si="42"/>
        <v>3</v>
      </c>
      <c r="AB25" s="117">
        <f t="shared" ca="1" si="42"/>
        <v>81</v>
      </c>
      <c r="AC25" s="117">
        <f t="shared" ca="1" si="42"/>
        <v>80</v>
      </c>
      <c r="AD25" s="117">
        <f t="shared" ca="1" si="42"/>
        <v>5</v>
      </c>
      <c r="AE25" s="117">
        <f t="shared" ca="1" si="42"/>
        <v>3</v>
      </c>
      <c r="AF25" s="117">
        <f t="shared" ca="1" si="42"/>
        <v>46</v>
      </c>
      <c r="AG25" s="117">
        <f t="shared" ca="1" si="42"/>
        <v>62</v>
      </c>
      <c r="AH25" s="117">
        <f t="shared" ref="AH25:BI25" ca="1" si="43">AH122</f>
        <v>25</v>
      </c>
      <c r="AI25" s="117">
        <f t="shared" ca="1" si="43"/>
        <v>55</v>
      </c>
      <c r="AJ25" s="117">
        <f t="shared" ca="1" si="43"/>
        <v>17</v>
      </c>
      <c r="AK25" s="117">
        <f t="shared" ca="1" si="43"/>
        <v>27</v>
      </c>
      <c r="AL25" s="117">
        <f t="shared" ca="1" si="43"/>
        <v>2</v>
      </c>
      <c r="AM25" s="117">
        <f t="shared" ca="1" si="43"/>
        <v>5</v>
      </c>
      <c r="AN25" s="117">
        <f t="shared" ca="1" si="43"/>
        <v>46</v>
      </c>
      <c r="AO25" s="117">
        <f t="shared" ca="1" si="43"/>
        <v>23</v>
      </c>
      <c r="AP25" s="117">
        <f t="shared" ca="1" si="43"/>
        <v>22</v>
      </c>
      <c r="AQ25" s="117">
        <f t="shared" ca="1" si="43"/>
        <v>79</v>
      </c>
      <c r="AR25" s="117">
        <f t="shared" ca="1" si="43"/>
        <v>63</v>
      </c>
      <c r="AS25" s="117">
        <f t="shared" ca="1" si="43"/>
        <v>36</v>
      </c>
      <c r="AT25" s="117">
        <f t="shared" ca="1" si="43"/>
        <v>11</v>
      </c>
      <c r="AU25" s="117">
        <f t="shared" ca="1" si="43"/>
        <v>47</v>
      </c>
      <c r="AV25" s="117">
        <f t="shared" ca="1" si="43"/>
        <v>69</v>
      </c>
      <c r="AW25" s="117">
        <f t="shared" ca="1" si="43"/>
        <v>4</v>
      </c>
      <c r="AX25" s="117">
        <f t="shared" ca="1" si="43"/>
        <v>22</v>
      </c>
      <c r="AY25" s="117">
        <f t="shared" ca="1" si="43"/>
        <v>77</v>
      </c>
      <c r="AZ25" s="117">
        <f t="shared" ca="1" si="43"/>
        <v>6</v>
      </c>
      <c r="BA25" s="117">
        <f t="shared" ca="1" si="43"/>
        <v>22</v>
      </c>
      <c r="BB25" s="117">
        <f t="shared" ca="1" si="43"/>
        <v>51</v>
      </c>
      <c r="BC25" s="117">
        <f t="shared" ca="1" si="43"/>
        <v>8</v>
      </c>
      <c r="BD25" s="117">
        <f t="shared" ca="1" si="43"/>
        <v>66</v>
      </c>
      <c r="BE25" s="117">
        <f t="shared" ca="1" si="43"/>
        <v>43</v>
      </c>
      <c r="BF25" s="117">
        <f t="shared" ca="1" si="43"/>
        <v>71</v>
      </c>
      <c r="BG25" s="117">
        <f t="shared" ca="1" si="43"/>
        <v>64</v>
      </c>
      <c r="BH25" s="117">
        <f t="shared" ca="1" si="43"/>
        <v>71</v>
      </c>
      <c r="BI25" s="118">
        <f t="shared" ca="1" si="43"/>
        <v>29</v>
      </c>
    </row>
    <row r="26" spans="1:61" ht="13.15" x14ac:dyDescent="0.4">
      <c r="A26" s="116">
        <v>23</v>
      </c>
      <c r="B26" s="119">
        <f t="shared" ref="B26:AG26" ca="1" si="44">IF(B123&gt;=B122,B123+1,B123)</f>
        <v>20</v>
      </c>
      <c r="C26" s="119">
        <f t="shared" ca="1" si="44"/>
        <v>24</v>
      </c>
      <c r="D26" s="119">
        <f t="shared" ca="1" si="44"/>
        <v>77</v>
      </c>
      <c r="E26" s="119">
        <f t="shared" ca="1" si="44"/>
        <v>13</v>
      </c>
      <c r="F26" s="119">
        <f t="shared" ca="1" si="44"/>
        <v>12</v>
      </c>
      <c r="G26" s="119">
        <f t="shared" ca="1" si="44"/>
        <v>41</v>
      </c>
      <c r="H26" s="119">
        <f t="shared" ca="1" si="44"/>
        <v>78</v>
      </c>
      <c r="I26" s="119">
        <f t="shared" ca="1" si="44"/>
        <v>39</v>
      </c>
      <c r="J26" s="119">
        <f t="shared" ca="1" si="44"/>
        <v>58</v>
      </c>
      <c r="K26" s="119">
        <f t="shared" ca="1" si="44"/>
        <v>46</v>
      </c>
      <c r="L26" s="119">
        <f t="shared" ca="1" si="44"/>
        <v>38</v>
      </c>
      <c r="M26" s="119">
        <f t="shared" ca="1" si="44"/>
        <v>33</v>
      </c>
      <c r="N26" s="119">
        <f t="shared" ca="1" si="44"/>
        <v>17</v>
      </c>
      <c r="O26" s="119">
        <f t="shared" ca="1" si="44"/>
        <v>66</v>
      </c>
      <c r="P26" s="119">
        <f t="shared" ca="1" si="44"/>
        <v>79</v>
      </c>
      <c r="Q26" s="119">
        <f t="shared" ca="1" si="44"/>
        <v>43</v>
      </c>
      <c r="R26" s="119">
        <f t="shared" ca="1" si="44"/>
        <v>10</v>
      </c>
      <c r="S26" s="119">
        <f t="shared" ca="1" si="44"/>
        <v>24</v>
      </c>
      <c r="T26" s="119">
        <f t="shared" ca="1" si="44"/>
        <v>32</v>
      </c>
      <c r="U26" s="119">
        <f t="shared" ca="1" si="44"/>
        <v>52</v>
      </c>
      <c r="V26" s="119">
        <f t="shared" ca="1" si="44"/>
        <v>31</v>
      </c>
      <c r="W26" s="119">
        <f t="shared" ca="1" si="44"/>
        <v>30</v>
      </c>
      <c r="X26" s="119">
        <f t="shared" ca="1" si="44"/>
        <v>20</v>
      </c>
      <c r="Y26" s="119">
        <f t="shared" ca="1" si="44"/>
        <v>80</v>
      </c>
      <c r="Z26" s="119">
        <f t="shared" ca="1" si="44"/>
        <v>71</v>
      </c>
      <c r="AA26" s="119">
        <f t="shared" ca="1" si="44"/>
        <v>30</v>
      </c>
      <c r="AB26" s="119">
        <f t="shared" ca="1" si="44"/>
        <v>52</v>
      </c>
      <c r="AC26" s="119">
        <f t="shared" ca="1" si="44"/>
        <v>49</v>
      </c>
      <c r="AD26" s="119">
        <f t="shared" ca="1" si="44"/>
        <v>59</v>
      </c>
      <c r="AE26" s="119">
        <f t="shared" ca="1" si="44"/>
        <v>19</v>
      </c>
      <c r="AF26" s="119">
        <f t="shared" ca="1" si="44"/>
        <v>61</v>
      </c>
      <c r="AG26" s="119">
        <f t="shared" ca="1" si="44"/>
        <v>72</v>
      </c>
      <c r="AH26" s="119">
        <f t="shared" ref="AH26:BI26" ca="1" si="45">IF(AH123&gt;=AH122,AH123+1,AH123)</f>
        <v>34</v>
      </c>
      <c r="AI26" s="119">
        <f t="shared" ca="1" si="45"/>
        <v>28</v>
      </c>
      <c r="AJ26" s="119">
        <f t="shared" ca="1" si="45"/>
        <v>44</v>
      </c>
      <c r="AK26" s="119">
        <f t="shared" ca="1" si="45"/>
        <v>11</v>
      </c>
      <c r="AL26" s="119">
        <f t="shared" ca="1" si="45"/>
        <v>41</v>
      </c>
      <c r="AM26" s="119">
        <f t="shared" ca="1" si="45"/>
        <v>12</v>
      </c>
      <c r="AN26" s="119">
        <f t="shared" ca="1" si="45"/>
        <v>43</v>
      </c>
      <c r="AO26" s="119">
        <f t="shared" ca="1" si="45"/>
        <v>25</v>
      </c>
      <c r="AP26" s="119">
        <f t="shared" ca="1" si="45"/>
        <v>64</v>
      </c>
      <c r="AQ26" s="119">
        <f t="shared" ca="1" si="45"/>
        <v>44</v>
      </c>
      <c r="AR26" s="119">
        <f t="shared" ca="1" si="45"/>
        <v>72</v>
      </c>
      <c r="AS26" s="119">
        <f t="shared" ca="1" si="45"/>
        <v>5</v>
      </c>
      <c r="AT26" s="119">
        <f t="shared" ca="1" si="45"/>
        <v>54</v>
      </c>
      <c r="AU26" s="119">
        <f t="shared" ca="1" si="45"/>
        <v>20</v>
      </c>
      <c r="AV26" s="119">
        <f t="shared" ca="1" si="45"/>
        <v>33</v>
      </c>
      <c r="AW26" s="119">
        <f t="shared" ca="1" si="45"/>
        <v>80</v>
      </c>
      <c r="AX26" s="119">
        <f t="shared" ca="1" si="45"/>
        <v>28</v>
      </c>
      <c r="AY26" s="119">
        <f t="shared" ca="1" si="45"/>
        <v>9</v>
      </c>
      <c r="AZ26" s="119">
        <f t="shared" ca="1" si="45"/>
        <v>13</v>
      </c>
      <c r="BA26" s="119">
        <f t="shared" ca="1" si="45"/>
        <v>69</v>
      </c>
      <c r="BB26" s="119">
        <f t="shared" ca="1" si="45"/>
        <v>53</v>
      </c>
      <c r="BC26" s="119">
        <f t="shared" ca="1" si="45"/>
        <v>19</v>
      </c>
      <c r="BD26" s="119">
        <f t="shared" ca="1" si="45"/>
        <v>73</v>
      </c>
      <c r="BE26" s="119">
        <f t="shared" ca="1" si="45"/>
        <v>76</v>
      </c>
      <c r="BF26" s="119">
        <f t="shared" ca="1" si="45"/>
        <v>13</v>
      </c>
      <c r="BG26" s="119">
        <f t="shared" ca="1" si="45"/>
        <v>39</v>
      </c>
      <c r="BH26" s="119">
        <f t="shared" ca="1" si="45"/>
        <v>17</v>
      </c>
      <c r="BI26" s="120">
        <f t="shared" ca="1" si="45"/>
        <v>80</v>
      </c>
    </row>
    <row r="27" spans="1:61" ht="13.15" x14ac:dyDescent="0.4">
      <c r="A27" s="116">
        <v>24</v>
      </c>
      <c r="B27" s="117">
        <f t="shared" ref="B27:AG27" ca="1" si="46">IF(B124&gt;=MIN(B25,B26),IF((B124+1)&gt;=MAX(B25,B26),B124+2,B124+1),B124)</f>
        <v>49</v>
      </c>
      <c r="C27" s="117">
        <f t="shared" ca="1" si="46"/>
        <v>55</v>
      </c>
      <c r="D27" s="117">
        <f t="shared" ca="1" si="46"/>
        <v>5</v>
      </c>
      <c r="E27" s="117">
        <f t="shared" ca="1" si="46"/>
        <v>3</v>
      </c>
      <c r="F27" s="117">
        <f t="shared" ca="1" si="46"/>
        <v>55</v>
      </c>
      <c r="G27" s="117">
        <f t="shared" ca="1" si="46"/>
        <v>67</v>
      </c>
      <c r="H27" s="117">
        <f t="shared" ca="1" si="46"/>
        <v>19</v>
      </c>
      <c r="I27" s="117">
        <f t="shared" ca="1" si="46"/>
        <v>21</v>
      </c>
      <c r="J27" s="117">
        <f t="shared" ca="1" si="46"/>
        <v>28</v>
      </c>
      <c r="K27" s="117">
        <f t="shared" ca="1" si="46"/>
        <v>26</v>
      </c>
      <c r="L27" s="117">
        <f t="shared" ca="1" si="46"/>
        <v>18</v>
      </c>
      <c r="M27" s="117">
        <f t="shared" ca="1" si="46"/>
        <v>29</v>
      </c>
      <c r="N27" s="117">
        <f t="shared" ca="1" si="46"/>
        <v>2</v>
      </c>
      <c r="O27" s="117">
        <f t="shared" ca="1" si="46"/>
        <v>55</v>
      </c>
      <c r="P27" s="117">
        <f t="shared" ca="1" si="46"/>
        <v>56</v>
      </c>
      <c r="Q27" s="117">
        <f t="shared" ca="1" si="46"/>
        <v>32</v>
      </c>
      <c r="R27" s="117">
        <f t="shared" ca="1" si="46"/>
        <v>49</v>
      </c>
      <c r="S27" s="117">
        <f t="shared" ca="1" si="46"/>
        <v>28</v>
      </c>
      <c r="T27" s="117">
        <f t="shared" ca="1" si="46"/>
        <v>62</v>
      </c>
      <c r="U27" s="117">
        <f t="shared" ca="1" si="46"/>
        <v>27</v>
      </c>
      <c r="V27" s="117">
        <f t="shared" ca="1" si="46"/>
        <v>30</v>
      </c>
      <c r="W27" s="117">
        <f t="shared" ca="1" si="46"/>
        <v>7</v>
      </c>
      <c r="X27" s="117">
        <f t="shared" ca="1" si="46"/>
        <v>8</v>
      </c>
      <c r="Y27" s="117">
        <f t="shared" ca="1" si="46"/>
        <v>77</v>
      </c>
      <c r="Z27" s="117">
        <f t="shared" ca="1" si="46"/>
        <v>24</v>
      </c>
      <c r="AA27" s="117">
        <f t="shared" ca="1" si="46"/>
        <v>9</v>
      </c>
      <c r="AB27" s="117">
        <f t="shared" ca="1" si="46"/>
        <v>71</v>
      </c>
      <c r="AC27" s="117">
        <f t="shared" ca="1" si="46"/>
        <v>18</v>
      </c>
      <c r="AD27" s="117">
        <f t="shared" ca="1" si="46"/>
        <v>47</v>
      </c>
      <c r="AE27" s="117">
        <f t="shared" ca="1" si="46"/>
        <v>26</v>
      </c>
      <c r="AF27" s="117">
        <f t="shared" ca="1" si="46"/>
        <v>59</v>
      </c>
      <c r="AG27" s="117">
        <f t="shared" ca="1" si="46"/>
        <v>79</v>
      </c>
      <c r="AH27" s="117">
        <f t="shared" ref="AH27:BI27" ca="1" si="47">IF(AH124&gt;=MIN(AH25,AH26),IF((AH124+1)&gt;=MAX(AH25,AH26),AH124+2,AH124+1),AH124)</f>
        <v>63</v>
      </c>
      <c r="AI27" s="117">
        <f t="shared" ca="1" si="47"/>
        <v>65</v>
      </c>
      <c r="AJ27" s="117">
        <f t="shared" ca="1" si="47"/>
        <v>48</v>
      </c>
      <c r="AK27" s="117">
        <f t="shared" ca="1" si="47"/>
        <v>61</v>
      </c>
      <c r="AL27" s="117">
        <f t="shared" ca="1" si="47"/>
        <v>4</v>
      </c>
      <c r="AM27" s="117">
        <f t="shared" ca="1" si="47"/>
        <v>43</v>
      </c>
      <c r="AN27" s="117">
        <f t="shared" ca="1" si="47"/>
        <v>69</v>
      </c>
      <c r="AO27" s="117">
        <f t="shared" ca="1" si="47"/>
        <v>17</v>
      </c>
      <c r="AP27" s="117">
        <f t="shared" ca="1" si="47"/>
        <v>81</v>
      </c>
      <c r="AQ27" s="117">
        <f t="shared" ca="1" si="47"/>
        <v>42</v>
      </c>
      <c r="AR27" s="117">
        <f t="shared" ca="1" si="47"/>
        <v>28</v>
      </c>
      <c r="AS27" s="117">
        <f t="shared" ca="1" si="47"/>
        <v>11</v>
      </c>
      <c r="AT27" s="117">
        <f t="shared" ca="1" si="47"/>
        <v>58</v>
      </c>
      <c r="AU27" s="117">
        <f t="shared" ca="1" si="47"/>
        <v>45</v>
      </c>
      <c r="AV27" s="117">
        <f t="shared" ca="1" si="47"/>
        <v>31</v>
      </c>
      <c r="AW27" s="117">
        <f t="shared" ca="1" si="47"/>
        <v>76</v>
      </c>
      <c r="AX27" s="117">
        <f t="shared" ca="1" si="47"/>
        <v>59</v>
      </c>
      <c r="AY27" s="117">
        <f t="shared" ca="1" si="47"/>
        <v>66</v>
      </c>
      <c r="AZ27" s="117">
        <f t="shared" ca="1" si="47"/>
        <v>11</v>
      </c>
      <c r="BA27" s="117">
        <f t="shared" ca="1" si="47"/>
        <v>14</v>
      </c>
      <c r="BB27" s="117">
        <f t="shared" ca="1" si="47"/>
        <v>37</v>
      </c>
      <c r="BC27" s="117">
        <f t="shared" ca="1" si="47"/>
        <v>55</v>
      </c>
      <c r="BD27" s="117">
        <f t="shared" ca="1" si="47"/>
        <v>75</v>
      </c>
      <c r="BE27" s="117">
        <f t="shared" ca="1" si="47"/>
        <v>56</v>
      </c>
      <c r="BF27" s="117">
        <f t="shared" ca="1" si="47"/>
        <v>38</v>
      </c>
      <c r="BG27" s="117">
        <f t="shared" ca="1" si="47"/>
        <v>53</v>
      </c>
      <c r="BH27" s="117">
        <f t="shared" ca="1" si="47"/>
        <v>73</v>
      </c>
      <c r="BI27" s="118">
        <f t="shared" ca="1" si="47"/>
        <v>56</v>
      </c>
    </row>
    <row r="28" spans="1:61" ht="13.15" x14ac:dyDescent="0.4">
      <c r="A28" s="116">
        <v>25</v>
      </c>
      <c r="B28" s="119">
        <f t="shared" ref="B28:AG28" ca="1" si="48">B125</f>
        <v>23</v>
      </c>
      <c r="C28" s="119">
        <f t="shared" ca="1" si="48"/>
        <v>18</v>
      </c>
      <c r="D28" s="119">
        <f t="shared" ca="1" si="48"/>
        <v>16</v>
      </c>
      <c r="E28" s="119">
        <f t="shared" ca="1" si="48"/>
        <v>36</v>
      </c>
      <c r="F28" s="119">
        <f t="shared" ca="1" si="48"/>
        <v>74</v>
      </c>
      <c r="G28" s="119">
        <f t="shared" ca="1" si="48"/>
        <v>50</v>
      </c>
      <c r="H28" s="119">
        <f t="shared" ca="1" si="48"/>
        <v>59</v>
      </c>
      <c r="I28" s="119">
        <f t="shared" ca="1" si="48"/>
        <v>27</v>
      </c>
      <c r="J28" s="119">
        <f t="shared" ca="1" si="48"/>
        <v>12</v>
      </c>
      <c r="K28" s="119">
        <f t="shared" ca="1" si="48"/>
        <v>72</v>
      </c>
      <c r="L28" s="119">
        <f t="shared" ca="1" si="48"/>
        <v>14</v>
      </c>
      <c r="M28" s="119">
        <f t="shared" ca="1" si="48"/>
        <v>13</v>
      </c>
      <c r="N28" s="119">
        <f t="shared" ca="1" si="48"/>
        <v>70</v>
      </c>
      <c r="O28" s="119">
        <f t="shared" ca="1" si="48"/>
        <v>62</v>
      </c>
      <c r="P28" s="119">
        <f t="shared" ca="1" si="48"/>
        <v>23</v>
      </c>
      <c r="Q28" s="119">
        <f t="shared" ca="1" si="48"/>
        <v>43</v>
      </c>
      <c r="R28" s="119">
        <f t="shared" ca="1" si="48"/>
        <v>60</v>
      </c>
      <c r="S28" s="119">
        <f t="shared" ca="1" si="48"/>
        <v>12</v>
      </c>
      <c r="T28" s="119">
        <f t="shared" ca="1" si="48"/>
        <v>23</v>
      </c>
      <c r="U28" s="119">
        <f t="shared" ca="1" si="48"/>
        <v>25</v>
      </c>
      <c r="V28" s="119">
        <f t="shared" ca="1" si="48"/>
        <v>12</v>
      </c>
      <c r="W28" s="119">
        <f t="shared" ca="1" si="48"/>
        <v>68</v>
      </c>
      <c r="X28" s="119">
        <f t="shared" ca="1" si="48"/>
        <v>75</v>
      </c>
      <c r="Y28" s="119">
        <f t="shared" ca="1" si="48"/>
        <v>71</v>
      </c>
      <c r="Z28" s="119">
        <f t="shared" ca="1" si="48"/>
        <v>80</v>
      </c>
      <c r="AA28" s="119">
        <f t="shared" ca="1" si="48"/>
        <v>66</v>
      </c>
      <c r="AB28" s="119">
        <f t="shared" ca="1" si="48"/>
        <v>80</v>
      </c>
      <c r="AC28" s="119">
        <f t="shared" ca="1" si="48"/>
        <v>32</v>
      </c>
      <c r="AD28" s="119">
        <f t="shared" ca="1" si="48"/>
        <v>64</v>
      </c>
      <c r="AE28" s="119">
        <f t="shared" ca="1" si="48"/>
        <v>71</v>
      </c>
      <c r="AF28" s="119">
        <f t="shared" ca="1" si="48"/>
        <v>64</v>
      </c>
      <c r="AG28" s="119">
        <f t="shared" ca="1" si="48"/>
        <v>44</v>
      </c>
      <c r="AH28" s="119">
        <f t="shared" ref="AH28:BI28" ca="1" si="49">AH125</f>
        <v>9</v>
      </c>
      <c r="AI28" s="119">
        <f t="shared" ca="1" si="49"/>
        <v>24</v>
      </c>
      <c r="AJ28" s="119">
        <f t="shared" ca="1" si="49"/>
        <v>51</v>
      </c>
      <c r="AK28" s="119">
        <f t="shared" ca="1" si="49"/>
        <v>62</v>
      </c>
      <c r="AL28" s="119">
        <f t="shared" ca="1" si="49"/>
        <v>25</v>
      </c>
      <c r="AM28" s="119">
        <f t="shared" ca="1" si="49"/>
        <v>38</v>
      </c>
      <c r="AN28" s="119">
        <f t="shared" ca="1" si="49"/>
        <v>49</v>
      </c>
      <c r="AO28" s="119">
        <f t="shared" ca="1" si="49"/>
        <v>81</v>
      </c>
      <c r="AP28" s="119">
        <f t="shared" ca="1" si="49"/>
        <v>21</v>
      </c>
      <c r="AQ28" s="119">
        <f t="shared" ca="1" si="49"/>
        <v>23</v>
      </c>
      <c r="AR28" s="119">
        <f t="shared" ca="1" si="49"/>
        <v>45</v>
      </c>
      <c r="AS28" s="119">
        <f t="shared" ca="1" si="49"/>
        <v>10</v>
      </c>
      <c r="AT28" s="119">
        <f t="shared" ca="1" si="49"/>
        <v>81</v>
      </c>
      <c r="AU28" s="119">
        <f t="shared" ca="1" si="49"/>
        <v>66</v>
      </c>
      <c r="AV28" s="119">
        <f t="shared" ca="1" si="49"/>
        <v>60</v>
      </c>
      <c r="AW28" s="119">
        <f t="shared" ca="1" si="49"/>
        <v>67</v>
      </c>
      <c r="AX28" s="119">
        <f t="shared" ca="1" si="49"/>
        <v>14</v>
      </c>
      <c r="AY28" s="119">
        <f t="shared" ca="1" si="49"/>
        <v>23</v>
      </c>
      <c r="AZ28" s="119">
        <f t="shared" ca="1" si="49"/>
        <v>75</v>
      </c>
      <c r="BA28" s="119">
        <f t="shared" ca="1" si="49"/>
        <v>36</v>
      </c>
      <c r="BB28" s="119">
        <f t="shared" ca="1" si="49"/>
        <v>4</v>
      </c>
      <c r="BC28" s="119">
        <f t="shared" ca="1" si="49"/>
        <v>60</v>
      </c>
      <c r="BD28" s="119">
        <f t="shared" ca="1" si="49"/>
        <v>25</v>
      </c>
      <c r="BE28" s="119">
        <f t="shared" ca="1" si="49"/>
        <v>15</v>
      </c>
      <c r="BF28" s="119">
        <f t="shared" ca="1" si="49"/>
        <v>37</v>
      </c>
      <c r="BG28" s="119">
        <f t="shared" ca="1" si="49"/>
        <v>48</v>
      </c>
      <c r="BH28" s="119">
        <f t="shared" ca="1" si="49"/>
        <v>76</v>
      </c>
      <c r="BI28" s="120">
        <f t="shared" ca="1" si="49"/>
        <v>30</v>
      </c>
    </row>
    <row r="29" spans="1:61" ht="13.15" x14ac:dyDescent="0.4">
      <c r="A29" s="116">
        <v>26</v>
      </c>
      <c r="B29" s="117">
        <f t="shared" ref="B29:AG29" ca="1" si="50">IF(B126&gt;=B125,B126+1,B126)</f>
        <v>26</v>
      </c>
      <c r="C29" s="117">
        <f t="shared" ca="1" si="50"/>
        <v>77</v>
      </c>
      <c r="D29" s="117">
        <f t="shared" ca="1" si="50"/>
        <v>52</v>
      </c>
      <c r="E29" s="117">
        <f t="shared" ca="1" si="50"/>
        <v>16</v>
      </c>
      <c r="F29" s="117">
        <f t="shared" ca="1" si="50"/>
        <v>31</v>
      </c>
      <c r="G29" s="117">
        <f t="shared" ca="1" si="50"/>
        <v>67</v>
      </c>
      <c r="H29" s="117">
        <f t="shared" ca="1" si="50"/>
        <v>69</v>
      </c>
      <c r="I29" s="117">
        <f t="shared" ca="1" si="50"/>
        <v>73</v>
      </c>
      <c r="J29" s="117">
        <f t="shared" ca="1" si="50"/>
        <v>22</v>
      </c>
      <c r="K29" s="117">
        <f t="shared" ca="1" si="50"/>
        <v>35</v>
      </c>
      <c r="L29" s="117">
        <f t="shared" ca="1" si="50"/>
        <v>53</v>
      </c>
      <c r="M29" s="117">
        <f t="shared" ca="1" si="50"/>
        <v>26</v>
      </c>
      <c r="N29" s="117">
        <f t="shared" ca="1" si="50"/>
        <v>73</v>
      </c>
      <c r="O29" s="117">
        <f t="shared" ca="1" si="50"/>
        <v>66</v>
      </c>
      <c r="P29" s="117">
        <f t="shared" ca="1" si="50"/>
        <v>9</v>
      </c>
      <c r="Q29" s="117">
        <f t="shared" ca="1" si="50"/>
        <v>38</v>
      </c>
      <c r="R29" s="117">
        <f t="shared" ca="1" si="50"/>
        <v>53</v>
      </c>
      <c r="S29" s="117">
        <f t="shared" ca="1" si="50"/>
        <v>10</v>
      </c>
      <c r="T29" s="117">
        <f t="shared" ca="1" si="50"/>
        <v>58</v>
      </c>
      <c r="U29" s="117">
        <f t="shared" ca="1" si="50"/>
        <v>65</v>
      </c>
      <c r="V29" s="117">
        <f t="shared" ca="1" si="50"/>
        <v>28</v>
      </c>
      <c r="W29" s="117">
        <f t="shared" ca="1" si="50"/>
        <v>48</v>
      </c>
      <c r="X29" s="117">
        <f t="shared" ca="1" si="50"/>
        <v>21</v>
      </c>
      <c r="Y29" s="117">
        <f t="shared" ca="1" si="50"/>
        <v>25</v>
      </c>
      <c r="Z29" s="117">
        <f t="shared" ca="1" si="50"/>
        <v>46</v>
      </c>
      <c r="AA29" s="117">
        <f t="shared" ca="1" si="50"/>
        <v>14</v>
      </c>
      <c r="AB29" s="117">
        <f t="shared" ca="1" si="50"/>
        <v>65</v>
      </c>
      <c r="AC29" s="117">
        <f t="shared" ca="1" si="50"/>
        <v>62</v>
      </c>
      <c r="AD29" s="117">
        <f t="shared" ca="1" si="50"/>
        <v>68</v>
      </c>
      <c r="AE29" s="117">
        <f t="shared" ca="1" si="50"/>
        <v>69</v>
      </c>
      <c r="AF29" s="117">
        <f t="shared" ca="1" si="50"/>
        <v>1</v>
      </c>
      <c r="AG29" s="117">
        <f t="shared" ca="1" si="50"/>
        <v>49</v>
      </c>
      <c r="AH29" s="117">
        <f t="shared" ref="AH29:BI29" ca="1" si="51">IF(AH126&gt;=AH125,AH126+1,AH126)</f>
        <v>39</v>
      </c>
      <c r="AI29" s="117">
        <f t="shared" ca="1" si="51"/>
        <v>13</v>
      </c>
      <c r="AJ29" s="117">
        <f t="shared" ca="1" si="51"/>
        <v>13</v>
      </c>
      <c r="AK29" s="117">
        <f t="shared" ca="1" si="51"/>
        <v>42</v>
      </c>
      <c r="AL29" s="117">
        <f t="shared" ca="1" si="51"/>
        <v>81</v>
      </c>
      <c r="AM29" s="117">
        <f t="shared" ca="1" si="51"/>
        <v>37</v>
      </c>
      <c r="AN29" s="117">
        <f t="shared" ca="1" si="51"/>
        <v>2</v>
      </c>
      <c r="AO29" s="117">
        <f t="shared" ca="1" si="51"/>
        <v>7</v>
      </c>
      <c r="AP29" s="117">
        <f t="shared" ca="1" si="51"/>
        <v>48</v>
      </c>
      <c r="AQ29" s="117">
        <f t="shared" ca="1" si="51"/>
        <v>69</v>
      </c>
      <c r="AR29" s="117">
        <f t="shared" ca="1" si="51"/>
        <v>73</v>
      </c>
      <c r="AS29" s="117">
        <f t="shared" ca="1" si="51"/>
        <v>52</v>
      </c>
      <c r="AT29" s="117">
        <f t="shared" ca="1" si="51"/>
        <v>5</v>
      </c>
      <c r="AU29" s="117">
        <f t="shared" ca="1" si="51"/>
        <v>41</v>
      </c>
      <c r="AV29" s="117">
        <f t="shared" ca="1" si="51"/>
        <v>9</v>
      </c>
      <c r="AW29" s="117">
        <f t="shared" ca="1" si="51"/>
        <v>50</v>
      </c>
      <c r="AX29" s="117">
        <f t="shared" ca="1" si="51"/>
        <v>62</v>
      </c>
      <c r="AY29" s="117">
        <f t="shared" ca="1" si="51"/>
        <v>43</v>
      </c>
      <c r="AZ29" s="117">
        <f t="shared" ca="1" si="51"/>
        <v>47</v>
      </c>
      <c r="BA29" s="117">
        <f t="shared" ca="1" si="51"/>
        <v>24</v>
      </c>
      <c r="BB29" s="117">
        <f t="shared" ca="1" si="51"/>
        <v>29</v>
      </c>
      <c r="BC29" s="117">
        <f t="shared" ca="1" si="51"/>
        <v>62</v>
      </c>
      <c r="BD29" s="117">
        <f t="shared" ca="1" si="51"/>
        <v>76</v>
      </c>
      <c r="BE29" s="117">
        <f t="shared" ca="1" si="51"/>
        <v>3</v>
      </c>
      <c r="BF29" s="117">
        <f t="shared" ca="1" si="51"/>
        <v>65</v>
      </c>
      <c r="BG29" s="117">
        <f t="shared" ca="1" si="51"/>
        <v>42</v>
      </c>
      <c r="BH29" s="117">
        <f t="shared" ca="1" si="51"/>
        <v>48</v>
      </c>
      <c r="BI29" s="118">
        <f t="shared" ca="1" si="51"/>
        <v>3</v>
      </c>
    </row>
    <row r="30" spans="1:61" ht="13.15" x14ac:dyDescent="0.4">
      <c r="A30" s="116">
        <v>27</v>
      </c>
      <c r="B30" s="119">
        <f t="shared" ref="B30:AG30" ca="1" si="52">IF(B127&gt;=MIN(B28,B29),IF((B127+1)&gt;=MAX(B28,B29),B127+2,B127+1),B127)</f>
        <v>5</v>
      </c>
      <c r="C30" s="119">
        <f t="shared" ca="1" si="52"/>
        <v>2</v>
      </c>
      <c r="D30" s="119">
        <f t="shared" ca="1" si="52"/>
        <v>75</v>
      </c>
      <c r="E30" s="119">
        <f t="shared" ca="1" si="52"/>
        <v>70</v>
      </c>
      <c r="F30" s="119">
        <f t="shared" ca="1" si="52"/>
        <v>30</v>
      </c>
      <c r="G30" s="119">
        <f t="shared" ca="1" si="52"/>
        <v>30</v>
      </c>
      <c r="H30" s="119">
        <f t="shared" ca="1" si="52"/>
        <v>30</v>
      </c>
      <c r="I30" s="119">
        <f t="shared" ca="1" si="52"/>
        <v>76</v>
      </c>
      <c r="J30" s="119">
        <f t="shared" ca="1" si="52"/>
        <v>40</v>
      </c>
      <c r="K30" s="119">
        <f t="shared" ca="1" si="52"/>
        <v>62</v>
      </c>
      <c r="L30" s="119">
        <f t="shared" ca="1" si="52"/>
        <v>8</v>
      </c>
      <c r="M30" s="119">
        <f t="shared" ca="1" si="52"/>
        <v>66</v>
      </c>
      <c r="N30" s="119">
        <f t="shared" ca="1" si="52"/>
        <v>72</v>
      </c>
      <c r="O30" s="119">
        <f t="shared" ca="1" si="52"/>
        <v>51</v>
      </c>
      <c r="P30" s="119">
        <f t="shared" ca="1" si="52"/>
        <v>12</v>
      </c>
      <c r="Q30" s="119">
        <f t="shared" ca="1" si="52"/>
        <v>65</v>
      </c>
      <c r="R30" s="119">
        <f t="shared" ca="1" si="52"/>
        <v>5</v>
      </c>
      <c r="S30" s="119">
        <f t="shared" ca="1" si="52"/>
        <v>81</v>
      </c>
      <c r="T30" s="119">
        <f t="shared" ca="1" si="52"/>
        <v>19</v>
      </c>
      <c r="U30" s="119">
        <f t="shared" ca="1" si="52"/>
        <v>28</v>
      </c>
      <c r="V30" s="119">
        <f t="shared" ca="1" si="52"/>
        <v>73</v>
      </c>
      <c r="W30" s="119">
        <f t="shared" ca="1" si="52"/>
        <v>17</v>
      </c>
      <c r="X30" s="119">
        <f t="shared" ca="1" si="52"/>
        <v>67</v>
      </c>
      <c r="Y30" s="119">
        <f t="shared" ca="1" si="52"/>
        <v>34</v>
      </c>
      <c r="Z30" s="119">
        <f t="shared" ca="1" si="52"/>
        <v>11</v>
      </c>
      <c r="AA30" s="119">
        <f t="shared" ca="1" si="52"/>
        <v>3</v>
      </c>
      <c r="AB30" s="119">
        <f t="shared" ca="1" si="52"/>
        <v>39</v>
      </c>
      <c r="AC30" s="119">
        <f t="shared" ca="1" si="52"/>
        <v>44</v>
      </c>
      <c r="AD30" s="119">
        <f t="shared" ca="1" si="52"/>
        <v>7</v>
      </c>
      <c r="AE30" s="119">
        <f t="shared" ca="1" si="52"/>
        <v>24</v>
      </c>
      <c r="AF30" s="119">
        <f t="shared" ca="1" si="52"/>
        <v>50</v>
      </c>
      <c r="AG30" s="119">
        <f t="shared" ca="1" si="52"/>
        <v>3</v>
      </c>
      <c r="AH30" s="119">
        <f t="shared" ref="AH30:BI30" ca="1" si="53">IF(AH127&gt;=MIN(AH28,AH29),IF((AH127+1)&gt;=MAX(AH28,AH29),AH127+2,AH127+1),AH127)</f>
        <v>41</v>
      </c>
      <c r="AI30" s="119">
        <f t="shared" ca="1" si="53"/>
        <v>38</v>
      </c>
      <c r="AJ30" s="119">
        <f t="shared" ca="1" si="53"/>
        <v>3</v>
      </c>
      <c r="AK30" s="119">
        <f t="shared" ca="1" si="53"/>
        <v>24</v>
      </c>
      <c r="AL30" s="119">
        <f t="shared" ca="1" si="53"/>
        <v>52</v>
      </c>
      <c r="AM30" s="119">
        <f t="shared" ca="1" si="53"/>
        <v>68</v>
      </c>
      <c r="AN30" s="119">
        <f t="shared" ca="1" si="53"/>
        <v>19</v>
      </c>
      <c r="AO30" s="119">
        <f t="shared" ca="1" si="53"/>
        <v>27</v>
      </c>
      <c r="AP30" s="119">
        <f t="shared" ca="1" si="53"/>
        <v>27</v>
      </c>
      <c r="AQ30" s="119">
        <f t="shared" ca="1" si="53"/>
        <v>4</v>
      </c>
      <c r="AR30" s="119">
        <f t="shared" ca="1" si="53"/>
        <v>40</v>
      </c>
      <c r="AS30" s="119">
        <f t="shared" ca="1" si="53"/>
        <v>8</v>
      </c>
      <c r="AT30" s="119">
        <f t="shared" ca="1" si="53"/>
        <v>45</v>
      </c>
      <c r="AU30" s="119">
        <f t="shared" ca="1" si="53"/>
        <v>81</v>
      </c>
      <c r="AV30" s="119">
        <f t="shared" ca="1" si="53"/>
        <v>52</v>
      </c>
      <c r="AW30" s="119">
        <f t="shared" ca="1" si="53"/>
        <v>36</v>
      </c>
      <c r="AX30" s="119">
        <f t="shared" ca="1" si="53"/>
        <v>65</v>
      </c>
      <c r="AY30" s="119">
        <f t="shared" ca="1" si="53"/>
        <v>28</v>
      </c>
      <c r="AZ30" s="119">
        <f t="shared" ca="1" si="53"/>
        <v>12</v>
      </c>
      <c r="BA30" s="119">
        <f t="shared" ca="1" si="53"/>
        <v>33</v>
      </c>
      <c r="BB30" s="119">
        <f t="shared" ca="1" si="53"/>
        <v>46</v>
      </c>
      <c r="BC30" s="119">
        <f t="shared" ca="1" si="53"/>
        <v>64</v>
      </c>
      <c r="BD30" s="119">
        <f t="shared" ca="1" si="53"/>
        <v>74</v>
      </c>
      <c r="BE30" s="119">
        <f t="shared" ca="1" si="53"/>
        <v>31</v>
      </c>
      <c r="BF30" s="119">
        <f t="shared" ca="1" si="53"/>
        <v>68</v>
      </c>
      <c r="BG30" s="119">
        <f t="shared" ca="1" si="53"/>
        <v>37</v>
      </c>
      <c r="BH30" s="119">
        <f t="shared" ca="1" si="53"/>
        <v>41</v>
      </c>
      <c r="BI30" s="120">
        <f t="shared" ca="1" si="53"/>
        <v>75</v>
      </c>
    </row>
    <row r="31" spans="1:61" ht="13.15" x14ac:dyDescent="0.4">
      <c r="A31" s="116">
        <v>28</v>
      </c>
      <c r="B31" s="117">
        <f t="shared" ref="B31:AG31" ca="1" si="54">B128</f>
        <v>42</v>
      </c>
      <c r="C31" s="117">
        <f t="shared" ca="1" si="54"/>
        <v>14</v>
      </c>
      <c r="D31" s="117">
        <f t="shared" ca="1" si="54"/>
        <v>26</v>
      </c>
      <c r="E31" s="117">
        <f t="shared" ca="1" si="54"/>
        <v>17</v>
      </c>
      <c r="F31" s="117">
        <f t="shared" ca="1" si="54"/>
        <v>34</v>
      </c>
      <c r="G31" s="117">
        <f t="shared" ca="1" si="54"/>
        <v>56</v>
      </c>
      <c r="H31" s="117">
        <f t="shared" ca="1" si="54"/>
        <v>52</v>
      </c>
      <c r="I31" s="117">
        <f t="shared" ca="1" si="54"/>
        <v>8</v>
      </c>
      <c r="J31" s="117">
        <f t="shared" ca="1" si="54"/>
        <v>13</v>
      </c>
      <c r="K31" s="117">
        <f t="shared" ca="1" si="54"/>
        <v>3</v>
      </c>
      <c r="L31" s="117">
        <f t="shared" ca="1" si="54"/>
        <v>71</v>
      </c>
      <c r="M31" s="117">
        <f t="shared" ca="1" si="54"/>
        <v>1</v>
      </c>
      <c r="N31" s="117">
        <f t="shared" ca="1" si="54"/>
        <v>3</v>
      </c>
      <c r="O31" s="117">
        <f t="shared" ca="1" si="54"/>
        <v>52</v>
      </c>
      <c r="P31" s="117">
        <f t="shared" ca="1" si="54"/>
        <v>10</v>
      </c>
      <c r="Q31" s="117">
        <f t="shared" ca="1" si="54"/>
        <v>23</v>
      </c>
      <c r="R31" s="117">
        <f t="shared" ca="1" si="54"/>
        <v>29</v>
      </c>
      <c r="S31" s="117">
        <f t="shared" ca="1" si="54"/>
        <v>17</v>
      </c>
      <c r="T31" s="117">
        <f t="shared" ca="1" si="54"/>
        <v>11</v>
      </c>
      <c r="U31" s="117">
        <f t="shared" ca="1" si="54"/>
        <v>53</v>
      </c>
      <c r="V31" s="117">
        <f t="shared" ca="1" si="54"/>
        <v>57</v>
      </c>
      <c r="W31" s="117">
        <f t="shared" ca="1" si="54"/>
        <v>2</v>
      </c>
      <c r="X31" s="117">
        <f t="shared" ca="1" si="54"/>
        <v>75</v>
      </c>
      <c r="Y31" s="117">
        <f t="shared" ca="1" si="54"/>
        <v>62</v>
      </c>
      <c r="Z31" s="117">
        <f t="shared" ca="1" si="54"/>
        <v>8</v>
      </c>
      <c r="AA31" s="117">
        <f t="shared" ca="1" si="54"/>
        <v>17</v>
      </c>
      <c r="AB31" s="117">
        <f t="shared" ca="1" si="54"/>
        <v>40</v>
      </c>
      <c r="AC31" s="117">
        <f t="shared" ca="1" si="54"/>
        <v>31</v>
      </c>
      <c r="AD31" s="117">
        <f t="shared" ca="1" si="54"/>
        <v>8</v>
      </c>
      <c r="AE31" s="117">
        <f t="shared" ca="1" si="54"/>
        <v>63</v>
      </c>
      <c r="AF31" s="117">
        <f t="shared" ca="1" si="54"/>
        <v>60</v>
      </c>
      <c r="AG31" s="117">
        <f t="shared" ca="1" si="54"/>
        <v>32</v>
      </c>
      <c r="AH31" s="117">
        <f t="shared" ref="AH31:BI31" ca="1" si="55">AH128</f>
        <v>11</v>
      </c>
      <c r="AI31" s="117">
        <f t="shared" ca="1" si="55"/>
        <v>74</v>
      </c>
      <c r="AJ31" s="117">
        <f t="shared" ca="1" si="55"/>
        <v>2</v>
      </c>
      <c r="AK31" s="117">
        <f t="shared" ca="1" si="55"/>
        <v>80</v>
      </c>
      <c r="AL31" s="117">
        <f t="shared" ca="1" si="55"/>
        <v>16</v>
      </c>
      <c r="AM31" s="117">
        <f t="shared" ca="1" si="55"/>
        <v>72</v>
      </c>
      <c r="AN31" s="117">
        <f t="shared" ca="1" si="55"/>
        <v>79</v>
      </c>
      <c r="AO31" s="117">
        <f t="shared" ca="1" si="55"/>
        <v>38</v>
      </c>
      <c r="AP31" s="117">
        <f t="shared" ca="1" si="55"/>
        <v>45</v>
      </c>
      <c r="AQ31" s="117">
        <f t="shared" ca="1" si="55"/>
        <v>4</v>
      </c>
      <c r="AR31" s="117">
        <f t="shared" ca="1" si="55"/>
        <v>77</v>
      </c>
      <c r="AS31" s="117">
        <f t="shared" ca="1" si="55"/>
        <v>16</v>
      </c>
      <c r="AT31" s="117">
        <f t="shared" ca="1" si="55"/>
        <v>27</v>
      </c>
      <c r="AU31" s="117">
        <f t="shared" ca="1" si="55"/>
        <v>21</v>
      </c>
      <c r="AV31" s="117">
        <f t="shared" ca="1" si="55"/>
        <v>5</v>
      </c>
      <c r="AW31" s="117">
        <f t="shared" ca="1" si="55"/>
        <v>61</v>
      </c>
      <c r="AX31" s="117">
        <f t="shared" ca="1" si="55"/>
        <v>57</v>
      </c>
      <c r="AY31" s="117">
        <f t="shared" ca="1" si="55"/>
        <v>68</v>
      </c>
      <c r="AZ31" s="117">
        <f t="shared" ca="1" si="55"/>
        <v>23</v>
      </c>
      <c r="BA31" s="117">
        <f t="shared" ca="1" si="55"/>
        <v>66</v>
      </c>
      <c r="BB31" s="117">
        <f t="shared" ca="1" si="55"/>
        <v>67</v>
      </c>
      <c r="BC31" s="117">
        <f t="shared" ca="1" si="55"/>
        <v>42</v>
      </c>
      <c r="BD31" s="117">
        <f t="shared" ca="1" si="55"/>
        <v>43</v>
      </c>
      <c r="BE31" s="117">
        <f t="shared" ca="1" si="55"/>
        <v>15</v>
      </c>
      <c r="BF31" s="117">
        <f t="shared" ca="1" si="55"/>
        <v>57</v>
      </c>
      <c r="BG31" s="117">
        <f t="shared" ca="1" si="55"/>
        <v>77</v>
      </c>
      <c r="BH31" s="117">
        <f t="shared" ca="1" si="55"/>
        <v>10</v>
      </c>
      <c r="BI31" s="118">
        <f t="shared" ca="1" si="55"/>
        <v>28</v>
      </c>
    </row>
    <row r="32" spans="1:61" ht="13.15" x14ac:dyDescent="0.4">
      <c r="A32" s="116">
        <v>29</v>
      </c>
      <c r="B32" s="119">
        <f t="shared" ref="B32:AG32" ca="1" si="56">IF(B129&gt;=B128,B129+1,B129)</f>
        <v>68</v>
      </c>
      <c r="C32" s="119">
        <f t="shared" ca="1" si="56"/>
        <v>51</v>
      </c>
      <c r="D32" s="119">
        <f t="shared" ca="1" si="56"/>
        <v>76</v>
      </c>
      <c r="E32" s="119">
        <f t="shared" ca="1" si="56"/>
        <v>54</v>
      </c>
      <c r="F32" s="119">
        <f t="shared" ca="1" si="56"/>
        <v>49</v>
      </c>
      <c r="G32" s="119">
        <f t="shared" ca="1" si="56"/>
        <v>12</v>
      </c>
      <c r="H32" s="119">
        <f t="shared" ca="1" si="56"/>
        <v>18</v>
      </c>
      <c r="I32" s="119">
        <f t="shared" ca="1" si="56"/>
        <v>26</v>
      </c>
      <c r="J32" s="119">
        <f t="shared" ca="1" si="56"/>
        <v>36</v>
      </c>
      <c r="K32" s="119">
        <f t="shared" ca="1" si="56"/>
        <v>71</v>
      </c>
      <c r="L32" s="119">
        <f t="shared" ca="1" si="56"/>
        <v>76</v>
      </c>
      <c r="M32" s="119">
        <f t="shared" ca="1" si="56"/>
        <v>46</v>
      </c>
      <c r="N32" s="119">
        <f t="shared" ca="1" si="56"/>
        <v>43</v>
      </c>
      <c r="O32" s="119">
        <f t="shared" ca="1" si="56"/>
        <v>81</v>
      </c>
      <c r="P32" s="119">
        <f t="shared" ca="1" si="56"/>
        <v>28</v>
      </c>
      <c r="Q32" s="119">
        <f t="shared" ca="1" si="56"/>
        <v>21</v>
      </c>
      <c r="R32" s="119">
        <f t="shared" ca="1" si="56"/>
        <v>12</v>
      </c>
      <c r="S32" s="119">
        <f t="shared" ca="1" si="56"/>
        <v>64</v>
      </c>
      <c r="T32" s="119">
        <f t="shared" ca="1" si="56"/>
        <v>73</v>
      </c>
      <c r="U32" s="119">
        <f t="shared" ca="1" si="56"/>
        <v>24</v>
      </c>
      <c r="V32" s="119">
        <f t="shared" ca="1" si="56"/>
        <v>26</v>
      </c>
      <c r="W32" s="119">
        <f t="shared" ca="1" si="56"/>
        <v>72</v>
      </c>
      <c r="X32" s="119">
        <f t="shared" ca="1" si="56"/>
        <v>58</v>
      </c>
      <c r="Y32" s="119">
        <f t="shared" ca="1" si="56"/>
        <v>79</v>
      </c>
      <c r="Z32" s="119">
        <f t="shared" ca="1" si="56"/>
        <v>65</v>
      </c>
      <c r="AA32" s="119">
        <f t="shared" ca="1" si="56"/>
        <v>13</v>
      </c>
      <c r="AB32" s="119">
        <f t="shared" ca="1" si="56"/>
        <v>31</v>
      </c>
      <c r="AC32" s="119">
        <f t="shared" ca="1" si="56"/>
        <v>77</v>
      </c>
      <c r="AD32" s="119">
        <f t="shared" ca="1" si="56"/>
        <v>45</v>
      </c>
      <c r="AE32" s="119">
        <f t="shared" ca="1" si="56"/>
        <v>30</v>
      </c>
      <c r="AF32" s="119">
        <f t="shared" ca="1" si="56"/>
        <v>26</v>
      </c>
      <c r="AG32" s="119">
        <f t="shared" ca="1" si="56"/>
        <v>47</v>
      </c>
      <c r="AH32" s="119">
        <f t="shared" ref="AH32:BI32" ca="1" si="57">IF(AH129&gt;=AH128,AH129+1,AH129)</f>
        <v>73</v>
      </c>
      <c r="AI32" s="119">
        <f t="shared" ca="1" si="57"/>
        <v>22</v>
      </c>
      <c r="AJ32" s="119">
        <f t="shared" ca="1" si="57"/>
        <v>28</v>
      </c>
      <c r="AK32" s="119">
        <f t="shared" ca="1" si="57"/>
        <v>44</v>
      </c>
      <c r="AL32" s="119">
        <f t="shared" ca="1" si="57"/>
        <v>14</v>
      </c>
      <c r="AM32" s="119">
        <f t="shared" ca="1" si="57"/>
        <v>6</v>
      </c>
      <c r="AN32" s="119">
        <f t="shared" ca="1" si="57"/>
        <v>78</v>
      </c>
      <c r="AO32" s="119">
        <f t="shared" ca="1" si="57"/>
        <v>46</v>
      </c>
      <c r="AP32" s="119">
        <f t="shared" ca="1" si="57"/>
        <v>17</v>
      </c>
      <c r="AQ32" s="119">
        <f t="shared" ca="1" si="57"/>
        <v>53</v>
      </c>
      <c r="AR32" s="119">
        <f t="shared" ca="1" si="57"/>
        <v>60</v>
      </c>
      <c r="AS32" s="119">
        <f t="shared" ca="1" si="57"/>
        <v>31</v>
      </c>
      <c r="AT32" s="119">
        <f t="shared" ca="1" si="57"/>
        <v>42</v>
      </c>
      <c r="AU32" s="119">
        <f t="shared" ca="1" si="57"/>
        <v>45</v>
      </c>
      <c r="AV32" s="119">
        <f t="shared" ca="1" si="57"/>
        <v>80</v>
      </c>
      <c r="AW32" s="119">
        <f t="shared" ca="1" si="57"/>
        <v>51</v>
      </c>
      <c r="AX32" s="119">
        <f t="shared" ca="1" si="57"/>
        <v>30</v>
      </c>
      <c r="AY32" s="119">
        <f t="shared" ca="1" si="57"/>
        <v>12</v>
      </c>
      <c r="AZ32" s="119">
        <f t="shared" ca="1" si="57"/>
        <v>30</v>
      </c>
      <c r="BA32" s="119">
        <f t="shared" ca="1" si="57"/>
        <v>58</v>
      </c>
      <c r="BB32" s="119">
        <f t="shared" ca="1" si="57"/>
        <v>26</v>
      </c>
      <c r="BC32" s="119">
        <f t="shared" ca="1" si="57"/>
        <v>52</v>
      </c>
      <c r="BD32" s="119">
        <f t="shared" ca="1" si="57"/>
        <v>42</v>
      </c>
      <c r="BE32" s="119">
        <f t="shared" ca="1" si="57"/>
        <v>36</v>
      </c>
      <c r="BF32" s="119">
        <f t="shared" ca="1" si="57"/>
        <v>45</v>
      </c>
      <c r="BG32" s="119">
        <f t="shared" ca="1" si="57"/>
        <v>17</v>
      </c>
      <c r="BH32" s="119">
        <f t="shared" ca="1" si="57"/>
        <v>56</v>
      </c>
      <c r="BI32" s="120">
        <f t="shared" ca="1" si="57"/>
        <v>3</v>
      </c>
    </row>
    <row r="33" spans="1:61" ht="13.15" x14ac:dyDescent="0.4">
      <c r="A33" s="116">
        <v>30</v>
      </c>
      <c r="B33" s="117">
        <f t="shared" ref="B33:AG33" ca="1" si="58">IF(B130&gt;=MIN(B31,B32),IF((B130+1)&gt;=MAX(B31,B32),B130+2,B130+1),B130)</f>
        <v>50</v>
      </c>
      <c r="C33" s="117">
        <f t="shared" ca="1" si="58"/>
        <v>27</v>
      </c>
      <c r="D33" s="117">
        <f t="shared" ca="1" si="58"/>
        <v>27</v>
      </c>
      <c r="E33" s="117">
        <f t="shared" ca="1" si="58"/>
        <v>68</v>
      </c>
      <c r="F33" s="117">
        <f t="shared" ca="1" si="58"/>
        <v>43</v>
      </c>
      <c r="G33" s="117">
        <f t="shared" ca="1" si="58"/>
        <v>17</v>
      </c>
      <c r="H33" s="117">
        <f t="shared" ca="1" si="58"/>
        <v>55</v>
      </c>
      <c r="I33" s="117">
        <f t="shared" ca="1" si="58"/>
        <v>30</v>
      </c>
      <c r="J33" s="117">
        <f t="shared" ca="1" si="58"/>
        <v>48</v>
      </c>
      <c r="K33" s="117">
        <f t="shared" ca="1" si="58"/>
        <v>74</v>
      </c>
      <c r="L33" s="117">
        <f t="shared" ca="1" si="58"/>
        <v>15</v>
      </c>
      <c r="M33" s="117">
        <f t="shared" ca="1" si="58"/>
        <v>62</v>
      </c>
      <c r="N33" s="117">
        <f t="shared" ca="1" si="58"/>
        <v>12</v>
      </c>
      <c r="O33" s="117">
        <f t="shared" ca="1" si="58"/>
        <v>45</v>
      </c>
      <c r="P33" s="117">
        <f t="shared" ca="1" si="58"/>
        <v>3</v>
      </c>
      <c r="Q33" s="117">
        <f t="shared" ca="1" si="58"/>
        <v>1</v>
      </c>
      <c r="R33" s="117">
        <f t="shared" ca="1" si="58"/>
        <v>14</v>
      </c>
      <c r="S33" s="117">
        <f t="shared" ca="1" si="58"/>
        <v>73</v>
      </c>
      <c r="T33" s="117">
        <f t="shared" ca="1" si="58"/>
        <v>52</v>
      </c>
      <c r="U33" s="117">
        <f t="shared" ca="1" si="58"/>
        <v>13</v>
      </c>
      <c r="V33" s="117">
        <f t="shared" ca="1" si="58"/>
        <v>15</v>
      </c>
      <c r="W33" s="117">
        <f t="shared" ca="1" si="58"/>
        <v>63</v>
      </c>
      <c r="X33" s="117">
        <f t="shared" ca="1" si="58"/>
        <v>77</v>
      </c>
      <c r="Y33" s="117">
        <f t="shared" ca="1" si="58"/>
        <v>39</v>
      </c>
      <c r="Z33" s="117">
        <f t="shared" ca="1" si="58"/>
        <v>37</v>
      </c>
      <c r="AA33" s="117">
        <f t="shared" ca="1" si="58"/>
        <v>68</v>
      </c>
      <c r="AB33" s="117">
        <f t="shared" ca="1" si="58"/>
        <v>1</v>
      </c>
      <c r="AC33" s="117">
        <f t="shared" ca="1" si="58"/>
        <v>68</v>
      </c>
      <c r="AD33" s="117">
        <f t="shared" ca="1" si="58"/>
        <v>34</v>
      </c>
      <c r="AE33" s="117">
        <f t="shared" ca="1" si="58"/>
        <v>12</v>
      </c>
      <c r="AF33" s="117">
        <f t="shared" ca="1" si="58"/>
        <v>2</v>
      </c>
      <c r="AG33" s="117">
        <f t="shared" ca="1" si="58"/>
        <v>44</v>
      </c>
      <c r="AH33" s="117">
        <f t="shared" ref="AH33:BI33" ca="1" si="59">IF(AH130&gt;=MIN(AH31,AH32),IF((AH130+1)&gt;=MAX(AH31,AH32),AH130+2,AH130+1),AH130)</f>
        <v>75</v>
      </c>
      <c r="AI33" s="117">
        <f t="shared" ca="1" si="59"/>
        <v>63</v>
      </c>
      <c r="AJ33" s="117">
        <f t="shared" ca="1" si="59"/>
        <v>5</v>
      </c>
      <c r="AK33" s="117">
        <f t="shared" ca="1" si="59"/>
        <v>45</v>
      </c>
      <c r="AL33" s="117">
        <f t="shared" ca="1" si="59"/>
        <v>13</v>
      </c>
      <c r="AM33" s="117">
        <f t="shared" ca="1" si="59"/>
        <v>34</v>
      </c>
      <c r="AN33" s="117">
        <f t="shared" ca="1" si="59"/>
        <v>33</v>
      </c>
      <c r="AO33" s="117">
        <f t="shared" ca="1" si="59"/>
        <v>67</v>
      </c>
      <c r="AP33" s="117">
        <f t="shared" ca="1" si="59"/>
        <v>3</v>
      </c>
      <c r="AQ33" s="117">
        <f t="shared" ca="1" si="59"/>
        <v>76</v>
      </c>
      <c r="AR33" s="117">
        <f t="shared" ca="1" si="59"/>
        <v>54</v>
      </c>
      <c r="AS33" s="117">
        <f t="shared" ca="1" si="59"/>
        <v>13</v>
      </c>
      <c r="AT33" s="117">
        <f t="shared" ca="1" si="59"/>
        <v>2</v>
      </c>
      <c r="AU33" s="117">
        <f t="shared" ca="1" si="59"/>
        <v>62</v>
      </c>
      <c r="AV33" s="117">
        <f t="shared" ca="1" si="59"/>
        <v>2</v>
      </c>
      <c r="AW33" s="117">
        <f t="shared" ca="1" si="59"/>
        <v>21</v>
      </c>
      <c r="AX33" s="117">
        <f t="shared" ca="1" si="59"/>
        <v>81</v>
      </c>
      <c r="AY33" s="117">
        <f t="shared" ca="1" si="59"/>
        <v>53</v>
      </c>
      <c r="AZ33" s="117">
        <f t="shared" ca="1" si="59"/>
        <v>75</v>
      </c>
      <c r="BA33" s="117">
        <f t="shared" ca="1" si="59"/>
        <v>47</v>
      </c>
      <c r="BB33" s="117">
        <f t="shared" ca="1" si="59"/>
        <v>28</v>
      </c>
      <c r="BC33" s="117">
        <f t="shared" ca="1" si="59"/>
        <v>49</v>
      </c>
      <c r="BD33" s="117">
        <f t="shared" ca="1" si="59"/>
        <v>48</v>
      </c>
      <c r="BE33" s="117">
        <f t="shared" ca="1" si="59"/>
        <v>74</v>
      </c>
      <c r="BF33" s="117">
        <f t="shared" ca="1" si="59"/>
        <v>31</v>
      </c>
      <c r="BG33" s="117">
        <f t="shared" ca="1" si="59"/>
        <v>18</v>
      </c>
      <c r="BH33" s="117">
        <f t="shared" ca="1" si="59"/>
        <v>81</v>
      </c>
      <c r="BI33" s="118">
        <f t="shared" ca="1" si="59"/>
        <v>53</v>
      </c>
    </row>
    <row r="34" spans="1:61" ht="13.15" x14ac:dyDescent="0.4">
      <c r="A34" s="116">
        <v>31</v>
      </c>
      <c r="B34" s="119">
        <f t="shared" ref="B34:AG34" ca="1" si="60">B131</f>
        <v>29</v>
      </c>
      <c r="C34" s="119">
        <f t="shared" ca="1" si="60"/>
        <v>16</v>
      </c>
      <c r="D34" s="119">
        <f t="shared" ca="1" si="60"/>
        <v>79</v>
      </c>
      <c r="E34" s="119">
        <f t="shared" ca="1" si="60"/>
        <v>55</v>
      </c>
      <c r="F34" s="119">
        <f t="shared" ca="1" si="60"/>
        <v>7</v>
      </c>
      <c r="G34" s="119">
        <f t="shared" ca="1" si="60"/>
        <v>48</v>
      </c>
      <c r="H34" s="119">
        <f t="shared" ca="1" si="60"/>
        <v>76</v>
      </c>
      <c r="I34" s="119">
        <f t="shared" ca="1" si="60"/>
        <v>32</v>
      </c>
      <c r="J34" s="119">
        <f t="shared" ca="1" si="60"/>
        <v>7</v>
      </c>
      <c r="K34" s="119">
        <f t="shared" ca="1" si="60"/>
        <v>65</v>
      </c>
      <c r="L34" s="119">
        <f t="shared" ca="1" si="60"/>
        <v>7</v>
      </c>
      <c r="M34" s="119">
        <f t="shared" ca="1" si="60"/>
        <v>81</v>
      </c>
      <c r="N34" s="119">
        <f t="shared" ca="1" si="60"/>
        <v>7</v>
      </c>
      <c r="O34" s="119">
        <f t="shared" ca="1" si="60"/>
        <v>63</v>
      </c>
      <c r="P34" s="119">
        <f t="shared" ca="1" si="60"/>
        <v>68</v>
      </c>
      <c r="Q34" s="119">
        <f t="shared" ca="1" si="60"/>
        <v>46</v>
      </c>
      <c r="R34" s="119">
        <f t="shared" ca="1" si="60"/>
        <v>36</v>
      </c>
      <c r="S34" s="119">
        <f t="shared" ca="1" si="60"/>
        <v>59</v>
      </c>
      <c r="T34" s="119">
        <f t="shared" ca="1" si="60"/>
        <v>32</v>
      </c>
      <c r="U34" s="119">
        <f t="shared" ca="1" si="60"/>
        <v>36</v>
      </c>
      <c r="V34" s="119">
        <f t="shared" ca="1" si="60"/>
        <v>14</v>
      </c>
      <c r="W34" s="119">
        <f t="shared" ca="1" si="60"/>
        <v>72</v>
      </c>
      <c r="X34" s="119">
        <f t="shared" ca="1" si="60"/>
        <v>37</v>
      </c>
      <c r="Y34" s="119">
        <f t="shared" ca="1" si="60"/>
        <v>78</v>
      </c>
      <c r="Z34" s="119">
        <f t="shared" ca="1" si="60"/>
        <v>23</v>
      </c>
      <c r="AA34" s="119">
        <f t="shared" ca="1" si="60"/>
        <v>7</v>
      </c>
      <c r="AB34" s="119">
        <f t="shared" ca="1" si="60"/>
        <v>51</v>
      </c>
      <c r="AC34" s="119">
        <f t="shared" ca="1" si="60"/>
        <v>31</v>
      </c>
      <c r="AD34" s="119">
        <f t="shared" ca="1" si="60"/>
        <v>76</v>
      </c>
      <c r="AE34" s="119">
        <f t="shared" ca="1" si="60"/>
        <v>7</v>
      </c>
      <c r="AF34" s="119">
        <f t="shared" ca="1" si="60"/>
        <v>5</v>
      </c>
      <c r="AG34" s="119">
        <f t="shared" ca="1" si="60"/>
        <v>47</v>
      </c>
      <c r="AH34" s="119">
        <f t="shared" ref="AH34:BI34" ca="1" si="61">AH131</f>
        <v>40</v>
      </c>
      <c r="AI34" s="119">
        <f t="shared" ca="1" si="61"/>
        <v>73</v>
      </c>
      <c r="AJ34" s="119">
        <f t="shared" ca="1" si="61"/>
        <v>21</v>
      </c>
      <c r="AK34" s="119">
        <f t="shared" ca="1" si="61"/>
        <v>34</v>
      </c>
      <c r="AL34" s="119">
        <f t="shared" ca="1" si="61"/>
        <v>6</v>
      </c>
      <c r="AM34" s="119">
        <f t="shared" ca="1" si="61"/>
        <v>40</v>
      </c>
      <c r="AN34" s="119">
        <f t="shared" ca="1" si="61"/>
        <v>61</v>
      </c>
      <c r="AO34" s="119">
        <f t="shared" ca="1" si="61"/>
        <v>19</v>
      </c>
      <c r="AP34" s="119">
        <f t="shared" ca="1" si="61"/>
        <v>81</v>
      </c>
      <c r="AQ34" s="119">
        <f t="shared" ca="1" si="61"/>
        <v>75</v>
      </c>
      <c r="AR34" s="119">
        <f t="shared" ca="1" si="61"/>
        <v>80</v>
      </c>
      <c r="AS34" s="119">
        <f t="shared" ca="1" si="61"/>
        <v>43</v>
      </c>
      <c r="AT34" s="119">
        <f t="shared" ca="1" si="61"/>
        <v>76</v>
      </c>
      <c r="AU34" s="119">
        <f t="shared" ca="1" si="61"/>
        <v>14</v>
      </c>
      <c r="AV34" s="119">
        <f t="shared" ca="1" si="61"/>
        <v>37</v>
      </c>
      <c r="AW34" s="119">
        <f t="shared" ca="1" si="61"/>
        <v>36</v>
      </c>
      <c r="AX34" s="119">
        <f t="shared" ca="1" si="61"/>
        <v>18</v>
      </c>
      <c r="AY34" s="119">
        <f t="shared" ca="1" si="61"/>
        <v>32</v>
      </c>
      <c r="AZ34" s="119">
        <f t="shared" ca="1" si="61"/>
        <v>41</v>
      </c>
      <c r="BA34" s="119">
        <f t="shared" ca="1" si="61"/>
        <v>17</v>
      </c>
      <c r="BB34" s="119">
        <f t="shared" ca="1" si="61"/>
        <v>72</v>
      </c>
      <c r="BC34" s="119">
        <f t="shared" ca="1" si="61"/>
        <v>44</v>
      </c>
      <c r="BD34" s="119">
        <f t="shared" ca="1" si="61"/>
        <v>18</v>
      </c>
      <c r="BE34" s="119">
        <f t="shared" ca="1" si="61"/>
        <v>77</v>
      </c>
      <c r="BF34" s="119">
        <f t="shared" ca="1" si="61"/>
        <v>72</v>
      </c>
      <c r="BG34" s="119">
        <f t="shared" ca="1" si="61"/>
        <v>36</v>
      </c>
      <c r="BH34" s="119">
        <f t="shared" ca="1" si="61"/>
        <v>53</v>
      </c>
      <c r="BI34" s="120">
        <f t="shared" ca="1" si="61"/>
        <v>35</v>
      </c>
    </row>
    <row r="35" spans="1:61" ht="13.15" x14ac:dyDescent="0.4">
      <c r="A35" s="116">
        <v>32</v>
      </c>
      <c r="B35" s="117">
        <f t="shared" ref="B35:AG35" ca="1" si="62">IF(B132&gt;=B131,B132+1,B132)</f>
        <v>61</v>
      </c>
      <c r="C35" s="117">
        <f t="shared" ca="1" si="62"/>
        <v>14</v>
      </c>
      <c r="D35" s="117">
        <f t="shared" ca="1" si="62"/>
        <v>78</v>
      </c>
      <c r="E35" s="117">
        <f t="shared" ca="1" si="62"/>
        <v>74</v>
      </c>
      <c r="F35" s="117">
        <f t="shared" ca="1" si="62"/>
        <v>76</v>
      </c>
      <c r="G35" s="117">
        <f t="shared" ca="1" si="62"/>
        <v>75</v>
      </c>
      <c r="H35" s="117">
        <f t="shared" ca="1" si="62"/>
        <v>54</v>
      </c>
      <c r="I35" s="117">
        <f t="shared" ca="1" si="62"/>
        <v>43</v>
      </c>
      <c r="J35" s="117">
        <f t="shared" ca="1" si="62"/>
        <v>42</v>
      </c>
      <c r="K35" s="117">
        <f t="shared" ca="1" si="62"/>
        <v>72</v>
      </c>
      <c r="L35" s="117">
        <f t="shared" ca="1" si="62"/>
        <v>53</v>
      </c>
      <c r="M35" s="117">
        <f t="shared" ca="1" si="62"/>
        <v>54</v>
      </c>
      <c r="N35" s="117">
        <f t="shared" ca="1" si="62"/>
        <v>41</v>
      </c>
      <c r="O35" s="117">
        <f t="shared" ca="1" si="62"/>
        <v>29</v>
      </c>
      <c r="P35" s="117">
        <f t="shared" ca="1" si="62"/>
        <v>12</v>
      </c>
      <c r="Q35" s="117">
        <f t="shared" ca="1" si="62"/>
        <v>16</v>
      </c>
      <c r="R35" s="117">
        <f t="shared" ca="1" si="62"/>
        <v>46</v>
      </c>
      <c r="S35" s="117">
        <f t="shared" ca="1" si="62"/>
        <v>64</v>
      </c>
      <c r="T35" s="117">
        <f t="shared" ca="1" si="62"/>
        <v>4</v>
      </c>
      <c r="U35" s="117">
        <f t="shared" ca="1" si="62"/>
        <v>52</v>
      </c>
      <c r="V35" s="117">
        <f t="shared" ca="1" si="62"/>
        <v>57</v>
      </c>
      <c r="W35" s="117">
        <f t="shared" ca="1" si="62"/>
        <v>44</v>
      </c>
      <c r="X35" s="117">
        <f t="shared" ca="1" si="62"/>
        <v>61</v>
      </c>
      <c r="Y35" s="117">
        <f t="shared" ca="1" si="62"/>
        <v>42</v>
      </c>
      <c r="Z35" s="117">
        <f t="shared" ca="1" si="62"/>
        <v>78</v>
      </c>
      <c r="AA35" s="117">
        <f t="shared" ca="1" si="62"/>
        <v>64</v>
      </c>
      <c r="AB35" s="117">
        <f t="shared" ca="1" si="62"/>
        <v>32</v>
      </c>
      <c r="AC35" s="117">
        <f t="shared" ca="1" si="62"/>
        <v>46</v>
      </c>
      <c r="AD35" s="117">
        <f t="shared" ca="1" si="62"/>
        <v>71</v>
      </c>
      <c r="AE35" s="117">
        <f t="shared" ca="1" si="62"/>
        <v>9</v>
      </c>
      <c r="AF35" s="117">
        <f t="shared" ca="1" si="62"/>
        <v>78</v>
      </c>
      <c r="AG35" s="117">
        <f t="shared" ca="1" si="62"/>
        <v>32</v>
      </c>
      <c r="AH35" s="117">
        <f t="shared" ref="AH35:BI35" ca="1" si="63">IF(AH132&gt;=AH131,AH132+1,AH132)</f>
        <v>64</v>
      </c>
      <c r="AI35" s="117">
        <f t="shared" ca="1" si="63"/>
        <v>59</v>
      </c>
      <c r="AJ35" s="117">
        <f t="shared" ca="1" si="63"/>
        <v>2</v>
      </c>
      <c r="AK35" s="117">
        <f t="shared" ca="1" si="63"/>
        <v>61</v>
      </c>
      <c r="AL35" s="117">
        <f t="shared" ca="1" si="63"/>
        <v>77</v>
      </c>
      <c r="AM35" s="117">
        <f t="shared" ca="1" si="63"/>
        <v>33</v>
      </c>
      <c r="AN35" s="117">
        <f t="shared" ca="1" si="63"/>
        <v>57</v>
      </c>
      <c r="AO35" s="117">
        <f t="shared" ca="1" si="63"/>
        <v>67</v>
      </c>
      <c r="AP35" s="117">
        <f t="shared" ca="1" si="63"/>
        <v>78</v>
      </c>
      <c r="AQ35" s="117">
        <f t="shared" ca="1" si="63"/>
        <v>15</v>
      </c>
      <c r="AR35" s="117">
        <f t="shared" ca="1" si="63"/>
        <v>51</v>
      </c>
      <c r="AS35" s="117">
        <f t="shared" ca="1" si="63"/>
        <v>13</v>
      </c>
      <c r="AT35" s="117">
        <f t="shared" ca="1" si="63"/>
        <v>71</v>
      </c>
      <c r="AU35" s="117">
        <f t="shared" ca="1" si="63"/>
        <v>60</v>
      </c>
      <c r="AV35" s="117">
        <f t="shared" ca="1" si="63"/>
        <v>24</v>
      </c>
      <c r="AW35" s="117">
        <f t="shared" ca="1" si="63"/>
        <v>48</v>
      </c>
      <c r="AX35" s="117">
        <f t="shared" ca="1" si="63"/>
        <v>78</v>
      </c>
      <c r="AY35" s="117">
        <f t="shared" ca="1" si="63"/>
        <v>76</v>
      </c>
      <c r="AZ35" s="117">
        <f t="shared" ca="1" si="63"/>
        <v>58</v>
      </c>
      <c r="BA35" s="117">
        <f t="shared" ca="1" si="63"/>
        <v>76</v>
      </c>
      <c r="BB35" s="117">
        <f t="shared" ca="1" si="63"/>
        <v>58</v>
      </c>
      <c r="BC35" s="117">
        <f t="shared" ca="1" si="63"/>
        <v>16</v>
      </c>
      <c r="BD35" s="117">
        <f t="shared" ca="1" si="63"/>
        <v>50</v>
      </c>
      <c r="BE35" s="117">
        <f t="shared" ca="1" si="63"/>
        <v>25</v>
      </c>
      <c r="BF35" s="117">
        <f t="shared" ca="1" si="63"/>
        <v>39</v>
      </c>
      <c r="BG35" s="117">
        <f t="shared" ca="1" si="63"/>
        <v>38</v>
      </c>
      <c r="BH35" s="117">
        <f t="shared" ca="1" si="63"/>
        <v>64</v>
      </c>
      <c r="BI35" s="118">
        <f t="shared" ca="1" si="63"/>
        <v>31</v>
      </c>
    </row>
    <row r="36" spans="1:61" ht="13.15" x14ac:dyDescent="0.4">
      <c r="A36" s="116">
        <v>33</v>
      </c>
      <c r="B36" s="119">
        <f t="shared" ref="B36:AG36" ca="1" si="64">IF(B133&gt;=MIN(B34,B35),IF((B133+1)&gt;=MAX(B34,B35),B133+2,B133+1),B133)</f>
        <v>36</v>
      </c>
      <c r="C36" s="119">
        <f t="shared" ca="1" si="64"/>
        <v>13</v>
      </c>
      <c r="D36" s="119">
        <f t="shared" ca="1" si="64"/>
        <v>38</v>
      </c>
      <c r="E36" s="119">
        <f t="shared" ca="1" si="64"/>
        <v>14</v>
      </c>
      <c r="F36" s="119">
        <f t="shared" ca="1" si="64"/>
        <v>64</v>
      </c>
      <c r="G36" s="119">
        <f t="shared" ca="1" si="64"/>
        <v>4</v>
      </c>
      <c r="H36" s="119">
        <f t="shared" ca="1" si="64"/>
        <v>67</v>
      </c>
      <c r="I36" s="119">
        <f t="shared" ca="1" si="64"/>
        <v>18</v>
      </c>
      <c r="J36" s="119">
        <f t="shared" ca="1" si="64"/>
        <v>16</v>
      </c>
      <c r="K36" s="119">
        <f t="shared" ca="1" si="64"/>
        <v>33</v>
      </c>
      <c r="L36" s="119">
        <f t="shared" ca="1" si="64"/>
        <v>57</v>
      </c>
      <c r="M36" s="119">
        <f t="shared" ca="1" si="64"/>
        <v>41</v>
      </c>
      <c r="N36" s="119">
        <f t="shared" ca="1" si="64"/>
        <v>34</v>
      </c>
      <c r="O36" s="119">
        <f t="shared" ca="1" si="64"/>
        <v>49</v>
      </c>
      <c r="P36" s="119">
        <f t="shared" ca="1" si="64"/>
        <v>41</v>
      </c>
      <c r="Q36" s="119">
        <f t="shared" ca="1" si="64"/>
        <v>9</v>
      </c>
      <c r="R36" s="119">
        <f t="shared" ca="1" si="64"/>
        <v>12</v>
      </c>
      <c r="S36" s="119">
        <f t="shared" ca="1" si="64"/>
        <v>9</v>
      </c>
      <c r="T36" s="119">
        <f t="shared" ca="1" si="64"/>
        <v>75</v>
      </c>
      <c r="U36" s="119">
        <f t="shared" ca="1" si="64"/>
        <v>15</v>
      </c>
      <c r="V36" s="119">
        <f t="shared" ca="1" si="64"/>
        <v>56</v>
      </c>
      <c r="W36" s="119">
        <f t="shared" ca="1" si="64"/>
        <v>9</v>
      </c>
      <c r="X36" s="119">
        <f t="shared" ca="1" si="64"/>
        <v>19</v>
      </c>
      <c r="Y36" s="119">
        <f t="shared" ca="1" si="64"/>
        <v>53</v>
      </c>
      <c r="Z36" s="119">
        <f t="shared" ca="1" si="64"/>
        <v>14</v>
      </c>
      <c r="AA36" s="119">
        <f t="shared" ca="1" si="64"/>
        <v>5</v>
      </c>
      <c r="AB36" s="119">
        <f t="shared" ca="1" si="64"/>
        <v>78</v>
      </c>
      <c r="AC36" s="119">
        <f t="shared" ca="1" si="64"/>
        <v>6</v>
      </c>
      <c r="AD36" s="119">
        <f t="shared" ca="1" si="64"/>
        <v>55</v>
      </c>
      <c r="AE36" s="119">
        <f t="shared" ca="1" si="64"/>
        <v>73</v>
      </c>
      <c r="AF36" s="119">
        <f t="shared" ca="1" si="64"/>
        <v>1</v>
      </c>
      <c r="AG36" s="119">
        <f t="shared" ca="1" si="64"/>
        <v>39</v>
      </c>
      <c r="AH36" s="119">
        <f t="shared" ref="AH36:BI36" ca="1" si="65">IF(AH133&gt;=MIN(AH34,AH35),IF((AH133+1)&gt;=MAX(AH34,AH35),AH133+2,AH133+1),AH133)</f>
        <v>66</v>
      </c>
      <c r="AI36" s="119">
        <f t="shared" ca="1" si="65"/>
        <v>67</v>
      </c>
      <c r="AJ36" s="119">
        <f t="shared" ca="1" si="65"/>
        <v>6</v>
      </c>
      <c r="AK36" s="119">
        <f t="shared" ca="1" si="65"/>
        <v>39</v>
      </c>
      <c r="AL36" s="119">
        <f t="shared" ca="1" si="65"/>
        <v>34</v>
      </c>
      <c r="AM36" s="119">
        <f t="shared" ca="1" si="65"/>
        <v>37</v>
      </c>
      <c r="AN36" s="119">
        <f t="shared" ca="1" si="65"/>
        <v>55</v>
      </c>
      <c r="AO36" s="119">
        <f t="shared" ca="1" si="65"/>
        <v>44</v>
      </c>
      <c r="AP36" s="119">
        <f t="shared" ca="1" si="65"/>
        <v>79</v>
      </c>
      <c r="AQ36" s="119">
        <f t="shared" ca="1" si="65"/>
        <v>22</v>
      </c>
      <c r="AR36" s="119">
        <f t="shared" ca="1" si="65"/>
        <v>60</v>
      </c>
      <c r="AS36" s="119">
        <f t="shared" ca="1" si="65"/>
        <v>44</v>
      </c>
      <c r="AT36" s="119">
        <f t="shared" ca="1" si="65"/>
        <v>38</v>
      </c>
      <c r="AU36" s="119">
        <f t="shared" ca="1" si="65"/>
        <v>64</v>
      </c>
      <c r="AV36" s="119">
        <f t="shared" ca="1" si="65"/>
        <v>51</v>
      </c>
      <c r="AW36" s="119">
        <f t="shared" ca="1" si="65"/>
        <v>60</v>
      </c>
      <c r="AX36" s="119">
        <f t="shared" ca="1" si="65"/>
        <v>32</v>
      </c>
      <c r="AY36" s="119">
        <f t="shared" ca="1" si="65"/>
        <v>55</v>
      </c>
      <c r="AZ36" s="119">
        <f t="shared" ca="1" si="65"/>
        <v>60</v>
      </c>
      <c r="BA36" s="119">
        <f t="shared" ca="1" si="65"/>
        <v>15</v>
      </c>
      <c r="BB36" s="119">
        <f t="shared" ca="1" si="65"/>
        <v>37</v>
      </c>
      <c r="BC36" s="119">
        <f t="shared" ca="1" si="65"/>
        <v>61</v>
      </c>
      <c r="BD36" s="119">
        <f t="shared" ca="1" si="65"/>
        <v>77</v>
      </c>
      <c r="BE36" s="119">
        <f t="shared" ca="1" si="65"/>
        <v>2</v>
      </c>
      <c r="BF36" s="119">
        <f t="shared" ca="1" si="65"/>
        <v>30</v>
      </c>
      <c r="BG36" s="119">
        <f t="shared" ca="1" si="65"/>
        <v>7</v>
      </c>
      <c r="BH36" s="119">
        <f t="shared" ca="1" si="65"/>
        <v>76</v>
      </c>
      <c r="BI36" s="120">
        <f t="shared" ca="1" si="65"/>
        <v>14</v>
      </c>
    </row>
    <row r="37" spans="1:61" ht="13.15" x14ac:dyDescent="0.4">
      <c r="A37" s="116">
        <v>34</v>
      </c>
      <c r="B37" s="117">
        <f t="shared" ref="B37:AG37" ca="1" si="66">B134</f>
        <v>29</v>
      </c>
      <c r="C37" s="117">
        <f t="shared" ca="1" si="66"/>
        <v>66</v>
      </c>
      <c r="D37" s="117">
        <f t="shared" ca="1" si="66"/>
        <v>80</v>
      </c>
      <c r="E37" s="117">
        <f t="shared" ca="1" si="66"/>
        <v>33</v>
      </c>
      <c r="F37" s="117">
        <f t="shared" ca="1" si="66"/>
        <v>23</v>
      </c>
      <c r="G37" s="117">
        <f t="shared" ca="1" si="66"/>
        <v>46</v>
      </c>
      <c r="H37" s="117">
        <f t="shared" ca="1" si="66"/>
        <v>9</v>
      </c>
      <c r="I37" s="117">
        <f t="shared" ca="1" si="66"/>
        <v>66</v>
      </c>
      <c r="J37" s="117">
        <f t="shared" ca="1" si="66"/>
        <v>34</v>
      </c>
      <c r="K37" s="117">
        <f t="shared" ca="1" si="66"/>
        <v>69</v>
      </c>
      <c r="L37" s="117">
        <f t="shared" ca="1" si="66"/>
        <v>7</v>
      </c>
      <c r="M37" s="117">
        <f t="shared" ca="1" si="66"/>
        <v>22</v>
      </c>
      <c r="N37" s="117">
        <f t="shared" ca="1" si="66"/>
        <v>78</v>
      </c>
      <c r="O37" s="117">
        <f t="shared" ca="1" si="66"/>
        <v>70</v>
      </c>
      <c r="P37" s="117">
        <f t="shared" ca="1" si="66"/>
        <v>47</v>
      </c>
      <c r="Q37" s="117">
        <f t="shared" ca="1" si="66"/>
        <v>17</v>
      </c>
      <c r="R37" s="117">
        <f t="shared" ca="1" si="66"/>
        <v>23</v>
      </c>
      <c r="S37" s="117">
        <f t="shared" ca="1" si="66"/>
        <v>74</v>
      </c>
      <c r="T37" s="117">
        <f t="shared" ca="1" si="66"/>
        <v>50</v>
      </c>
      <c r="U37" s="117">
        <f t="shared" ca="1" si="66"/>
        <v>8</v>
      </c>
      <c r="V37" s="117">
        <f t="shared" ca="1" si="66"/>
        <v>40</v>
      </c>
      <c r="W37" s="117">
        <f t="shared" ca="1" si="66"/>
        <v>1</v>
      </c>
      <c r="X37" s="117">
        <f t="shared" ca="1" si="66"/>
        <v>49</v>
      </c>
      <c r="Y37" s="117">
        <f t="shared" ca="1" si="66"/>
        <v>29</v>
      </c>
      <c r="Z37" s="117">
        <f t="shared" ca="1" si="66"/>
        <v>46</v>
      </c>
      <c r="AA37" s="117">
        <f t="shared" ca="1" si="66"/>
        <v>43</v>
      </c>
      <c r="AB37" s="117">
        <f t="shared" ca="1" si="66"/>
        <v>27</v>
      </c>
      <c r="AC37" s="117">
        <f t="shared" ca="1" si="66"/>
        <v>56</v>
      </c>
      <c r="AD37" s="117">
        <f t="shared" ca="1" si="66"/>
        <v>33</v>
      </c>
      <c r="AE37" s="117">
        <f t="shared" ca="1" si="66"/>
        <v>68</v>
      </c>
      <c r="AF37" s="117">
        <f t="shared" ca="1" si="66"/>
        <v>68</v>
      </c>
      <c r="AG37" s="117">
        <f t="shared" ca="1" si="66"/>
        <v>34</v>
      </c>
      <c r="AH37" s="117">
        <f t="shared" ref="AH37:BI37" ca="1" si="67">AH134</f>
        <v>32</v>
      </c>
      <c r="AI37" s="117">
        <f t="shared" ca="1" si="67"/>
        <v>31</v>
      </c>
      <c r="AJ37" s="117">
        <f t="shared" ca="1" si="67"/>
        <v>71</v>
      </c>
      <c r="AK37" s="117">
        <f t="shared" ca="1" si="67"/>
        <v>41</v>
      </c>
      <c r="AL37" s="117">
        <f t="shared" ca="1" si="67"/>
        <v>26</v>
      </c>
      <c r="AM37" s="117">
        <f t="shared" ca="1" si="67"/>
        <v>31</v>
      </c>
      <c r="AN37" s="117">
        <f t="shared" ca="1" si="67"/>
        <v>58</v>
      </c>
      <c r="AO37" s="117">
        <f t="shared" ca="1" si="67"/>
        <v>79</v>
      </c>
      <c r="AP37" s="117">
        <f t="shared" ca="1" si="67"/>
        <v>15</v>
      </c>
      <c r="AQ37" s="117">
        <f t="shared" ca="1" si="67"/>
        <v>23</v>
      </c>
      <c r="AR37" s="117">
        <f t="shared" ca="1" si="67"/>
        <v>43</v>
      </c>
      <c r="AS37" s="117">
        <f t="shared" ca="1" si="67"/>
        <v>56</v>
      </c>
      <c r="AT37" s="117">
        <f t="shared" ca="1" si="67"/>
        <v>47</v>
      </c>
      <c r="AU37" s="117">
        <f t="shared" ca="1" si="67"/>
        <v>23</v>
      </c>
      <c r="AV37" s="117">
        <f t="shared" ca="1" si="67"/>
        <v>64</v>
      </c>
      <c r="AW37" s="117">
        <f t="shared" ca="1" si="67"/>
        <v>68</v>
      </c>
      <c r="AX37" s="117">
        <f t="shared" ca="1" si="67"/>
        <v>37</v>
      </c>
      <c r="AY37" s="117">
        <f t="shared" ca="1" si="67"/>
        <v>40</v>
      </c>
      <c r="AZ37" s="117">
        <f t="shared" ca="1" si="67"/>
        <v>17</v>
      </c>
      <c r="BA37" s="117">
        <f t="shared" ca="1" si="67"/>
        <v>69</v>
      </c>
      <c r="BB37" s="117">
        <f t="shared" ca="1" si="67"/>
        <v>61</v>
      </c>
      <c r="BC37" s="117">
        <f t="shared" ca="1" si="67"/>
        <v>64</v>
      </c>
      <c r="BD37" s="117">
        <f t="shared" ca="1" si="67"/>
        <v>52</v>
      </c>
      <c r="BE37" s="117">
        <f t="shared" ca="1" si="67"/>
        <v>74</v>
      </c>
      <c r="BF37" s="117">
        <f t="shared" ca="1" si="67"/>
        <v>8</v>
      </c>
      <c r="BG37" s="117">
        <f t="shared" ca="1" si="67"/>
        <v>15</v>
      </c>
      <c r="BH37" s="117">
        <f t="shared" ca="1" si="67"/>
        <v>10</v>
      </c>
      <c r="BI37" s="118">
        <f t="shared" ca="1" si="67"/>
        <v>2</v>
      </c>
    </row>
    <row r="38" spans="1:61" ht="13.15" x14ac:dyDescent="0.4">
      <c r="A38" s="116">
        <v>35</v>
      </c>
      <c r="B38" s="119">
        <f t="shared" ref="B38:AG38" ca="1" si="68">IF(B135&gt;=B134,B135+1,B135)</f>
        <v>44</v>
      </c>
      <c r="C38" s="119">
        <f t="shared" ca="1" si="68"/>
        <v>5</v>
      </c>
      <c r="D38" s="119">
        <f t="shared" ca="1" si="68"/>
        <v>58</v>
      </c>
      <c r="E38" s="119">
        <f t="shared" ca="1" si="68"/>
        <v>9</v>
      </c>
      <c r="F38" s="119">
        <f t="shared" ca="1" si="68"/>
        <v>26</v>
      </c>
      <c r="G38" s="119">
        <f t="shared" ca="1" si="68"/>
        <v>26</v>
      </c>
      <c r="H38" s="119">
        <f t="shared" ca="1" si="68"/>
        <v>71</v>
      </c>
      <c r="I38" s="119">
        <f t="shared" ca="1" si="68"/>
        <v>74</v>
      </c>
      <c r="J38" s="119">
        <f t="shared" ca="1" si="68"/>
        <v>23</v>
      </c>
      <c r="K38" s="119">
        <f t="shared" ca="1" si="68"/>
        <v>49</v>
      </c>
      <c r="L38" s="119">
        <f t="shared" ca="1" si="68"/>
        <v>50</v>
      </c>
      <c r="M38" s="119">
        <f t="shared" ca="1" si="68"/>
        <v>63</v>
      </c>
      <c r="N38" s="119">
        <f t="shared" ca="1" si="68"/>
        <v>10</v>
      </c>
      <c r="O38" s="119">
        <f t="shared" ca="1" si="68"/>
        <v>34</v>
      </c>
      <c r="P38" s="119">
        <f t="shared" ca="1" si="68"/>
        <v>79</v>
      </c>
      <c r="Q38" s="119">
        <f t="shared" ca="1" si="68"/>
        <v>29</v>
      </c>
      <c r="R38" s="119">
        <f t="shared" ca="1" si="68"/>
        <v>16</v>
      </c>
      <c r="S38" s="119">
        <f t="shared" ca="1" si="68"/>
        <v>28</v>
      </c>
      <c r="T38" s="119">
        <f t="shared" ca="1" si="68"/>
        <v>72</v>
      </c>
      <c r="U38" s="119">
        <f t="shared" ca="1" si="68"/>
        <v>48</v>
      </c>
      <c r="V38" s="119">
        <f t="shared" ca="1" si="68"/>
        <v>70</v>
      </c>
      <c r="W38" s="119">
        <f t="shared" ca="1" si="68"/>
        <v>49</v>
      </c>
      <c r="X38" s="119">
        <f t="shared" ca="1" si="68"/>
        <v>67</v>
      </c>
      <c r="Y38" s="119">
        <f t="shared" ca="1" si="68"/>
        <v>24</v>
      </c>
      <c r="Z38" s="119">
        <f t="shared" ca="1" si="68"/>
        <v>65</v>
      </c>
      <c r="AA38" s="119">
        <f t="shared" ca="1" si="68"/>
        <v>10</v>
      </c>
      <c r="AB38" s="119">
        <f t="shared" ca="1" si="68"/>
        <v>33</v>
      </c>
      <c r="AC38" s="119">
        <f t="shared" ca="1" si="68"/>
        <v>3</v>
      </c>
      <c r="AD38" s="119">
        <f t="shared" ca="1" si="68"/>
        <v>6</v>
      </c>
      <c r="AE38" s="119">
        <f t="shared" ca="1" si="68"/>
        <v>67</v>
      </c>
      <c r="AF38" s="119">
        <f t="shared" ca="1" si="68"/>
        <v>9</v>
      </c>
      <c r="AG38" s="119">
        <f t="shared" ca="1" si="68"/>
        <v>25</v>
      </c>
      <c r="AH38" s="119">
        <f t="shared" ref="AH38:BI38" ca="1" si="69">IF(AH135&gt;=AH134,AH135+1,AH135)</f>
        <v>19</v>
      </c>
      <c r="AI38" s="119">
        <f t="shared" ca="1" si="69"/>
        <v>80</v>
      </c>
      <c r="AJ38" s="119">
        <f t="shared" ca="1" si="69"/>
        <v>60</v>
      </c>
      <c r="AK38" s="119">
        <f t="shared" ca="1" si="69"/>
        <v>48</v>
      </c>
      <c r="AL38" s="119">
        <f t="shared" ca="1" si="69"/>
        <v>62</v>
      </c>
      <c r="AM38" s="119">
        <f t="shared" ca="1" si="69"/>
        <v>32</v>
      </c>
      <c r="AN38" s="119">
        <f t="shared" ca="1" si="69"/>
        <v>18</v>
      </c>
      <c r="AO38" s="119">
        <f t="shared" ca="1" si="69"/>
        <v>43</v>
      </c>
      <c r="AP38" s="119">
        <f t="shared" ca="1" si="69"/>
        <v>9</v>
      </c>
      <c r="AQ38" s="119">
        <f t="shared" ca="1" si="69"/>
        <v>63</v>
      </c>
      <c r="AR38" s="119">
        <f t="shared" ca="1" si="69"/>
        <v>13</v>
      </c>
      <c r="AS38" s="119">
        <f t="shared" ca="1" si="69"/>
        <v>59</v>
      </c>
      <c r="AT38" s="119">
        <f t="shared" ca="1" si="69"/>
        <v>72</v>
      </c>
      <c r="AU38" s="119">
        <f t="shared" ca="1" si="69"/>
        <v>81</v>
      </c>
      <c r="AV38" s="119">
        <f t="shared" ca="1" si="69"/>
        <v>5</v>
      </c>
      <c r="AW38" s="119">
        <f t="shared" ca="1" si="69"/>
        <v>69</v>
      </c>
      <c r="AX38" s="119">
        <f t="shared" ca="1" si="69"/>
        <v>35</v>
      </c>
      <c r="AY38" s="119">
        <f t="shared" ca="1" si="69"/>
        <v>46</v>
      </c>
      <c r="AZ38" s="119">
        <f t="shared" ca="1" si="69"/>
        <v>73</v>
      </c>
      <c r="BA38" s="119">
        <f t="shared" ca="1" si="69"/>
        <v>10</v>
      </c>
      <c r="BB38" s="119">
        <f t="shared" ca="1" si="69"/>
        <v>7</v>
      </c>
      <c r="BC38" s="119">
        <f t="shared" ca="1" si="69"/>
        <v>6</v>
      </c>
      <c r="BD38" s="119">
        <f t="shared" ca="1" si="69"/>
        <v>50</v>
      </c>
      <c r="BE38" s="119">
        <f t="shared" ca="1" si="69"/>
        <v>36</v>
      </c>
      <c r="BF38" s="119">
        <f t="shared" ca="1" si="69"/>
        <v>28</v>
      </c>
      <c r="BG38" s="119">
        <f t="shared" ca="1" si="69"/>
        <v>66</v>
      </c>
      <c r="BH38" s="119">
        <f t="shared" ca="1" si="69"/>
        <v>27</v>
      </c>
      <c r="BI38" s="120">
        <f t="shared" ca="1" si="69"/>
        <v>45</v>
      </c>
    </row>
    <row r="39" spans="1:61" ht="13.15" x14ac:dyDescent="0.4">
      <c r="A39" s="116">
        <v>36</v>
      </c>
      <c r="B39" s="117">
        <f t="shared" ref="B39:AG39" ca="1" si="70">IF(B136&gt;=MIN(B37,B38),IF((B136+1)&gt;=MAX(B37,B38),B136+2,B136+1),B136)</f>
        <v>3</v>
      </c>
      <c r="C39" s="117">
        <f t="shared" ca="1" si="70"/>
        <v>43</v>
      </c>
      <c r="D39" s="117">
        <f t="shared" ca="1" si="70"/>
        <v>40</v>
      </c>
      <c r="E39" s="117">
        <f t="shared" ca="1" si="70"/>
        <v>49</v>
      </c>
      <c r="F39" s="117">
        <f t="shared" ca="1" si="70"/>
        <v>13</v>
      </c>
      <c r="G39" s="117">
        <f t="shared" ca="1" si="70"/>
        <v>33</v>
      </c>
      <c r="H39" s="117">
        <f t="shared" ca="1" si="70"/>
        <v>28</v>
      </c>
      <c r="I39" s="117">
        <f t="shared" ca="1" si="70"/>
        <v>40</v>
      </c>
      <c r="J39" s="117">
        <f t="shared" ca="1" si="70"/>
        <v>47</v>
      </c>
      <c r="K39" s="117">
        <f t="shared" ca="1" si="70"/>
        <v>45</v>
      </c>
      <c r="L39" s="117">
        <f t="shared" ca="1" si="70"/>
        <v>42</v>
      </c>
      <c r="M39" s="117">
        <f t="shared" ca="1" si="70"/>
        <v>76</v>
      </c>
      <c r="N39" s="117">
        <f t="shared" ca="1" si="70"/>
        <v>59</v>
      </c>
      <c r="O39" s="117">
        <f t="shared" ca="1" si="70"/>
        <v>45</v>
      </c>
      <c r="P39" s="117">
        <f t="shared" ca="1" si="70"/>
        <v>11</v>
      </c>
      <c r="Q39" s="117">
        <f t="shared" ca="1" si="70"/>
        <v>58</v>
      </c>
      <c r="R39" s="117">
        <f t="shared" ca="1" si="70"/>
        <v>50</v>
      </c>
      <c r="S39" s="117">
        <f t="shared" ca="1" si="70"/>
        <v>11</v>
      </c>
      <c r="T39" s="117">
        <f t="shared" ca="1" si="70"/>
        <v>54</v>
      </c>
      <c r="U39" s="117">
        <f t="shared" ca="1" si="70"/>
        <v>6</v>
      </c>
      <c r="V39" s="117">
        <f t="shared" ca="1" si="70"/>
        <v>30</v>
      </c>
      <c r="W39" s="117">
        <f t="shared" ca="1" si="70"/>
        <v>75</v>
      </c>
      <c r="X39" s="117">
        <f t="shared" ca="1" si="70"/>
        <v>37</v>
      </c>
      <c r="Y39" s="117">
        <f t="shared" ca="1" si="70"/>
        <v>40</v>
      </c>
      <c r="Z39" s="117">
        <f t="shared" ca="1" si="70"/>
        <v>34</v>
      </c>
      <c r="AA39" s="117">
        <f t="shared" ca="1" si="70"/>
        <v>26</v>
      </c>
      <c r="AB39" s="117">
        <f t="shared" ca="1" si="70"/>
        <v>4</v>
      </c>
      <c r="AC39" s="117">
        <f t="shared" ca="1" si="70"/>
        <v>40</v>
      </c>
      <c r="AD39" s="117">
        <f t="shared" ca="1" si="70"/>
        <v>27</v>
      </c>
      <c r="AE39" s="117">
        <f t="shared" ca="1" si="70"/>
        <v>60</v>
      </c>
      <c r="AF39" s="117">
        <f t="shared" ca="1" si="70"/>
        <v>81</v>
      </c>
      <c r="AG39" s="117">
        <f t="shared" ca="1" si="70"/>
        <v>78</v>
      </c>
      <c r="AH39" s="117">
        <f t="shared" ref="AH39:BI39" ca="1" si="71">IF(AH136&gt;=MIN(AH37,AH38),IF((AH136+1)&gt;=MAX(AH37,AH38),AH136+2,AH136+1),AH136)</f>
        <v>81</v>
      </c>
      <c r="AI39" s="117">
        <f t="shared" ca="1" si="71"/>
        <v>72</v>
      </c>
      <c r="AJ39" s="117">
        <f t="shared" ca="1" si="71"/>
        <v>66</v>
      </c>
      <c r="AK39" s="117">
        <f t="shared" ca="1" si="71"/>
        <v>13</v>
      </c>
      <c r="AL39" s="117">
        <f t="shared" ca="1" si="71"/>
        <v>67</v>
      </c>
      <c r="AM39" s="117">
        <f t="shared" ca="1" si="71"/>
        <v>37</v>
      </c>
      <c r="AN39" s="117">
        <f t="shared" ca="1" si="71"/>
        <v>2</v>
      </c>
      <c r="AO39" s="117">
        <f t="shared" ca="1" si="71"/>
        <v>23</v>
      </c>
      <c r="AP39" s="117">
        <f t="shared" ca="1" si="71"/>
        <v>73</v>
      </c>
      <c r="AQ39" s="117">
        <f t="shared" ca="1" si="71"/>
        <v>24</v>
      </c>
      <c r="AR39" s="117">
        <f t="shared" ca="1" si="71"/>
        <v>78</v>
      </c>
      <c r="AS39" s="117">
        <f t="shared" ca="1" si="71"/>
        <v>27</v>
      </c>
      <c r="AT39" s="117">
        <f t="shared" ca="1" si="71"/>
        <v>31</v>
      </c>
      <c r="AU39" s="117">
        <f t="shared" ca="1" si="71"/>
        <v>73</v>
      </c>
      <c r="AV39" s="117">
        <f t="shared" ca="1" si="71"/>
        <v>75</v>
      </c>
      <c r="AW39" s="117">
        <f t="shared" ca="1" si="71"/>
        <v>70</v>
      </c>
      <c r="AX39" s="117">
        <f t="shared" ca="1" si="71"/>
        <v>72</v>
      </c>
      <c r="AY39" s="117">
        <f t="shared" ca="1" si="71"/>
        <v>38</v>
      </c>
      <c r="AZ39" s="117">
        <f t="shared" ca="1" si="71"/>
        <v>21</v>
      </c>
      <c r="BA39" s="117">
        <f t="shared" ca="1" si="71"/>
        <v>21</v>
      </c>
      <c r="BB39" s="117">
        <f t="shared" ca="1" si="71"/>
        <v>78</v>
      </c>
      <c r="BC39" s="117">
        <f t="shared" ca="1" si="71"/>
        <v>31</v>
      </c>
      <c r="BD39" s="117">
        <f t="shared" ca="1" si="71"/>
        <v>76</v>
      </c>
      <c r="BE39" s="117">
        <f t="shared" ca="1" si="71"/>
        <v>17</v>
      </c>
      <c r="BF39" s="117">
        <f t="shared" ca="1" si="71"/>
        <v>80</v>
      </c>
      <c r="BG39" s="117">
        <f t="shared" ca="1" si="71"/>
        <v>73</v>
      </c>
      <c r="BH39" s="117">
        <f t="shared" ca="1" si="71"/>
        <v>7</v>
      </c>
      <c r="BI39" s="118">
        <f t="shared" ca="1" si="71"/>
        <v>47</v>
      </c>
    </row>
    <row r="40" spans="1:61" ht="13.15" x14ac:dyDescent="0.4">
      <c r="A40" s="116">
        <v>37</v>
      </c>
      <c r="B40" s="119">
        <f t="shared" ref="B40:AG40" ca="1" si="72">B137</f>
        <v>64</v>
      </c>
      <c r="C40" s="119">
        <f t="shared" ca="1" si="72"/>
        <v>74</v>
      </c>
      <c r="D40" s="119">
        <f t="shared" ca="1" si="72"/>
        <v>64</v>
      </c>
      <c r="E40" s="119">
        <f t="shared" ca="1" si="72"/>
        <v>56</v>
      </c>
      <c r="F40" s="119">
        <f t="shared" ca="1" si="72"/>
        <v>32</v>
      </c>
      <c r="G40" s="119">
        <f t="shared" ca="1" si="72"/>
        <v>55</v>
      </c>
      <c r="H40" s="119">
        <f t="shared" ca="1" si="72"/>
        <v>17</v>
      </c>
      <c r="I40" s="119">
        <f t="shared" ca="1" si="72"/>
        <v>7</v>
      </c>
      <c r="J40" s="119">
        <f t="shared" ca="1" si="72"/>
        <v>54</v>
      </c>
      <c r="K40" s="119">
        <f t="shared" ca="1" si="72"/>
        <v>23</v>
      </c>
      <c r="L40" s="119">
        <f t="shared" ca="1" si="72"/>
        <v>14</v>
      </c>
      <c r="M40" s="119">
        <f t="shared" ca="1" si="72"/>
        <v>69</v>
      </c>
      <c r="N40" s="119">
        <f t="shared" ca="1" si="72"/>
        <v>44</v>
      </c>
      <c r="O40" s="119">
        <f t="shared" ca="1" si="72"/>
        <v>77</v>
      </c>
      <c r="P40" s="119">
        <f t="shared" ca="1" si="72"/>
        <v>56</v>
      </c>
      <c r="Q40" s="119">
        <f t="shared" ca="1" si="72"/>
        <v>52</v>
      </c>
      <c r="R40" s="119">
        <f t="shared" ca="1" si="72"/>
        <v>10</v>
      </c>
      <c r="S40" s="119">
        <f t="shared" ca="1" si="72"/>
        <v>10</v>
      </c>
      <c r="T40" s="119">
        <f t="shared" ca="1" si="72"/>
        <v>63</v>
      </c>
      <c r="U40" s="119">
        <f t="shared" ca="1" si="72"/>
        <v>69</v>
      </c>
      <c r="V40" s="119">
        <f t="shared" ca="1" si="72"/>
        <v>56</v>
      </c>
      <c r="W40" s="119">
        <f t="shared" ca="1" si="72"/>
        <v>5</v>
      </c>
      <c r="X40" s="119">
        <f t="shared" ca="1" si="72"/>
        <v>22</v>
      </c>
      <c r="Y40" s="119">
        <f t="shared" ca="1" si="72"/>
        <v>16</v>
      </c>
      <c r="Z40" s="119">
        <f t="shared" ca="1" si="72"/>
        <v>24</v>
      </c>
      <c r="AA40" s="119">
        <f t="shared" ca="1" si="72"/>
        <v>34</v>
      </c>
      <c r="AB40" s="119">
        <f t="shared" ca="1" si="72"/>
        <v>67</v>
      </c>
      <c r="AC40" s="119">
        <f t="shared" ca="1" si="72"/>
        <v>47</v>
      </c>
      <c r="AD40" s="119">
        <f t="shared" ca="1" si="72"/>
        <v>68</v>
      </c>
      <c r="AE40" s="119">
        <f t="shared" ca="1" si="72"/>
        <v>28</v>
      </c>
      <c r="AF40" s="119">
        <f t="shared" ca="1" si="72"/>
        <v>19</v>
      </c>
      <c r="AG40" s="119">
        <f t="shared" ca="1" si="72"/>
        <v>74</v>
      </c>
      <c r="AH40" s="119">
        <f t="shared" ref="AH40:BI40" ca="1" si="73">AH137</f>
        <v>6</v>
      </c>
      <c r="AI40" s="119">
        <f t="shared" ca="1" si="73"/>
        <v>9</v>
      </c>
      <c r="AJ40" s="119">
        <f t="shared" ca="1" si="73"/>
        <v>48</v>
      </c>
      <c r="AK40" s="119">
        <f t="shared" ca="1" si="73"/>
        <v>51</v>
      </c>
      <c r="AL40" s="119">
        <f t="shared" ca="1" si="73"/>
        <v>6</v>
      </c>
      <c r="AM40" s="119">
        <f t="shared" ca="1" si="73"/>
        <v>69</v>
      </c>
      <c r="AN40" s="119">
        <f t="shared" ca="1" si="73"/>
        <v>62</v>
      </c>
      <c r="AO40" s="119">
        <f t="shared" ca="1" si="73"/>
        <v>13</v>
      </c>
      <c r="AP40" s="119">
        <f t="shared" ca="1" si="73"/>
        <v>66</v>
      </c>
      <c r="AQ40" s="119">
        <f t="shared" ca="1" si="73"/>
        <v>80</v>
      </c>
      <c r="AR40" s="119">
        <f t="shared" ca="1" si="73"/>
        <v>13</v>
      </c>
      <c r="AS40" s="119">
        <f t="shared" ca="1" si="73"/>
        <v>34</v>
      </c>
      <c r="AT40" s="119">
        <f t="shared" ca="1" si="73"/>
        <v>62</v>
      </c>
      <c r="AU40" s="119">
        <f t="shared" ca="1" si="73"/>
        <v>68</v>
      </c>
      <c r="AV40" s="119">
        <f t="shared" ca="1" si="73"/>
        <v>5</v>
      </c>
      <c r="AW40" s="119">
        <f t="shared" ca="1" si="73"/>
        <v>32</v>
      </c>
      <c r="AX40" s="119">
        <f t="shared" ca="1" si="73"/>
        <v>14</v>
      </c>
      <c r="AY40" s="119">
        <f t="shared" ca="1" si="73"/>
        <v>58</v>
      </c>
      <c r="AZ40" s="119">
        <f t="shared" ca="1" si="73"/>
        <v>78</v>
      </c>
      <c r="BA40" s="119">
        <f t="shared" ca="1" si="73"/>
        <v>3</v>
      </c>
      <c r="BB40" s="119">
        <f t="shared" ca="1" si="73"/>
        <v>55</v>
      </c>
      <c r="BC40" s="119">
        <f t="shared" ca="1" si="73"/>
        <v>30</v>
      </c>
      <c r="BD40" s="119">
        <f t="shared" ca="1" si="73"/>
        <v>39</v>
      </c>
      <c r="BE40" s="119">
        <f t="shared" ca="1" si="73"/>
        <v>51</v>
      </c>
      <c r="BF40" s="119">
        <f t="shared" ca="1" si="73"/>
        <v>80</v>
      </c>
      <c r="BG40" s="119">
        <f t="shared" ca="1" si="73"/>
        <v>65</v>
      </c>
      <c r="BH40" s="119">
        <f t="shared" ca="1" si="73"/>
        <v>74</v>
      </c>
      <c r="BI40" s="120">
        <f t="shared" ca="1" si="73"/>
        <v>49</v>
      </c>
    </row>
    <row r="41" spans="1:61" ht="13.15" x14ac:dyDescent="0.4">
      <c r="A41" s="116">
        <v>38</v>
      </c>
      <c r="B41" s="117">
        <f t="shared" ref="B41:AG41" ca="1" si="74">IF(B138&gt;=B137,B138+1,B138)</f>
        <v>74</v>
      </c>
      <c r="C41" s="117">
        <f t="shared" ca="1" si="74"/>
        <v>57</v>
      </c>
      <c r="D41" s="117">
        <f t="shared" ca="1" si="74"/>
        <v>11</v>
      </c>
      <c r="E41" s="117">
        <f t="shared" ca="1" si="74"/>
        <v>67</v>
      </c>
      <c r="F41" s="117">
        <f t="shared" ca="1" si="74"/>
        <v>51</v>
      </c>
      <c r="G41" s="117">
        <f t="shared" ca="1" si="74"/>
        <v>54</v>
      </c>
      <c r="H41" s="117">
        <f t="shared" ca="1" si="74"/>
        <v>81</v>
      </c>
      <c r="I41" s="117">
        <f t="shared" ca="1" si="74"/>
        <v>57</v>
      </c>
      <c r="J41" s="117">
        <f t="shared" ca="1" si="74"/>
        <v>59</v>
      </c>
      <c r="K41" s="117">
        <f t="shared" ca="1" si="74"/>
        <v>33</v>
      </c>
      <c r="L41" s="117">
        <f t="shared" ca="1" si="74"/>
        <v>13</v>
      </c>
      <c r="M41" s="117">
        <f t="shared" ca="1" si="74"/>
        <v>78</v>
      </c>
      <c r="N41" s="117">
        <f t="shared" ca="1" si="74"/>
        <v>73</v>
      </c>
      <c r="O41" s="117">
        <f t="shared" ca="1" si="74"/>
        <v>63</v>
      </c>
      <c r="P41" s="117">
        <f t="shared" ca="1" si="74"/>
        <v>14</v>
      </c>
      <c r="Q41" s="117">
        <f t="shared" ca="1" si="74"/>
        <v>16</v>
      </c>
      <c r="R41" s="117">
        <f t="shared" ca="1" si="74"/>
        <v>39</v>
      </c>
      <c r="S41" s="117">
        <f t="shared" ca="1" si="74"/>
        <v>43</v>
      </c>
      <c r="T41" s="117">
        <f t="shared" ca="1" si="74"/>
        <v>79</v>
      </c>
      <c r="U41" s="117">
        <f t="shared" ca="1" si="74"/>
        <v>39</v>
      </c>
      <c r="V41" s="117">
        <f t="shared" ca="1" si="74"/>
        <v>71</v>
      </c>
      <c r="W41" s="117">
        <f t="shared" ca="1" si="74"/>
        <v>50</v>
      </c>
      <c r="X41" s="117">
        <f t="shared" ca="1" si="74"/>
        <v>73</v>
      </c>
      <c r="Y41" s="117">
        <f t="shared" ca="1" si="74"/>
        <v>32</v>
      </c>
      <c r="Z41" s="117">
        <f t="shared" ca="1" si="74"/>
        <v>19</v>
      </c>
      <c r="AA41" s="117">
        <f t="shared" ca="1" si="74"/>
        <v>42</v>
      </c>
      <c r="AB41" s="117">
        <f t="shared" ca="1" si="74"/>
        <v>79</v>
      </c>
      <c r="AC41" s="117">
        <f t="shared" ca="1" si="74"/>
        <v>52</v>
      </c>
      <c r="AD41" s="117">
        <f t="shared" ca="1" si="74"/>
        <v>30</v>
      </c>
      <c r="AE41" s="117">
        <f t="shared" ca="1" si="74"/>
        <v>46</v>
      </c>
      <c r="AF41" s="117">
        <f t="shared" ca="1" si="74"/>
        <v>16</v>
      </c>
      <c r="AG41" s="117">
        <f t="shared" ca="1" si="74"/>
        <v>9</v>
      </c>
      <c r="AH41" s="117">
        <f t="shared" ref="AH41:BI41" ca="1" si="75">IF(AH138&gt;=AH137,AH138+1,AH138)</f>
        <v>51</v>
      </c>
      <c r="AI41" s="117">
        <f t="shared" ca="1" si="75"/>
        <v>44</v>
      </c>
      <c r="AJ41" s="117">
        <f t="shared" ca="1" si="75"/>
        <v>27</v>
      </c>
      <c r="AK41" s="117">
        <f t="shared" ca="1" si="75"/>
        <v>7</v>
      </c>
      <c r="AL41" s="117">
        <f t="shared" ca="1" si="75"/>
        <v>49</v>
      </c>
      <c r="AM41" s="117">
        <f t="shared" ca="1" si="75"/>
        <v>9</v>
      </c>
      <c r="AN41" s="117">
        <f t="shared" ca="1" si="75"/>
        <v>81</v>
      </c>
      <c r="AO41" s="117">
        <f t="shared" ca="1" si="75"/>
        <v>33</v>
      </c>
      <c r="AP41" s="117">
        <f t="shared" ca="1" si="75"/>
        <v>68</v>
      </c>
      <c r="AQ41" s="117">
        <f t="shared" ca="1" si="75"/>
        <v>38</v>
      </c>
      <c r="AR41" s="117">
        <f t="shared" ca="1" si="75"/>
        <v>2</v>
      </c>
      <c r="AS41" s="117">
        <f t="shared" ca="1" si="75"/>
        <v>9</v>
      </c>
      <c r="AT41" s="117">
        <f t="shared" ca="1" si="75"/>
        <v>7</v>
      </c>
      <c r="AU41" s="117">
        <f t="shared" ca="1" si="75"/>
        <v>35</v>
      </c>
      <c r="AV41" s="117">
        <f t="shared" ca="1" si="75"/>
        <v>12</v>
      </c>
      <c r="AW41" s="117">
        <f t="shared" ca="1" si="75"/>
        <v>69</v>
      </c>
      <c r="AX41" s="117">
        <f t="shared" ca="1" si="75"/>
        <v>42</v>
      </c>
      <c r="AY41" s="117">
        <f t="shared" ca="1" si="75"/>
        <v>4</v>
      </c>
      <c r="AZ41" s="117">
        <f t="shared" ca="1" si="75"/>
        <v>68</v>
      </c>
      <c r="BA41" s="117">
        <f t="shared" ca="1" si="75"/>
        <v>35</v>
      </c>
      <c r="BB41" s="117">
        <f t="shared" ca="1" si="75"/>
        <v>70</v>
      </c>
      <c r="BC41" s="117">
        <f t="shared" ca="1" si="75"/>
        <v>68</v>
      </c>
      <c r="BD41" s="117">
        <f t="shared" ca="1" si="75"/>
        <v>14</v>
      </c>
      <c r="BE41" s="117">
        <f t="shared" ca="1" si="75"/>
        <v>55</v>
      </c>
      <c r="BF41" s="117">
        <f t="shared" ca="1" si="75"/>
        <v>78</v>
      </c>
      <c r="BG41" s="117">
        <f t="shared" ca="1" si="75"/>
        <v>45</v>
      </c>
      <c r="BH41" s="117">
        <f t="shared" ca="1" si="75"/>
        <v>6</v>
      </c>
      <c r="BI41" s="118">
        <f t="shared" ca="1" si="75"/>
        <v>28</v>
      </c>
    </row>
    <row r="42" spans="1:61" ht="13.15" x14ac:dyDescent="0.4">
      <c r="A42" s="116">
        <v>39</v>
      </c>
      <c r="B42" s="119">
        <f t="shared" ref="B42:AG42" ca="1" si="76">IF(B139&gt;=MIN(B40,B41),IF((B139+1)&gt;=MAX(B40,B41),B139+2,B139+1),B139)</f>
        <v>21</v>
      </c>
      <c r="C42" s="119">
        <f t="shared" ca="1" si="76"/>
        <v>33</v>
      </c>
      <c r="D42" s="119">
        <f t="shared" ca="1" si="76"/>
        <v>78</v>
      </c>
      <c r="E42" s="119">
        <f t="shared" ca="1" si="76"/>
        <v>73</v>
      </c>
      <c r="F42" s="119">
        <f t="shared" ca="1" si="76"/>
        <v>10</v>
      </c>
      <c r="G42" s="119">
        <f t="shared" ca="1" si="76"/>
        <v>32</v>
      </c>
      <c r="H42" s="119">
        <f t="shared" ca="1" si="76"/>
        <v>37</v>
      </c>
      <c r="I42" s="119">
        <f t="shared" ca="1" si="76"/>
        <v>34</v>
      </c>
      <c r="J42" s="119">
        <f t="shared" ca="1" si="76"/>
        <v>40</v>
      </c>
      <c r="K42" s="119">
        <f t="shared" ca="1" si="76"/>
        <v>36</v>
      </c>
      <c r="L42" s="119">
        <f t="shared" ca="1" si="76"/>
        <v>22</v>
      </c>
      <c r="M42" s="119">
        <f t="shared" ca="1" si="76"/>
        <v>52</v>
      </c>
      <c r="N42" s="119">
        <f t="shared" ca="1" si="76"/>
        <v>17</v>
      </c>
      <c r="O42" s="119">
        <f t="shared" ca="1" si="76"/>
        <v>75</v>
      </c>
      <c r="P42" s="119">
        <f t="shared" ca="1" si="76"/>
        <v>30</v>
      </c>
      <c r="Q42" s="119">
        <f t="shared" ca="1" si="76"/>
        <v>15</v>
      </c>
      <c r="R42" s="119">
        <f t="shared" ca="1" si="76"/>
        <v>52</v>
      </c>
      <c r="S42" s="119">
        <f t="shared" ca="1" si="76"/>
        <v>58</v>
      </c>
      <c r="T42" s="119">
        <f t="shared" ca="1" si="76"/>
        <v>56</v>
      </c>
      <c r="U42" s="119">
        <f t="shared" ca="1" si="76"/>
        <v>62</v>
      </c>
      <c r="V42" s="119">
        <f t="shared" ca="1" si="76"/>
        <v>58</v>
      </c>
      <c r="W42" s="119">
        <f t="shared" ca="1" si="76"/>
        <v>80</v>
      </c>
      <c r="X42" s="119">
        <f t="shared" ca="1" si="76"/>
        <v>38</v>
      </c>
      <c r="Y42" s="119">
        <f t="shared" ca="1" si="76"/>
        <v>46</v>
      </c>
      <c r="Z42" s="119">
        <f t="shared" ca="1" si="76"/>
        <v>53</v>
      </c>
      <c r="AA42" s="119">
        <f t="shared" ca="1" si="76"/>
        <v>64</v>
      </c>
      <c r="AB42" s="119">
        <f t="shared" ca="1" si="76"/>
        <v>74</v>
      </c>
      <c r="AC42" s="119">
        <f t="shared" ca="1" si="76"/>
        <v>19</v>
      </c>
      <c r="AD42" s="119">
        <f t="shared" ca="1" si="76"/>
        <v>50</v>
      </c>
      <c r="AE42" s="119">
        <f t="shared" ca="1" si="76"/>
        <v>37</v>
      </c>
      <c r="AF42" s="119">
        <f t="shared" ca="1" si="76"/>
        <v>51</v>
      </c>
      <c r="AG42" s="119">
        <f t="shared" ca="1" si="76"/>
        <v>3</v>
      </c>
      <c r="AH42" s="119">
        <f t="shared" ref="AH42:BI42" ca="1" si="77">IF(AH139&gt;=MIN(AH40,AH41),IF((AH139+1)&gt;=MAX(AH40,AH41),AH139+2,AH139+1),AH139)</f>
        <v>64</v>
      </c>
      <c r="AI42" s="119">
        <f t="shared" ca="1" si="77"/>
        <v>8</v>
      </c>
      <c r="AJ42" s="119">
        <f t="shared" ca="1" si="77"/>
        <v>74</v>
      </c>
      <c r="AK42" s="119">
        <f t="shared" ca="1" si="77"/>
        <v>22</v>
      </c>
      <c r="AL42" s="119">
        <f t="shared" ca="1" si="77"/>
        <v>35</v>
      </c>
      <c r="AM42" s="119">
        <f t="shared" ca="1" si="77"/>
        <v>10</v>
      </c>
      <c r="AN42" s="119">
        <f t="shared" ca="1" si="77"/>
        <v>20</v>
      </c>
      <c r="AO42" s="119">
        <f t="shared" ca="1" si="77"/>
        <v>75</v>
      </c>
      <c r="AP42" s="119">
        <f t="shared" ca="1" si="77"/>
        <v>45</v>
      </c>
      <c r="AQ42" s="119">
        <f t="shared" ca="1" si="77"/>
        <v>34</v>
      </c>
      <c r="AR42" s="119">
        <f t="shared" ca="1" si="77"/>
        <v>80</v>
      </c>
      <c r="AS42" s="119">
        <f t="shared" ca="1" si="77"/>
        <v>13</v>
      </c>
      <c r="AT42" s="119">
        <f t="shared" ca="1" si="77"/>
        <v>51</v>
      </c>
      <c r="AU42" s="119">
        <f t="shared" ca="1" si="77"/>
        <v>57</v>
      </c>
      <c r="AV42" s="119">
        <f t="shared" ca="1" si="77"/>
        <v>51</v>
      </c>
      <c r="AW42" s="119">
        <f t="shared" ca="1" si="77"/>
        <v>33</v>
      </c>
      <c r="AX42" s="119">
        <f t="shared" ca="1" si="77"/>
        <v>18</v>
      </c>
      <c r="AY42" s="119">
        <f t="shared" ca="1" si="77"/>
        <v>38</v>
      </c>
      <c r="AZ42" s="119">
        <f t="shared" ca="1" si="77"/>
        <v>64</v>
      </c>
      <c r="BA42" s="119">
        <f t="shared" ca="1" si="77"/>
        <v>60</v>
      </c>
      <c r="BB42" s="119">
        <f t="shared" ca="1" si="77"/>
        <v>22</v>
      </c>
      <c r="BC42" s="119">
        <f t="shared" ca="1" si="77"/>
        <v>28</v>
      </c>
      <c r="BD42" s="119">
        <f t="shared" ca="1" si="77"/>
        <v>38</v>
      </c>
      <c r="BE42" s="119">
        <f t="shared" ca="1" si="77"/>
        <v>64</v>
      </c>
      <c r="BF42" s="119">
        <f t="shared" ca="1" si="77"/>
        <v>27</v>
      </c>
      <c r="BG42" s="119">
        <f t="shared" ca="1" si="77"/>
        <v>55</v>
      </c>
      <c r="BH42" s="119">
        <f t="shared" ca="1" si="77"/>
        <v>61</v>
      </c>
      <c r="BI42" s="120">
        <f t="shared" ca="1" si="77"/>
        <v>2</v>
      </c>
    </row>
    <row r="43" spans="1:61" ht="13.15" x14ac:dyDescent="0.4">
      <c r="A43" s="116">
        <v>40</v>
      </c>
      <c r="B43" s="117">
        <f t="shared" ref="B43:AG43" ca="1" si="78">B140</f>
        <v>45</v>
      </c>
      <c r="C43" s="117">
        <f t="shared" ca="1" si="78"/>
        <v>41</v>
      </c>
      <c r="D43" s="117">
        <f t="shared" ca="1" si="78"/>
        <v>54</v>
      </c>
      <c r="E43" s="117">
        <f t="shared" ca="1" si="78"/>
        <v>57</v>
      </c>
      <c r="F43" s="117">
        <f t="shared" ca="1" si="78"/>
        <v>65</v>
      </c>
      <c r="G43" s="117">
        <f t="shared" ca="1" si="78"/>
        <v>81</v>
      </c>
      <c r="H43" s="117">
        <f t="shared" ca="1" si="78"/>
        <v>51</v>
      </c>
      <c r="I43" s="117">
        <f t="shared" ca="1" si="78"/>
        <v>20</v>
      </c>
      <c r="J43" s="117">
        <f t="shared" ca="1" si="78"/>
        <v>51</v>
      </c>
      <c r="K43" s="117">
        <f t="shared" ca="1" si="78"/>
        <v>17</v>
      </c>
      <c r="L43" s="117">
        <f t="shared" ca="1" si="78"/>
        <v>53</v>
      </c>
      <c r="M43" s="117">
        <f t="shared" ca="1" si="78"/>
        <v>44</v>
      </c>
      <c r="N43" s="117">
        <f t="shared" ca="1" si="78"/>
        <v>60</v>
      </c>
      <c r="O43" s="117">
        <f t="shared" ca="1" si="78"/>
        <v>69</v>
      </c>
      <c r="P43" s="117">
        <f t="shared" ca="1" si="78"/>
        <v>34</v>
      </c>
      <c r="Q43" s="117">
        <f t="shared" ca="1" si="78"/>
        <v>5</v>
      </c>
      <c r="R43" s="117">
        <f t="shared" ca="1" si="78"/>
        <v>7</v>
      </c>
      <c r="S43" s="117">
        <f t="shared" ca="1" si="78"/>
        <v>62</v>
      </c>
      <c r="T43" s="117">
        <f t="shared" ca="1" si="78"/>
        <v>63</v>
      </c>
      <c r="U43" s="117">
        <f t="shared" ca="1" si="78"/>
        <v>14</v>
      </c>
      <c r="V43" s="117">
        <f t="shared" ca="1" si="78"/>
        <v>74</v>
      </c>
      <c r="W43" s="117">
        <f t="shared" ca="1" si="78"/>
        <v>37</v>
      </c>
      <c r="X43" s="117">
        <f t="shared" ca="1" si="78"/>
        <v>48</v>
      </c>
      <c r="Y43" s="117">
        <f t="shared" ca="1" si="78"/>
        <v>5</v>
      </c>
      <c r="Z43" s="117">
        <f t="shared" ca="1" si="78"/>
        <v>47</v>
      </c>
      <c r="AA43" s="117">
        <f t="shared" ca="1" si="78"/>
        <v>76</v>
      </c>
      <c r="AB43" s="117">
        <f t="shared" ca="1" si="78"/>
        <v>4</v>
      </c>
      <c r="AC43" s="117">
        <f t="shared" ca="1" si="78"/>
        <v>81</v>
      </c>
      <c r="AD43" s="117">
        <f t="shared" ca="1" si="78"/>
        <v>81</v>
      </c>
      <c r="AE43" s="117">
        <f t="shared" ca="1" si="78"/>
        <v>5</v>
      </c>
      <c r="AF43" s="117">
        <f t="shared" ca="1" si="78"/>
        <v>73</v>
      </c>
      <c r="AG43" s="117">
        <f t="shared" ca="1" si="78"/>
        <v>52</v>
      </c>
      <c r="AH43" s="117">
        <f t="shared" ref="AH43:BI43" ca="1" si="79">AH140</f>
        <v>1</v>
      </c>
      <c r="AI43" s="117">
        <f t="shared" ca="1" si="79"/>
        <v>53</v>
      </c>
      <c r="AJ43" s="117">
        <f t="shared" ca="1" si="79"/>
        <v>29</v>
      </c>
      <c r="AK43" s="117">
        <f t="shared" ca="1" si="79"/>
        <v>21</v>
      </c>
      <c r="AL43" s="117">
        <f t="shared" ca="1" si="79"/>
        <v>5</v>
      </c>
      <c r="AM43" s="117">
        <f t="shared" ca="1" si="79"/>
        <v>31</v>
      </c>
      <c r="AN43" s="117">
        <f t="shared" ca="1" si="79"/>
        <v>8</v>
      </c>
      <c r="AO43" s="117">
        <f t="shared" ca="1" si="79"/>
        <v>43</v>
      </c>
      <c r="AP43" s="117">
        <f t="shared" ca="1" si="79"/>
        <v>14</v>
      </c>
      <c r="AQ43" s="117">
        <f t="shared" ca="1" si="79"/>
        <v>12</v>
      </c>
      <c r="AR43" s="117">
        <f t="shared" ca="1" si="79"/>
        <v>43</v>
      </c>
      <c r="AS43" s="117">
        <f t="shared" ca="1" si="79"/>
        <v>37</v>
      </c>
      <c r="AT43" s="117">
        <f t="shared" ca="1" si="79"/>
        <v>1</v>
      </c>
      <c r="AU43" s="117">
        <f t="shared" ca="1" si="79"/>
        <v>46</v>
      </c>
      <c r="AV43" s="117">
        <f t="shared" ca="1" si="79"/>
        <v>48</v>
      </c>
      <c r="AW43" s="117">
        <f t="shared" ca="1" si="79"/>
        <v>81</v>
      </c>
      <c r="AX43" s="117">
        <f t="shared" ca="1" si="79"/>
        <v>30</v>
      </c>
      <c r="AY43" s="117">
        <f t="shared" ca="1" si="79"/>
        <v>64</v>
      </c>
      <c r="AZ43" s="117">
        <f t="shared" ca="1" si="79"/>
        <v>32</v>
      </c>
      <c r="BA43" s="117">
        <f t="shared" ca="1" si="79"/>
        <v>16</v>
      </c>
      <c r="BB43" s="117">
        <f t="shared" ca="1" si="79"/>
        <v>48</v>
      </c>
      <c r="BC43" s="117">
        <f t="shared" ca="1" si="79"/>
        <v>59</v>
      </c>
      <c r="BD43" s="117">
        <f t="shared" ca="1" si="79"/>
        <v>60</v>
      </c>
      <c r="BE43" s="117">
        <f t="shared" ca="1" si="79"/>
        <v>36</v>
      </c>
      <c r="BF43" s="117">
        <f t="shared" ca="1" si="79"/>
        <v>18</v>
      </c>
      <c r="BG43" s="117">
        <f t="shared" ca="1" si="79"/>
        <v>42</v>
      </c>
      <c r="BH43" s="117">
        <f t="shared" ca="1" si="79"/>
        <v>58</v>
      </c>
      <c r="BI43" s="118">
        <f t="shared" ca="1" si="79"/>
        <v>31</v>
      </c>
    </row>
    <row r="44" spans="1:61" ht="13.15" x14ac:dyDescent="0.4">
      <c r="A44" s="116">
        <v>41</v>
      </c>
      <c r="B44" s="119">
        <f t="shared" ref="B44:AG44" ca="1" si="80">IF(B141&gt;=B140,B141+1,B141)</f>
        <v>71</v>
      </c>
      <c r="C44" s="119">
        <f t="shared" ca="1" si="80"/>
        <v>14</v>
      </c>
      <c r="D44" s="119">
        <f t="shared" ca="1" si="80"/>
        <v>42</v>
      </c>
      <c r="E44" s="119">
        <f t="shared" ca="1" si="80"/>
        <v>77</v>
      </c>
      <c r="F44" s="119">
        <f t="shared" ca="1" si="80"/>
        <v>58</v>
      </c>
      <c r="G44" s="119">
        <f t="shared" ca="1" si="80"/>
        <v>5</v>
      </c>
      <c r="H44" s="119">
        <f t="shared" ca="1" si="80"/>
        <v>15</v>
      </c>
      <c r="I44" s="119">
        <f t="shared" ca="1" si="80"/>
        <v>45</v>
      </c>
      <c r="J44" s="119">
        <f t="shared" ca="1" si="80"/>
        <v>61</v>
      </c>
      <c r="K44" s="119">
        <f t="shared" ca="1" si="80"/>
        <v>57</v>
      </c>
      <c r="L44" s="119">
        <f t="shared" ca="1" si="80"/>
        <v>60</v>
      </c>
      <c r="M44" s="119">
        <f t="shared" ca="1" si="80"/>
        <v>18</v>
      </c>
      <c r="N44" s="119">
        <f t="shared" ca="1" si="80"/>
        <v>1</v>
      </c>
      <c r="O44" s="119">
        <f t="shared" ca="1" si="80"/>
        <v>39</v>
      </c>
      <c r="P44" s="119">
        <f t="shared" ca="1" si="80"/>
        <v>80</v>
      </c>
      <c r="Q44" s="119">
        <f t="shared" ca="1" si="80"/>
        <v>12</v>
      </c>
      <c r="R44" s="119">
        <f t="shared" ca="1" si="80"/>
        <v>15</v>
      </c>
      <c r="S44" s="119">
        <f t="shared" ca="1" si="80"/>
        <v>24</v>
      </c>
      <c r="T44" s="119">
        <f t="shared" ca="1" si="80"/>
        <v>76</v>
      </c>
      <c r="U44" s="119">
        <f t="shared" ca="1" si="80"/>
        <v>12</v>
      </c>
      <c r="V44" s="119">
        <f t="shared" ca="1" si="80"/>
        <v>28</v>
      </c>
      <c r="W44" s="119">
        <f t="shared" ca="1" si="80"/>
        <v>71</v>
      </c>
      <c r="X44" s="119">
        <f t="shared" ca="1" si="80"/>
        <v>30</v>
      </c>
      <c r="Y44" s="119">
        <f t="shared" ca="1" si="80"/>
        <v>80</v>
      </c>
      <c r="Z44" s="119">
        <f t="shared" ca="1" si="80"/>
        <v>63</v>
      </c>
      <c r="AA44" s="119">
        <f t="shared" ca="1" si="80"/>
        <v>47</v>
      </c>
      <c r="AB44" s="119">
        <f t="shared" ca="1" si="80"/>
        <v>45</v>
      </c>
      <c r="AC44" s="119">
        <f t="shared" ca="1" si="80"/>
        <v>64</v>
      </c>
      <c r="AD44" s="119">
        <f t="shared" ca="1" si="80"/>
        <v>56</v>
      </c>
      <c r="AE44" s="119">
        <f t="shared" ca="1" si="80"/>
        <v>30</v>
      </c>
      <c r="AF44" s="119">
        <f t="shared" ca="1" si="80"/>
        <v>70</v>
      </c>
      <c r="AG44" s="119">
        <f t="shared" ca="1" si="80"/>
        <v>53</v>
      </c>
      <c r="AH44" s="119">
        <f t="shared" ref="AH44:BI44" ca="1" si="81">IF(AH141&gt;=AH140,AH141+1,AH141)</f>
        <v>34</v>
      </c>
      <c r="AI44" s="119">
        <f t="shared" ca="1" si="81"/>
        <v>47</v>
      </c>
      <c r="AJ44" s="119">
        <f t="shared" ca="1" si="81"/>
        <v>59</v>
      </c>
      <c r="AK44" s="119">
        <f t="shared" ca="1" si="81"/>
        <v>71</v>
      </c>
      <c r="AL44" s="119">
        <f t="shared" ca="1" si="81"/>
        <v>72</v>
      </c>
      <c r="AM44" s="119">
        <f t="shared" ca="1" si="81"/>
        <v>14</v>
      </c>
      <c r="AN44" s="119">
        <f t="shared" ca="1" si="81"/>
        <v>51</v>
      </c>
      <c r="AO44" s="119">
        <f t="shared" ca="1" si="81"/>
        <v>75</v>
      </c>
      <c r="AP44" s="119">
        <f t="shared" ca="1" si="81"/>
        <v>54</v>
      </c>
      <c r="AQ44" s="119">
        <f t="shared" ca="1" si="81"/>
        <v>52</v>
      </c>
      <c r="AR44" s="119">
        <f t="shared" ca="1" si="81"/>
        <v>69</v>
      </c>
      <c r="AS44" s="119">
        <f t="shared" ca="1" si="81"/>
        <v>68</v>
      </c>
      <c r="AT44" s="119">
        <f t="shared" ca="1" si="81"/>
        <v>48</v>
      </c>
      <c r="AU44" s="119">
        <f t="shared" ca="1" si="81"/>
        <v>32</v>
      </c>
      <c r="AV44" s="119">
        <f t="shared" ca="1" si="81"/>
        <v>39</v>
      </c>
      <c r="AW44" s="119">
        <f t="shared" ca="1" si="81"/>
        <v>10</v>
      </c>
      <c r="AX44" s="119">
        <f t="shared" ca="1" si="81"/>
        <v>79</v>
      </c>
      <c r="AY44" s="119">
        <f t="shared" ca="1" si="81"/>
        <v>35</v>
      </c>
      <c r="AZ44" s="119">
        <f t="shared" ca="1" si="81"/>
        <v>72</v>
      </c>
      <c r="BA44" s="119">
        <f t="shared" ca="1" si="81"/>
        <v>1</v>
      </c>
      <c r="BB44" s="119">
        <f t="shared" ca="1" si="81"/>
        <v>71</v>
      </c>
      <c r="BC44" s="119">
        <f t="shared" ca="1" si="81"/>
        <v>39</v>
      </c>
      <c r="BD44" s="119">
        <f t="shared" ca="1" si="81"/>
        <v>8</v>
      </c>
      <c r="BE44" s="119">
        <f t="shared" ca="1" si="81"/>
        <v>30</v>
      </c>
      <c r="BF44" s="119">
        <f t="shared" ca="1" si="81"/>
        <v>76</v>
      </c>
      <c r="BG44" s="119">
        <f t="shared" ca="1" si="81"/>
        <v>12</v>
      </c>
      <c r="BH44" s="119">
        <f t="shared" ca="1" si="81"/>
        <v>4</v>
      </c>
      <c r="BI44" s="120">
        <f t="shared" ca="1" si="81"/>
        <v>40</v>
      </c>
    </row>
    <row r="45" spans="1:61" ht="13.15" x14ac:dyDescent="0.4">
      <c r="A45" s="116">
        <v>42</v>
      </c>
      <c r="B45" s="117">
        <f t="shared" ref="B45:AG45" ca="1" si="82">IF(B142&gt;=MIN(B43,B44),IF((B142+1)&gt;=MAX(B43,B44),B142+2,B142+1),B142)</f>
        <v>13</v>
      </c>
      <c r="C45" s="117">
        <f t="shared" ca="1" si="82"/>
        <v>75</v>
      </c>
      <c r="D45" s="117">
        <f t="shared" ca="1" si="82"/>
        <v>16</v>
      </c>
      <c r="E45" s="117">
        <f t="shared" ca="1" si="82"/>
        <v>1</v>
      </c>
      <c r="F45" s="117">
        <f t="shared" ca="1" si="82"/>
        <v>11</v>
      </c>
      <c r="G45" s="117">
        <f t="shared" ca="1" si="82"/>
        <v>56</v>
      </c>
      <c r="H45" s="117">
        <f t="shared" ca="1" si="82"/>
        <v>71</v>
      </c>
      <c r="I45" s="117">
        <f t="shared" ca="1" si="82"/>
        <v>57</v>
      </c>
      <c r="J45" s="117">
        <f t="shared" ca="1" si="82"/>
        <v>57</v>
      </c>
      <c r="K45" s="117">
        <f t="shared" ca="1" si="82"/>
        <v>44</v>
      </c>
      <c r="L45" s="117">
        <f t="shared" ca="1" si="82"/>
        <v>59</v>
      </c>
      <c r="M45" s="117">
        <f t="shared" ca="1" si="82"/>
        <v>20</v>
      </c>
      <c r="N45" s="117">
        <f t="shared" ca="1" si="82"/>
        <v>77</v>
      </c>
      <c r="O45" s="117">
        <f t="shared" ca="1" si="82"/>
        <v>65</v>
      </c>
      <c r="P45" s="117">
        <f t="shared" ca="1" si="82"/>
        <v>40</v>
      </c>
      <c r="Q45" s="117">
        <f t="shared" ca="1" si="82"/>
        <v>45</v>
      </c>
      <c r="R45" s="117">
        <f t="shared" ca="1" si="82"/>
        <v>37</v>
      </c>
      <c r="S45" s="117">
        <f t="shared" ca="1" si="82"/>
        <v>3</v>
      </c>
      <c r="T45" s="117">
        <f t="shared" ca="1" si="82"/>
        <v>20</v>
      </c>
      <c r="U45" s="117">
        <f t="shared" ca="1" si="82"/>
        <v>43</v>
      </c>
      <c r="V45" s="117">
        <f t="shared" ca="1" si="82"/>
        <v>13</v>
      </c>
      <c r="W45" s="117">
        <f t="shared" ca="1" si="82"/>
        <v>12</v>
      </c>
      <c r="X45" s="117">
        <f t="shared" ca="1" si="82"/>
        <v>41</v>
      </c>
      <c r="Y45" s="117">
        <f t="shared" ca="1" si="82"/>
        <v>27</v>
      </c>
      <c r="Z45" s="117">
        <f t="shared" ca="1" si="82"/>
        <v>51</v>
      </c>
      <c r="AA45" s="117">
        <f t="shared" ca="1" si="82"/>
        <v>80</v>
      </c>
      <c r="AB45" s="117">
        <f t="shared" ca="1" si="82"/>
        <v>68</v>
      </c>
      <c r="AC45" s="117">
        <f t="shared" ca="1" si="82"/>
        <v>53</v>
      </c>
      <c r="AD45" s="117">
        <f t="shared" ca="1" si="82"/>
        <v>42</v>
      </c>
      <c r="AE45" s="117">
        <f t="shared" ca="1" si="82"/>
        <v>32</v>
      </c>
      <c r="AF45" s="117">
        <f t="shared" ca="1" si="82"/>
        <v>43</v>
      </c>
      <c r="AG45" s="117">
        <f t="shared" ca="1" si="82"/>
        <v>76</v>
      </c>
      <c r="AH45" s="117">
        <f t="shared" ref="AH45:BI45" ca="1" si="83">IF(AH142&gt;=MIN(AH43,AH44),IF((AH142+1)&gt;=MAX(AH43,AH44),AH142+2,AH142+1),AH142)</f>
        <v>6</v>
      </c>
      <c r="AI45" s="117">
        <f t="shared" ca="1" si="83"/>
        <v>34</v>
      </c>
      <c r="AJ45" s="117">
        <f t="shared" ca="1" si="83"/>
        <v>15</v>
      </c>
      <c r="AK45" s="117">
        <f t="shared" ca="1" si="83"/>
        <v>35</v>
      </c>
      <c r="AL45" s="117">
        <f t="shared" ca="1" si="83"/>
        <v>47</v>
      </c>
      <c r="AM45" s="117">
        <f t="shared" ca="1" si="83"/>
        <v>35</v>
      </c>
      <c r="AN45" s="117">
        <f t="shared" ca="1" si="83"/>
        <v>71</v>
      </c>
      <c r="AO45" s="117">
        <f t="shared" ca="1" si="83"/>
        <v>30</v>
      </c>
      <c r="AP45" s="117">
        <f t="shared" ca="1" si="83"/>
        <v>64</v>
      </c>
      <c r="AQ45" s="117">
        <f t="shared" ca="1" si="83"/>
        <v>38</v>
      </c>
      <c r="AR45" s="117">
        <f t="shared" ca="1" si="83"/>
        <v>40</v>
      </c>
      <c r="AS45" s="117">
        <f t="shared" ca="1" si="83"/>
        <v>11</v>
      </c>
      <c r="AT45" s="117">
        <f t="shared" ca="1" si="83"/>
        <v>11</v>
      </c>
      <c r="AU45" s="117">
        <f t="shared" ca="1" si="83"/>
        <v>5</v>
      </c>
      <c r="AV45" s="117">
        <f t="shared" ca="1" si="83"/>
        <v>13</v>
      </c>
      <c r="AW45" s="117">
        <f t="shared" ca="1" si="83"/>
        <v>66</v>
      </c>
      <c r="AX45" s="117">
        <f t="shared" ca="1" si="83"/>
        <v>29</v>
      </c>
      <c r="AY45" s="117">
        <f t="shared" ca="1" si="83"/>
        <v>4</v>
      </c>
      <c r="AZ45" s="117">
        <f t="shared" ca="1" si="83"/>
        <v>34</v>
      </c>
      <c r="BA45" s="117">
        <f t="shared" ca="1" si="83"/>
        <v>4</v>
      </c>
      <c r="BB45" s="117">
        <f t="shared" ca="1" si="83"/>
        <v>34</v>
      </c>
      <c r="BC45" s="117">
        <f t="shared" ca="1" si="83"/>
        <v>52</v>
      </c>
      <c r="BD45" s="117">
        <f t="shared" ca="1" si="83"/>
        <v>67</v>
      </c>
      <c r="BE45" s="117">
        <f t="shared" ca="1" si="83"/>
        <v>48</v>
      </c>
      <c r="BF45" s="117">
        <f t="shared" ca="1" si="83"/>
        <v>39</v>
      </c>
      <c r="BG45" s="117">
        <f t="shared" ca="1" si="83"/>
        <v>32</v>
      </c>
      <c r="BH45" s="117">
        <f t="shared" ca="1" si="83"/>
        <v>42</v>
      </c>
      <c r="BI45" s="118">
        <f t="shared" ca="1" si="83"/>
        <v>43</v>
      </c>
    </row>
    <row r="46" spans="1:61" ht="13.15" x14ac:dyDescent="0.4">
      <c r="A46" s="116">
        <v>43</v>
      </c>
      <c r="B46" s="119">
        <f t="shared" ref="B46:AG46" ca="1" si="84">B143</f>
        <v>46</v>
      </c>
      <c r="C46" s="119">
        <f t="shared" ca="1" si="84"/>
        <v>74</v>
      </c>
      <c r="D46" s="119">
        <f t="shared" ca="1" si="84"/>
        <v>76</v>
      </c>
      <c r="E46" s="119">
        <f t="shared" ca="1" si="84"/>
        <v>69</v>
      </c>
      <c r="F46" s="119">
        <f t="shared" ca="1" si="84"/>
        <v>57</v>
      </c>
      <c r="G46" s="119">
        <f t="shared" ca="1" si="84"/>
        <v>27</v>
      </c>
      <c r="H46" s="119">
        <f t="shared" ca="1" si="84"/>
        <v>59</v>
      </c>
      <c r="I46" s="119">
        <f t="shared" ca="1" si="84"/>
        <v>19</v>
      </c>
      <c r="J46" s="119">
        <f t="shared" ca="1" si="84"/>
        <v>71</v>
      </c>
      <c r="K46" s="119">
        <f t="shared" ca="1" si="84"/>
        <v>36</v>
      </c>
      <c r="L46" s="119">
        <f t="shared" ca="1" si="84"/>
        <v>55</v>
      </c>
      <c r="M46" s="119">
        <f t="shared" ca="1" si="84"/>
        <v>81</v>
      </c>
      <c r="N46" s="119">
        <f t="shared" ca="1" si="84"/>
        <v>41</v>
      </c>
      <c r="O46" s="119">
        <f t="shared" ca="1" si="84"/>
        <v>37</v>
      </c>
      <c r="P46" s="119">
        <f t="shared" ca="1" si="84"/>
        <v>7</v>
      </c>
      <c r="Q46" s="119">
        <f t="shared" ca="1" si="84"/>
        <v>15</v>
      </c>
      <c r="R46" s="119">
        <f t="shared" ca="1" si="84"/>
        <v>48</v>
      </c>
      <c r="S46" s="119">
        <f t="shared" ca="1" si="84"/>
        <v>17</v>
      </c>
      <c r="T46" s="119">
        <f t="shared" ca="1" si="84"/>
        <v>4</v>
      </c>
      <c r="U46" s="119">
        <f t="shared" ca="1" si="84"/>
        <v>6</v>
      </c>
      <c r="V46" s="119">
        <f t="shared" ca="1" si="84"/>
        <v>60</v>
      </c>
      <c r="W46" s="119">
        <f t="shared" ca="1" si="84"/>
        <v>65</v>
      </c>
      <c r="X46" s="119">
        <f t="shared" ca="1" si="84"/>
        <v>58</v>
      </c>
      <c r="Y46" s="119">
        <f t="shared" ca="1" si="84"/>
        <v>37</v>
      </c>
      <c r="Z46" s="119">
        <f t="shared" ca="1" si="84"/>
        <v>32</v>
      </c>
      <c r="AA46" s="119">
        <f t="shared" ca="1" si="84"/>
        <v>46</v>
      </c>
      <c r="AB46" s="119">
        <f t="shared" ca="1" si="84"/>
        <v>42</v>
      </c>
      <c r="AC46" s="119">
        <f t="shared" ca="1" si="84"/>
        <v>70</v>
      </c>
      <c r="AD46" s="119">
        <f t="shared" ca="1" si="84"/>
        <v>43</v>
      </c>
      <c r="AE46" s="119">
        <f t="shared" ca="1" si="84"/>
        <v>30</v>
      </c>
      <c r="AF46" s="119">
        <f t="shared" ca="1" si="84"/>
        <v>51</v>
      </c>
      <c r="AG46" s="119">
        <f t="shared" ca="1" si="84"/>
        <v>21</v>
      </c>
      <c r="AH46" s="119">
        <f t="shared" ref="AH46:BI46" ca="1" si="85">AH143</f>
        <v>78</v>
      </c>
      <c r="AI46" s="119">
        <f t="shared" ca="1" si="85"/>
        <v>6</v>
      </c>
      <c r="AJ46" s="119">
        <f t="shared" ca="1" si="85"/>
        <v>55</v>
      </c>
      <c r="AK46" s="119">
        <f t="shared" ca="1" si="85"/>
        <v>70</v>
      </c>
      <c r="AL46" s="119">
        <f t="shared" ca="1" si="85"/>
        <v>10</v>
      </c>
      <c r="AM46" s="119">
        <f t="shared" ca="1" si="85"/>
        <v>11</v>
      </c>
      <c r="AN46" s="119">
        <f t="shared" ca="1" si="85"/>
        <v>32</v>
      </c>
      <c r="AO46" s="119">
        <f t="shared" ca="1" si="85"/>
        <v>44</v>
      </c>
      <c r="AP46" s="119">
        <f t="shared" ca="1" si="85"/>
        <v>27</v>
      </c>
      <c r="AQ46" s="119">
        <f t="shared" ca="1" si="85"/>
        <v>6</v>
      </c>
      <c r="AR46" s="119">
        <f t="shared" ca="1" si="85"/>
        <v>52</v>
      </c>
      <c r="AS46" s="119">
        <f t="shared" ca="1" si="85"/>
        <v>51</v>
      </c>
      <c r="AT46" s="119">
        <f t="shared" ca="1" si="85"/>
        <v>2</v>
      </c>
      <c r="AU46" s="119">
        <f t="shared" ca="1" si="85"/>
        <v>13</v>
      </c>
      <c r="AV46" s="119">
        <f t="shared" ca="1" si="85"/>
        <v>60</v>
      </c>
      <c r="AW46" s="119">
        <f t="shared" ca="1" si="85"/>
        <v>78</v>
      </c>
      <c r="AX46" s="119">
        <f t="shared" ca="1" si="85"/>
        <v>30</v>
      </c>
      <c r="AY46" s="119">
        <f t="shared" ca="1" si="85"/>
        <v>40</v>
      </c>
      <c r="AZ46" s="119">
        <f t="shared" ca="1" si="85"/>
        <v>22</v>
      </c>
      <c r="BA46" s="119">
        <f t="shared" ca="1" si="85"/>
        <v>53</v>
      </c>
      <c r="BB46" s="119">
        <f t="shared" ca="1" si="85"/>
        <v>39</v>
      </c>
      <c r="BC46" s="119">
        <f t="shared" ca="1" si="85"/>
        <v>8</v>
      </c>
      <c r="BD46" s="119">
        <f t="shared" ca="1" si="85"/>
        <v>43</v>
      </c>
      <c r="BE46" s="119">
        <f t="shared" ca="1" si="85"/>
        <v>15</v>
      </c>
      <c r="BF46" s="119">
        <f t="shared" ca="1" si="85"/>
        <v>14</v>
      </c>
      <c r="BG46" s="119">
        <f t="shared" ca="1" si="85"/>
        <v>22</v>
      </c>
      <c r="BH46" s="119">
        <f t="shared" ca="1" si="85"/>
        <v>65</v>
      </c>
      <c r="BI46" s="120">
        <f t="shared" ca="1" si="85"/>
        <v>29</v>
      </c>
    </row>
    <row r="47" spans="1:61" ht="13.15" x14ac:dyDescent="0.4">
      <c r="A47" s="116">
        <v>44</v>
      </c>
      <c r="B47" s="117">
        <f t="shared" ref="B47:AG47" ca="1" si="86">IF(B144&gt;=B143,B144+1,B144)</f>
        <v>41</v>
      </c>
      <c r="C47" s="117">
        <f t="shared" ca="1" si="86"/>
        <v>50</v>
      </c>
      <c r="D47" s="117">
        <f t="shared" ca="1" si="86"/>
        <v>12</v>
      </c>
      <c r="E47" s="117">
        <f t="shared" ca="1" si="86"/>
        <v>45</v>
      </c>
      <c r="F47" s="117">
        <f t="shared" ca="1" si="86"/>
        <v>64</v>
      </c>
      <c r="G47" s="117">
        <f t="shared" ca="1" si="86"/>
        <v>72</v>
      </c>
      <c r="H47" s="117">
        <f t="shared" ca="1" si="86"/>
        <v>20</v>
      </c>
      <c r="I47" s="117">
        <f t="shared" ca="1" si="86"/>
        <v>45</v>
      </c>
      <c r="J47" s="117">
        <f t="shared" ca="1" si="86"/>
        <v>80</v>
      </c>
      <c r="K47" s="117">
        <f t="shared" ca="1" si="86"/>
        <v>50</v>
      </c>
      <c r="L47" s="117">
        <f t="shared" ca="1" si="86"/>
        <v>22</v>
      </c>
      <c r="M47" s="117">
        <f t="shared" ca="1" si="86"/>
        <v>3</v>
      </c>
      <c r="N47" s="117">
        <f t="shared" ca="1" si="86"/>
        <v>64</v>
      </c>
      <c r="O47" s="117">
        <f t="shared" ca="1" si="86"/>
        <v>41</v>
      </c>
      <c r="P47" s="117">
        <f t="shared" ca="1" si="86"/>
        <v>80</v>
      </c>
      <c r="Q47" s="117">
        <f t="shared" ca="1" si="86"/>
        <v>25</v>
      </c>
      <c r="R47" s="117">
        <f t="shared" ca="1" si="86"/>
        <v>33</v>
      </c>
      <c r="S47" s="117">
        <f t="shared" ca="1" si="86"/>
        <v>46</v>
      </c>
      <c r="T47" s="117">
        <f t="shared" ca="1" si="86"/>
        <v>11</v>
      </c>
      <c r="U47" s="117">
        <f t="shared" ca="1" si="86"/>
        <v>42</v>
      </c>
      <c r="V47" s="117">
        <f t="shared" ca="1" si="86"/>
        <v>72</v>
      </c>
      <c r="W47" s="117">
        <f t="shared" ca="1" si="86"/>
        <v>51</v>
      </c>
      <c r="X47" s="117">
        <f t="shared" ca="1" si="86"/>
        <v>50</v>
      </c>
      <c r="Y47" s="117">
        <f t="shared" ca="1" si="86"/>
        <v>9</v>
      </c>
      <c r="Z47" s="117">
        <f t="shared" ca="1" si="86"/>
        <v>45</v>
      </c>
      <c r="AA47" s="117">
        <f t="shared" ca="1" si="86"/>
        <v>77</v>
      </c>
      <c r="AB47" s="117">
        <f t="shared" ca="1" si="86"/>
        <v>57</v>
      </c>
      <c r="AC47" s="117">
        <f t="shared" ca="1" si="86"/>
        <v>32</v>
      </c>
      <c r="AD47" s="117">
        <f t="shared" ca="1" si="86"/>
        <v>78</v>
      </c>
      <c r="AE47" s="117">
        <f t="shared" ca="1" si="86"/>
        <v>15</v>
      </c>
      <c r="AF47" s="117">
        <f t="shared" ca="1" si="86"/>
        <v>18</v>
      </c>
      <c r="AG47" s="117">
        <f t="shared" ca="1" si="86"/>
        <v>33</v>
      </c>
      <c r="AH47" s="117">
        <f t="shared" ref="AH47:BI47" ca="1" si="87">IF(AH144&gt;=AH143,AH144+1,AH144)</f>
        <v>8</v>
      </c>
      <c r="AI47" s="117">
        <f t="shared" ca="1" si="87"/>
        <v>79</v>
      </c>
      <c r="AJ47" s="117">
        <f t="shared" ca="1" si="87"/>
        <v>64</v>
      </c>
      <c r="AK47" s="117">
        <f t="shared" ca="1" si="87"/>
        <v>57</v>
      </c>
      <c r="AL47" s="117">
        <f t="shared" ca="1" si="87"/>
        <v>50</v>
      </c>
      <c r="AM47" s="117">
        <f t="shared" ca="1" si="87"/>
        <v>3</v>
      </c>
      <c r="AN47" s="117">
        <f t="shared" ca="1" si="87"/>
        <v>55</v>
      </c>
      <c r="AO47" s="117">
        <f t="shared" ca="1" si="87"/>
        <v>73</v>
      </c>
      <c r="AP47" s="117">
        <f t="shared" ca="1" si="87"/>
        <v>11</v>
      </c>
      <c r="AQ47" s="117">
        <f t="shared" ca="1" si="87"/>
        <v>79</v>
      </c>
      <c r="AR47" s="117">
        <f t="shared" ca="1" si="87"/>
        <v>36</v>
      </c>
      <c r="AS47" s="117">
        <f t="shared" ca="1" si="87"/>
        <v>30</v>
      </c>
      <c r="AT47" s="117">
        <f t="shared" ca="1" si="87"/>
        <v>41</v>
      </c>
      <c r="AU47" s="117">
        <f t="shared" ca="1" si="87"/>
        <v>26</v>
      </c>
      <c r="AV47" s="117">
        <f t="shared" ca="1" si="87"/>
        <v>6</v>
      </c>
      <c r="AW47" s="117">
        <f t="shared" ca="1" si="87"/>
        <v>2</v>
      </c>
      <c r="AX47" s="117">
        <f t="shared" ca="1" si="87"/>
        <v>3</v>
      </c>
      <c r="AY47" s="117">
        <f t="shared" ca="1" si="87"/>
        <v>14</v>
      </c>
      <c r="AZ47" s="117">
        <f t="shared" ca="1" si="87"/>
        <v>17</v>
      </c>
      <c r="BA47" s="117">
        <f t="shared" ca="1" si="87"/>
        <v>4</v>
      </c>
      <c r="BB47" s="117">
        <f t="shared" ca="1" si="87"/>
        <v>32</v>
      </c>
      <c r="BC47" s="117">
        <f t="shared" ca="1" si="87"/>
        <v>62</v>
      </c>
      <c r="BD47" s="117">
        <f t="shared" ca="1" si="87"/>
        <v>15</v>
      </c>
      <c r="BE47" s="117">
        <f t="shared" ca="1" si="87"/>
        <v>24</v>
      </c>
      <c r="BF47" s="117">
        <f t="shared" ca="1" si="87"/>
        <v>81</v>
      </c>
      <c r="BG47" s="117">
        <f t="shared" ca="1" si="87"/>
        <v>42</v>
      </c>
      <c r="BH47" s="117">
        <f t="shared" ca="1" si="87"/>
        <v>68</v>
      </c>
      <c r="BI47" s="118">
        <f t="shared" ca="1" si="87"/>
        <v>43</v>
      </c>
    </row>
    <row r="48" spans="1:61" ht="13.15" x14ac:dyDescent="0.4">
      <c r="A48" s="116">
        <v>45</v>
      </c>
      <c r="B48" s="119">
        <f t="shared" ref="B48:AG48" ca="1" si="88">IF(B145&gt;=MIN(B46,B47),IF((B145+1)&gt;=MAX(B46,B47),B145+2,B145+1),B145)</f>
        <v>67</v>
      </c>
      <c r="C48" s="119">
        <f t="shared" ca="1" si="88"/>
        <v>22</v>
      </c>
      <c r="D48" s="119">
        <f t="shared" ca="1" si="88"/>
        <v>8</v>
      </c>
      <c r="E48" s="119">
        <f t="shared" ca="1" si="88"/>
        <v>81</v>
      </c>
      <c r="F48" s="119">
        <f t="shared" ca="1" si="88"/>
        <v>70</v>
      </c>
      <c r="G48" s="119">
        <f t="shared" ca="1" si="88"/>
        <v>12</v>
      </c>
      <c r="H48" s="119">
        <f t="shared" ca="1" si="88"/>
        <v>56</v>
      </c>
      <c r="I48" s="119">
        <f t="shared" ca="1" si="88"/>
        <v>21</v>
      </c>
      <c r="J48" s="119">
        <f t="shared" ca="1" si="88"/>
        <v>20</v>
      </c>
      <c r="K48" s="119">
        <f t="shared" ca="1" si="88"/>
        <v>19</v>
      </c>
      <c r="L48" s="119">
        <f t="shared" ca="1" si="88"/>
        <v>52</v>
      </c>
      <c r="M48" s="119">
        <f t="shared" ca="1" si="88"/>
        <v>25</v>
      </c>
      <c r="N48" s="119">
        <f t="shared" ca="1" si="88"/>
        <v>33</v>
      </c>
      <c r="O48" s="119">
        <f t="shared" ca="1" si="88"/>
        <v>60</v>
      </c>
      <c r="P48" s="119">
        <f t="shared" ca="1" si="88"/>
        <v>51</v>
      </c>
      <c r="Q48" s="119">
        <f t="shared" ca="1" si="88"/>
        <v>73</v>
      </c>
      <c r="R48" s="119">
        <f t="shared" ca="1" si="88"/>
        <v>26</v>
      </c>
      <c r="S48" s="119">
        <f t="shared" ca="1" si="88"/>
        <v>23</v>
      </c>
      <c r="T48" s="119">
        <f t="shared" ca="1" si="88"/>
        <v>40</v>
      </c>
      <c r="U48" s="119">
        <f t="shared" ca="1" si="88"/>
        <v>67</v>
      </c>
      <c r="V48" s="119">
        <f t="shared" ca="1" si="88"/>
        <v>18</v>
      </c>
      <c r="W48" s="119">
        <f t="shared" ca="1" si="88"/>
        <v>32</v>
      </c>
      <c r="X48" s="119">
        <f t="shared" ca="1" si="88"/>
        <v>41</v>
      </c>
      <c r="Y48" s="119">
        <f t="shared" ca="1" si="88"/>
        <v>2</v>
      </c>
      <c r="Z48" s="119">
        <f t="shared" ca="1" si="88"/>
        <v>41</v>
      </c>
      <c r="AA48" s="119">
        <f t="shared" ca="1" si="88"/>
        <v>42</v>
      </c>
      <c r="AB48" s="119">
        <f t="shared" ca="1" si="88"/>
        <v>37</v>
      </c>
      <c r="AC48" s="119">
        <f t="shared" ca="1" si="88"/>
        <v>3</v>
      </c>
      <c r="AD48" s="119">
        <f t="shared" ca="1" si="88"/>
        <v>38</v>
      </c>
      <c r="AE48" s="119">
        <f t="shared" ca="1" si="88"/>
        <v>75</v>
      </c>
      <c r="AF48" s="119">
        <f t="shared" ca="1" si="88"/>
        <v>66</v>
      </c>
      <c r="AG48" s="119">
        <f t="shared" ca="1" si="88"/>
        <v>63</v>
      </c>
      <c r="AH48" s="119">
        <f t="shared" ref="AH48:BI48" ca="1" si="89">IF(AH145&gt;=MIN(AH46,AH47),IF((AH145+1)&gt;=MAX(AH46,AH47),AH145+2,AH145+1),AH145)</f>
        <v>1</v>
      </c>
      <c r="AI48" s="119">
        <f t="shared" ca="1" si="89"/>
        <v>49</v>
      </c>
      <c r="AJ48" s="119">
        <f t="shared" ca="1" si="89"/>
        <v>63</v>
      </c>
      <c r="AK48" s="119">
        <f t="shared" ca="1" si="89"/>
        <v>2</v>
      </c>
      <c r="AL48" s="119">
        <f t="shared" ca="1" si="89"/>
        <v>39</v>
      </c>
      <c r="AM48" s="119">
        <f t="shared" ca="1" si="89"/>
        <v>47</v>
      </c>
      <c r="AN48" s="119">
        <f t="shared" ca="1" si="89"/>
        <v>15</v>
      </c>
      <c r="AO48" s="119">
        <f t="shared" ca="1" si="89"/>
        <v>8</v>
      </c>
      <c r="AP48" s="119">
        <f t="shared" ca="1" si="89"/>
        <v>53</v>
      </c>
      <c r="AQ48" s="119">
        <f t="shared" ca="1" si="89"/>
        <v>2</v>
      </c>
      <c r="AR48" s="119">
        <f t="shared" ca="1" si="89"/>
        <v>73</v>
      </c>
      <c r="AS48" s="119">
        <f t="shared" ca="1" si="89"/>
        <v>31</v>
      </c>
      <c r="AT48" s="119">
        <f t="shared" ca="1" si="89"/>
        <v>67</v>
      </c>
      <c r="AU48" s="119">
        <f t="shared" ca="1" si="89"/>
        <v>76</v>
      </c>
      <c r="AV48" s="119">
        <f t="shared" ca="1" si="89"/>
        <v>74</v>
      </c>
      <c r="AW48" s="119">
        <f t="shared" ca="1" si="89"/>
        <v>67</v>
      </c>
      <c r="AX48" s="119">
        <f t="shared" ca="1" si="89"/>
        <v>63</v>
      </c>
      <c r="AY48" s="119">
        <f t="shared" ca="1" si="89"/>
        <v>55</v>
      </c>
      <c r="AZ48" s="119">
        <f t="shared" ca="1" si="89"/>
        <v>3</v>
      </c>
      <c r="BA48" s="119">
        <f t="shared" ca="1" si="89"/>
        <v>21</v>
      </c>
      <c r="BB48" s="119">
        <f t="shared" ca="1" si="89"/>
        <v>74</v>
      </c>
      <c r="BC48" s="119">
        <f t="shared" ca="1" si="89"/>
        <v>27</v>
      </c>
      <c r="BD48" s="119">
        <f t="shared" ca="1" si="89"/>
        <v>25</v>
      </c>
      <c r="BE48" s="119">
        <f t="shared" ca="1" si="89"/>
        <v>66</v>
      </c>
      <c r="BF48" s="119">
        <f t="shared" ca="1" si="89"/>
        <v>65</v>
      </c>
      <c r="BG48" s="119">
        <f t="shared" ca="1" si="89"/>
        <v>13</v>
      </c>
      <c r="BH48" s="119">
        <f t="shared" ca="1" si="89"/>
        <v>41</v>
      </c>
      <c r="BI48" s="120">
        <f t="shared" ca="1" si="89"/>
        <v>67</v>
      </c>
    </row>
    <row r="49" spans="1:61" ht="13.15" x14ac:dyDescent="0.4">
      <c r="A49" s="116">
        <v>46</v>
      </c>
      <c r="B49" s="117">
        <f t="shared" ref="B49:AG49" ca="1" si="90">B146</f>
        <v>13</v>
      </c>
      <c r="C49" s="117">
        <f t="shared" ca="1" si="90"/>
        <v>53</v>
      </c>
      <c r="D49" s="117">
        <f t="shared" ca="1" si="90"/>
        <v>65</v>
      </c>
      <c r="E49" s="117">
        <f t="shared" ca="1" si="90"/>
        <v>77</v>
      </c>
      <c r="F49" s="117">
        <f t="shared" ca="1" si="90"/>
        <v>74</v>
      </c>
      <c r="G49" s="117">
        <f t="shared" ca="1" si="90"/>
        <v>31</v>
      </c>
      <c r="H49" s="117">
        <f t="shared" ca="1" si="90"/>
        <v>13</v>
      </c>
      <c r="I49" s="117">
        <f t="shared" ca="1" si="90"/>
        <v>7</v>
      </c>
      <c r="J49" s="117">
        <f t="shared" ca="1" si="90"/>
        <v>9</v>
      </c>
      <c r="K49" s="117">
        <f t="shared" ca="1" si="90"/>
        <v>66</v>
      </c>
      <c r="L49" s="117">
        <f t="shared" ca="1" si="90"/>
        <v>71</v>
      </c>
      <c r="M49" s="117">
        <f t="shared" ca="1" si="90"/>
        <v>72</v>
      </c>
      <c r="N49" s="117">
        <f t="shared" ca="1" si="90"/>
        <v>78</v>
      </c>
      <c r="O49" s="117">
        <f t="shared" ca="1" si="90"/>
        <v>41</v>
      </c>
      <c r="P49" s="117">
        <f t="shared" ca="1" si="90"/>
        <v>28</v>
      </c>
      <c r="Q49" s="117">
        <f t="shared" ca="1" si="90"/>
        <v>20</v>
      </c>
      <c r="R49" s="117">
        <f t="shared" ca="1" si="90"/>
        <v>19</v>
      </c>
      <c r="S49" s="117">
        <f t="shared" ca="1" si="90"/>
        <v>17</v>
      </c>
      <c r="T49" s="117">
        <f t="shared" ca="1" si="90"/>
        <v>79</v>
      </c>
      <c r="U49" s="117">
        <f t="shared" ca="1" si="90"/>
        <v>19</v>
      </c>
      <c r="V49" s="117">
        <f t="shared" ca="1" si="90"/>
        <v>21</v>
      </c>
      <c r="W49" s="117">
        <f t="shared" ca="1" si="90"/>
        <v>4</v>
      </c>
      <c r="X49" s="117">
        <f t="shared" ca="1" si="90"/>
        <v>36</v>
      </c>
      <c r="Y49" s="117">
        <f t="shared" ca="1" si="90"/>
        <v>64</v>
      </c>
      <c r="Z49" s="117">
        <f t="shared" ca="1" si="90"/>
        <v>16</v>
      </c>
      <c r="AA49" s="117">
        <f t="shared" ca="1" si="90"/>
        <v>48</v>
      </c>
      <c r="AB49" s="117">
        <f t="shared" ca="1" si="90"/>
        <v>32</v>
      </c>
      <c r="AC49" s="117">
        <f t="shared" ca="1" si="90"/>
        <v>73</v>
      </c>
      <c r="AD49" s="117">
        <f t="shared" ca="1" si="90"/>
        <v>53</v>
      </c>
      <c r="AE49" s="117">
        <f t="shared" ca="1" si="90"/>
        <v>19</v>
      </c>
      <c r="AF49" s="117">
        <f t="shared" ca="1" si="90"/>
        <v>4</v>
      </c>
      <c r="AG49" s="117">
        <f t="shared" ca="1" si="90"/>
        <v>68</v>
      </c>
      <c r="AH49" s="117">
        <f t="shared" ref="AH49:BI49" ca="1" si="91">AH146</f>
        <v>32</v>
      </c>
      <c r="AI49" s="117">
        <f t="shared" ca="1" si="91"/>
        <v>21</v>
      </c>
      <c r="AJ49" s="117">
        <f t="shared" ca="1" si="91"/>
        <v>31</v>
      </c>
      <c r="AK49" s="117">
        <f t="shared" ca="1" si="91"/>
        <v>7</v>
      </c>
      <c r="AL49" s="117">
        <f t="shared" ca="1" si="91"/>
        <v>12</v>
      </c>
      <c r="AM49" s="117">
        <f t="shared" ca="1" si="91"/>
        <v>61</v>
      </c>
      <c r="AN49" s="117">
        <f t="shared" ca="1" si="91"/>
        <v>21</v>
      </c>
      <c r="AO49" s="117">
        <f t="shared" ca="1" si="91"/>
        <v>2</v>
      </c>
      <c r="AP49" s="117">
        <f t="shared" ca="1" si="91"/>
        <v>63</v>
      </c>
      <c r="AQ49" s="117">
        <f t="shared" ca="1" si="91"/>
        <v>5</v>
      </c>
      <c r="AR49" s="117">
        <f t="shared" ca="1" si="91"/>
        <v>68</v>
      </c>
      <c r="AS49" s="117">
        <f t="shared" ca="1" si="91"/>
        <v>11</v>
      </c>
      <c r="AT49" s="117">
        <f t="shared" ca="1" si="91"/>
        <v>21</v>
      </c>
      <c r="AU49" s="117">
        <f t="shared" ca="1" si="91"/>
        <v>49</v>
      </c>
      <c r="AV49" s="117">
        <f t="shared" ca="1" si="91"/>
        <v>7</v>
      </c>
      <c r="AW49" s="117">
        <f t="shared" ca="1" si="91"/>
        <v>61</v>
      </c>
      <c r="AX49" s="117">
        <f t="shared" ca="1" si="91"/>
        <v>59</v>
      </c>
      <c r="AY49" s="117">
        <f t="shared" ca="1" si="91"/>
        <v>26</v>
      </c>
      <c r="AZ49" s="117">
        <f t="shared" ca="1" si="91"/>
        <v>1</v>
      </c>
      <c r="BA49" s="117">
        <f t="shared" ca="1" si="91"/>
        <v>25</v>
      </c>
      <c r="BB49" s="117">
        <f t="shared" ca="1" si="91"/>
        <v>57</v>
      </c>
      <c r="BC49" s="117">
        <f t="shared" ca="1" si="91"/>
        <v>28</v>
      </c>
      <c r="BD49" s="117">
        <f t="shared" ca="1" si="91"/>
        <v>41</v>
      </c>
      <c r="BE49" s="117">
        <f t="shared" ca="1" si="91"/>
        <v>51</v>
      </c>
      <c r="BF49" s="117">
        <f t="shared" ca="1" si="91"/>
        <v>11</v>
      </c>
      <c r="BG49" s="117">
        <f t="shared" ca="1" si="91"/>
        <v>63</v>
      </c>
      <c r="BH49" s="117">
        <f t="shared" ca="1" si="91"/>
        <v>68</v>
      </c>
      <c r="BI49" s="118">
        <f t="shared" ca="1" si="91"/>
        <v>28</v>
      </c>
    </row>
    <row r="50" spans="1:61" ht="13.15" x14ac:dyDescent="0.4">
      <c r="A50" s="116">
        <v>47</v>
      </c>
      <c r="B50" s="119">
        <f t="shared" ref="B50:AG50" ca="1" si="92">IF(B147&gt;=B146,B147+1,B147)</f>
        <v>63</v>
      </c>
      <c r="C50" s="119">
        <f t="shared" ca="1" si="92"/>
        <v>56</v>
      </c>
      <c r="D50" s="119">
        <f t="shared" ca="1" si="92"/>
        <v>24</v>
      </c>
      <c r="E50" s="119">
        <f t="shared" ca="1" si="92"/>
        <v>53</v>
      </c>
      <c r="F50" s="119">
        <f t="shared" ca="1" si="92"/>
        <v>76</v>
      </c>
      <c r="G50" s="119">
        <f t="shared" ca="1" si="92"/>
        <v>39</v>
      </c>
      <c r="H50" s="119">
        <f t="shared" ca="1" si="92"/>
        <v>62</v>
      </c>
      <c r="I50" s="119">
        <f t="shared" ca="1" si="92"/>
        <v>10</v>
      </c>
      <c r="J50" s="119">
        <f t="shared" ca="1" si="92"/>
        <v>12</v>
      </c>
      <c r="K50" s="119">
        <f t="shared" ca="1" si="92"/>
        <v>5</v>
      </c>
      <c r="L50" s="119">
        <f t="shared" ca="1" si="92"/>
        <v>8</v>
      </c>
      <c r="M50" s="119">
        <f t="shared" ca="1" si="92"/>
        <v>34</v>
      </c>
      <c r="N50" s="119">
        <f t="shared" ca="1" si="92"/>
        <v>62</v>
      </c>
      <c r="O50" s="119">
        <f t="shared" ca="1" si="92"/>
        <v>70</v>
      </c>
      <c r="P50" s="119">
        <f t="shared" ca="1" si="92"/>
        <v>79</v>
      </c>
      <c r="Q50" s="119">
        <f t="shared" ca="1" si="92"/>
        <v>64</v>
      </c>
      <c r="R50" s="119">
        <f t="shared" ca="1" si="92"/>
        <v>11</v>
      </c>
      <c r="S50" s="119">
        <f t="shared" ca="1" si="92"/>
        <v>8</v>
      </c>
      <c r="T50" s="119">
        <f t="shared" ca="1" si="92"/>
        <v>77</v>
      </c>
      <c r="U50" s="119">
        <f t="shared" ca="1" si="92"/>
        <v>55</v>
      </c>
      <c r="V50" s="119">
        <f t="shared" ca="1" si="92"/>
        <v>16</v>
      </c>
      <c r="W50" s="119">
        <f t="shared" ca="1" si="92"/>
        <v>31</v>
      </c>
      <c r="X50" s="119">
        <f t="shared" ca="1" si="92"/>
        <v>81</v>
      </c>
      <c r="Y50" s="119">
        <f t="shared" ca="1" si="92"/>
        <v>28</v>
      </c>
      <c r="Z50" s="119">
        <f t="shared" ca="1" si="92"/>
        <v>47</v>
      </c>
      <c r="AA50" s="119">
        <f t="shared" ca="1" si="92"/>
        <v>2</v>
      </c>
      <c r="AB50" s="119">
        <f t="shared" ca="1" si="92"/>
        <v>27</v>
      </c>
      <c r="AC50" s="119">
        <f t="shared" ca="1" si="92"/>
        <v>68</v>
      </c>
      <c r="AD50" s="119">
        <f t="shared" ca="1" si="92"/>
        <v>69</v>
      </c>
      <c r="AE50" s="119">
        <f t="shared" ca="1" si="92"/>
        <v>33</v>
      </c>
      <c r="AF50" s="119">
        <f t="shared" ca="1" si="92"/>
        <v>24</v>
      </c>
      <c r="AG50" s="119">
        <f t="shared" ca="1" si="92"/>
        <v>49</v>
      </c>
      <c r="AH50" s="119">
        <f t="shared" ref="AH50:BI50" ca="1" si="93">IF(AH147&gt;=AH146,AH147+1,AH147)</f>
        <v>17</v>
      </c>
      <c r="AI50" s="119">
        <f t="shared" ca="1" si="93"/>
        <v>28</v>
      </c>
      <c r="AJ50" s="119">
        <f t="shared" ca="1" si="93"/>
        <v>48</v>
      </c>
      <c r="AK50" s="119">
        <f t="shared" ca="1" si="93"/>
        <v>52</v>
      </c>
      <c r="AL50" s="119">
        <f t="shared" ca="1" si="93"/>
        <v>43</v>
      </c>
      <c r="AM50" s="119">
        <f t="shared" ca="1" si="93"/>
        <v>72</v>
      </c>
      <c r="AN50" s="119">
        <f t="shared" ca="1" si="93"/>
        <v>78</v>
      </c>
      <c r="AO50" s="119">
        <f t="shared" ca="1" si="93"/>
        <v>14</v>
      </c>
      <c r="AP50" s="119">
        <f t="shared" ca="1" si="93"/>
        <v>44</v>
      </c>
      <c r="AQ50" s="119">
        <f t="shared" ca="1" si="93"/>
        <v>65</v>
      </c>
      <c r="AR50" s="119">
        <f t="shared" ca="1" si="93"/>
        <v>7</v>
      </c>
      <c r="AS50" s="119">
        <f t="shared" ca="1" si="93"/>
        <v>73</v>
      </c>
      <c r="AT50" s="119">
        <f t="shared" ca="1" si="93"/>
        <v>10</v>
      </c>
      <c r="AU50" s="119">
        <f t="shared" ca="1" si="93"/>
        <v>27</v>
      </c>
      <c r="AV50" s="119">
        <f t="shared" ca="1" si="93"/>
        <v>71</v>
      </c>
      <c r="AW50" s="119">
        <f t="shared" ca="1" si="93"/>
        <v>72</v>
      </c>
      <c r="AX50" s="119">
        <f t="shared" ca="1" si="93"/>
        <v>5</v>
      </c>
      <c r="AY50" s="119">
        <f t="shared" ca="1" si="93"/>
        <v>38</v>
      </c>
      <c r="AZ50" s="119">
        <f t="shared" ca="1" si="93"/>
        <v>51</v>
      </c>
      <c r="BA50" s="119">
        <f t="shared" ca="1" si="93"/>
        <v>2</v>
      </c>
      <c r="BB50" s="119">
        <f t="shared" ca="1" si="93"/>
        <v>43</v>
      </c>
      <c r="BC50" s="119">
        <f t="shared" ca="1" si="93"/>
        <v>62</v>
      </c>
      <c r="BD50" s="119">
        <f t="shared" ca="1" si="93"/>
        <v>42</v>
      </c>
      <c r="BE50" s="119">
        <f t="shared" ca="1" si="93"/>
        <v>60</v>
      </c>
      <c r="BF50" s="119">
        <f t="shared" ca="1" si="93"/>
        <v>61</v>
      </c>
      <c r="BG50" s="119">
        <f t="shared" ca="1" si="93"/>
        <v>41</v>
      </c>
      <c r="BH50" s="119">
        <f t="shared" ca="1" si="93"/>
        <v>37</v>
      </c>
      <c r="BI50" s="120">
        <f t="shared" ca="1" si="93"/>
        <v>79</v>
      </c>
    </row>
    <row r="51" spans="1:61" ht="13.15" x14ac:dyDescent="0.4">
      <c r="A51" s="116">
        <v>48</v>
      </c>
      <c r="B51" s="117">
        <f t="shared" ref="B51:AG51" ca="1" si="94">IF(B148&gt;=MIN(B49,B50),IF((B148+1)&gt;=MAX(B49,B50),B148+2,B148+1),B148)</f>
        <v>30</v>
      </c>
      <c r="C51" s="117">
        <f t="shared" ca="1" si="94"/>
        <v>12</v>
      </c>
      <c r="D51" s="117">
        <f t="shared" ca="1" si="94"/>
        <v>59</v>
      </c>
      <c r="E51" s="117">
        <f t="shared" ca="1" si="94"/>
        <v>73</v>
      </c>
      <c r="F51" s="117">
        <f t="shared" ca="1" si="94"/>
        <v>46</v>
      </c>
      <c r="G51" s="117">
        <f t="shared" ca="1" si="94"/>
        <v>5</v>
      </c>
      <c r="H51" s="117">
        <f t="shared" ca="1" si="94"/>
        <v>15</v>
      </c>
      <c r="I51" s="117">
        <f t="shared" ca="1" si="94"/>
        <v>32</v>
      </c>
      <c r="J51" s="117">
        <f t="shared" ca="1" si="94"/>
        <v>30</v>
      </c>
      <c r="K51" s="117">
        <f t="shared" ca="1" si="94"/>
        <v>60</v>
      </c>
      <c r="L51" s="117">
        <f t="shared" ca="1" si="94"/>
        <v>73</v>
      </c>
      <c r="M51" s="117">
        <f t="shared" ca="1" si="94"/>
        <v>54</v>
      </c>
      <c r="N51" s="117">
        <f t="shared" ca="1" si="94"/>
        <v>40</v>
      </c>
      <c r="O51" s="117">
        <f t="shared" ca="1" si="94"/>
        <v>74</v>
      </c>
      <c r="P51" s="117">
        <f t="shared" ca="1" si="94"/>
        <v>12</v>
      </c>
      <c r="Q51" s="117">
        <f t="shared" ca="1" si="94"/>
        <v>37</v>
      </c>
      <c r="R51" s="117">
        <f t="shared" ca="1" si="94"/>
        <v>15</v>
      </c>
      <c r="S51" s="117">
        <f t="shared" ca="1" si="94"/>
        <v>15</v>
      </c>
      <c r="T51" s="117">
        <f t="shared" ca="1" si="94"/>
        <v>36</v>
      </c>
      <c r="U51" s="117">
        <f t="shared" ca="1" si="94"/>
        <v>76</v>
      </c>
      <c r="V51" s="117">
        <f t="shared" ca="1" si="94"/>
        <v>46</v>
      </c>
      <c r="W51" s="117">
        <f t="shared" ca="1" si="94"/>
        <v>9</v>
      </c>
      <c r="X51" s="117">
        <f t="shared" ca="1" si="94"/>
        <v>74</v>
      </c>
      <c r="Y51" s="117">
        <f t="shared" ca="1" si="94"/>
        <v>78</v>
      </c>
      <c r="Z51" s="117">
        <f t="shared" ca="1" si="94"/>
        <v>80</v>
      </c>
      <c r="AA51" s="117">
        <f t="shared" ca="1" si="94"/>
        <v>22</v>
      </c>
      <c r="AB51" s="117">
        <f t="shared" ca="1" si="94"/>
        <v>49</v>
      </c>
      <c r="AC51" s="117">
        <f t="shared" ca="1" si="94"/>
        <v>61</v>
      </c>
      <c r="AD51" s="117">
        <f t="shared" ca="1" si="94"/>
        <v>36</v>
      </c>
      <c r="AE51" s="117">
        <f t="shared" ca="1" si="94"/>
        <v>73</v>
      </c>
      <c r="AF51" s="117">
        <f t="shared" ca="1" si="94"/>
        <v>51</v>
      </c>
      <c r="AG51" s="117">
        <f t="shared" ca="1" si="94"/>
        <v>36</v>
      </c>
      <c r="AH51" s="117">
        <f t="shared" ref="AH51:BI51" ca="1" si="95">IF(AH148&gt;=MIN(AH49,AH50),IF((AH148+1)&gt;=MAX(AH49,AH50),AH148+2,AH148+1),AH148)</f>
        <v>57</v>
      </c>
      <c r="AI51" s="117">
        <f t="shared" ca="1" si="95"/>
        <v>47</v>
      </c>
      <c r="AJ51" s="117">
        <f t="shared" ca="1" si="95"/>
        <v>2</v>
      </c>
      <c r="AK51" s="117">
        <f t="shared" ca="1" si="95"/>
        <v>47</v>
      </c>
      <c r="AL51" s="117">
        <f t="shared" ca="1" si="95"/>
        <v>54</v>
      </c>
      <c r="AM51" s="117">
        <f t="shared" ca="1" si="95"/>
        <v>1</v>
      </c>
      <c r="AN51" s="117">
        <f t="shared" ca="1" si="95"/>
        <v>4</v>
      </c>
      <c r="AO51" s="117">
        <f t="shared" ca="1" si="95"/>
        <v>22</v>
      </c>
      <c r="AP51" s="117">
        <f t="shared" ca="1" si="95"/>
        <v>7</v>
      </c>
      <c r="AQ51" s="117">
        <f t="shared" ca="1" si="95"/>
        <v>51</v>
      </c>
      <c r="AR51" s="117">
        <f t="shared" ca="1" si="95"/>
        <v>35</v>
      </c>
      <c r="AS51" s="117">
        <f t="shared" ca="1" si="95"/>
        <v>1</v>
      </c>
      <c r="AT51" s="117">
        <f t="shared" ca="1" si="95"/>
        <v>79</v>
      </c>
      <c r="AU51" s="117">
        <f t="shared" ca="1" si="95"/>
        <v>59</v>
      </c>
      <c r="AV51" s="117">
        <f t="shared" ca="1" si="95"/>
        <v>56</v>
      </c>
      <c r="AW51" s="117">
        <f t="shared" ca="1" si="95"/>
        <v>43</v>
      </c>
      <c r="AX51" s="117">
        <f t="shared" ca="1" si="95"/>
        <v>15</v>
      </c>
      <c r="AY51" s="117">
        <f t="shared" ca="1" si="95"/>
        <v>77</v>
      </c>
      <c r="AZ51" s="117">
        <f t="shared" ca="1" si="95"/>
        <v>55</v>
      </c>
      <c r="BA51" s="117">
        <f t="shared" ca="1" si="95"/>
        <v>67</v>
      </c>
      <c r="BB51" s="117">
        <f t="shared" ca="1" si="95"/>
        <v>46</v>
      </c>
      <c r="BC51" s="117">
        <f t="shared" ca="1" si="95"/>
        <v>1</v>
      </c>
      <c r="BD51" s="117">
        <f t="shared" ca="1" si="95"/>
        <v>61</v>
      </c>
      <c r="BE51" s="117">
        <f t="shared" ca="1" si="95"/>
        <v>12</v>
      </c>
      <c r="BF51" s="117">
        <f t="shared" ca="1" si="95"/>
        <v>69</v>
      </c>
      <c r="BG51" s="117">
        <f t="shared" ca="1" si="95"/>
        <v>42</v>
      </c>
      <c r="BH51" s="117">
        <f t="shared" ca="1" si="95"/>
        <v>25</v>
      </c>
      <c r="BI51" s="118">
        <f t="shared" ca="1" si="95"/>
        <v>50</v>
      </c>
    </row>
    <row r="52" spans="1:61" ht="13.15" x14ac:dyDescent="0.4">
      <c r="A52" s="116">
        <v>49</v>
      </c>
      <c r="B52" s="119">
        <f t="shared" ref="B52:AG52" ca="1" si="96">B149</f>
        <v>68</v>
      </c>
      <c r="C52" s="119">
        <f t="shared" ca="1" si="96"/>
        <v>45</v>
      </c>
      <c r="D52" s="119">
        <f t="shared" ca="1" si="96"/>
        <v>37</v>
      </c>
      <c r="E52" s="119">
        <f t="shared" ca="1" si="96"/>
        <v>75</v>
      </c>
      <c r="F52" s="119">
        <f t="shared" ca="1" si="96"/>
        <v>7</v>
      </c>
      <c r="G52" s="119">
        <f t="shared" ca="1" si="96"/>
        <v>65</v>
      </c>
      <c r="H52" s="119">
        <f t="shared" ca="1" si="96"/>
        <v>52</v>
      </c>
      <c r="I52" s="119">
        <f t="shared" ca="1" si="96"/>
        <v>60</v>
      </c>
      <c r="J52" s="119">
        <f t="shared" ca="1" si="96"/>
        <v>55</v>
      </c>
      <c r="K52" s="119">
        <f t="shared" ca="1" si="96"/>
        <v>81</v>
      </c>
      <c r="L52" s="119">
        <f t="shared" ca="1" si="96"/>
        <v>61</v>
      </c>
      <c r="M52" s="119">
        <f t="shared" ca="1" si="96"/>
        <v>81</v>
      </c>
      <c r="N52" s="119">
        <f t="shared" ca="1" si="96"/>
        <v>6</v>
      </c>
      <c r="O52" s="119">
        <f t="shared" ca="1" si="96"/>
        <v>80</v>
      </c>
      <c r="P52" s="119">
        <f t="shared" ca="1" si="96"/>
        <v>68</v>
      </c>
      <c r="Q52" s="119">
        <f t="shared" ca="1" si="96"/>
        <v>27</v>
      </c>
      <c r="R52" s="119">
        <f t="shared" ca="1" si="96"/>
        <v>22</v>
      </c>
      <c r="S52" s="119">
        <f t="shared" ca="1" si="96"/>
        <v>14</v>
      </c>
      <c r="T52" s="119">
        <f t="shared" ca="1" si="96"/>
        <v>12</v>
      </c>
      <c r="U52" s="119">
        <f t="shared" ca="1" si="96"/>
        <v>28</v>
      </c>
      <c r="V52" s="119">
        <f t="shared" ca="1" si="96"/>
        <v>7</v>
      </c>
      <c r="W52" s="119">
        <f t="shared" ca="1" si="96"/>
        <v>25</v>
      </c>
      <c r="X52" s="119">
        <f t="shared" ca="1" si="96"/>
        <v>77</v>
      </c>
      <c r="Y52" s="119">
        <f t="shared" ca="1" si="96"/>
        <v>28</v>
      </c>
      <c r="Z52" s="119">
        <f t="shared" ca="1" si="96"/>
        <v>52</v>
      </c>
      <c r="AA52" s="119">
        <f t="shared" ca="1" si="96"/>
        <v>23</v>
      </c>
      <c r="AB52" s="119">
        <f t="shared" ca="1" si="96"/>
        <v>9</v>
      </c>
      <c r="AC52" s="119">
        <f t="shared" ca="1" si="96"/>
        <v>37</v>
      </c>
      <c r="AD52" s="119">
        <f t="shared" ca="1" si="96"/>
        <v>1</v>
      </c>
      <c r="AE52" s="119">
        <f t="shared" ca="1" si="96"/>
        <v>72</v>
      </c>
      <c r="AF52" s="119">
        <f t="shared" ca="1" si="96"/>
        <v>14</v>
      </c>
      <c r="AG52" s="119">
        <f t="shared" ca="1" si="96"/>
        <v>1</v>
      </c>
      <c r="AH52" s="119">
        <f t="shared" ref="AH52:BI52" ca="1" si="97">AH149</f>
        <v>43</v>
      </c>
      <c r="AI52" s="119">
        <f t="shared" ca="1" si="97"/>
        <v>61</v>
      </c>
      <c r="AJ52" s="119">
        <f t="shared" ca="1" si="97"/>
        <v>40</v>
      </c>
      <c r="AK52" s="119">
        <f t="shared" ca="1" si="97"/>
        <v>31</v>
      </c>
      <c r="AL52" s="119">
        <f t="shared" ca="1" si="97"/>
        <v>22</v>
      </c>
      <c r="AM52" s="119">
        <f t="shared" ca="1" si="97"/>
        <v>78</v>
      </c>
      <c r="AN52" s="119">
        <f t="shared" ca="1" si="97"/>
        <v>21</v>
      </c>
      <c r="AO52" s="119">
        <f t="shared" ca="1" si="97"/>
        <v>16</v>
      </c>
      <c r="AP52" s="119">
        <f t="shared" ca="1" si="97"/>
        <v>8</v>
      </c>
      <c r="AQ52" s="119">
        <f t="shared" ca="1" si="97"/>
        <v>78</v>
      </c>
      <c r="AR52" s="119">
        <f t="shared" ca="1" si="97"/>
        <v>30</v>
      </c>
      <c r="AS52" s="119">
        <f t="shared" ca="1" si="97"/>
        <v>38</v>
      </c>
      <c r="AT52" s="119">
        <f t="shared" ca="1" si="97"/>
        <v>43</v>
      </c>
      <c r="AU52" s="119">
        <f t="shared" ca="1" si="97"/>
        <v>73</v>
      </c>
      <c r="AV52" s="119">
        <f t="shared" ca="1" si="97"/>
        <v>25</v>
      </c>
      <c r="AW52" s="119">
        <f t="shared" ca="1" si="97"/>
        <v>37</v>
      </c>
      <c r="AX52" s="119">
        <f t="shared" ca="1" si="97"/>
        <v>36</v>
      </c>
      <c r="AY52" s="119">
        <f t="shared" ca="1" si="97"/>
        <v>79</v>
      </c>
      <c r="AZ52" s="119">
        <f t="shared" ca="1" si="97"/>
        <v>12</v>
      </c>
      <c r="BA52" s="119">
        <f t="shared" ca="1" si="97"/>
        <v>53</v>
      </c>
      <c r="BB52" s="119">
        <f t="shared" ca="1" si="97"/>
        <v>6</v>
      </c>
      <c r="BC52" s="119">
        <f t="shared" ca="1" si="97"/>
        <v>60</v>
      </c>
      <c r="BD52" s="119">
        <f t="shared" ca="1" si="97"/>
        <v>13</v>
      </c>
      <c r="BE52" s="119">
        <f t="shared" ca="1" si="97"/>
        <v>40</v>
      </c>
      <c r="BF52" s="119">
        <f t="shared" ca="1" si="97"/>
        <v>42</v>
      </c>
      <c r="BG52" s="119">
        <f t="shared" ca="1" si="97"/>
        <v>25</v>
      </c>
      <c r="BH52" s="119">
        <f t="shared" ca="1" si="97"/>
        <v>75</v>
      </c>
      <c r="BI52" s="120">
        <f t="shared" ca="1" si="97"/>
        <v>45</v>
      </c>
    </row>
    <row r="53" spans="1:61" ht="13.15" x14ac:dyDescent="0.4">
      <c r="A53" s="116">
        <v>50</v>
      </c>
      <c r="B53" s="117">
        <f t="shared" ref="B53:AG53" ca="1" si="98">IF(B150&gt;=B149,B150+1,B150)</f>
        <v>39</v>
      </c>
      <c r="C53" s="117">
        <f t="shared" ca="1" si="98"/>
        <v>53</v>
      </c>
      <c r="D53" s="117">
        <f t="shared" ca="1" si="98"/>
        <v>60</v>
      </c>
      <c r="E53" s="117">
        <f t="shared" ca="1" si="98"/>
        <v>59</v>
      </c>
      <c r="F53" s="117">
        <f t="shared" ca="1" si="98"/>
        <v>32</v>
      </c>
      <c r="G53" s="117">
        <f t="shared" ca="1" si="98"/>
        <v>61</v>
      </c>
      <c r="H53" s="117">
        <f t="shared" ca="1" si="98"/>
        <v>24</v>
      </c>
      <c r="I53" s="117">
        <f t="shared" ca="1" si="98"/>
        <v>80</v>
      </c>
      <c r="J53" s="117">
        <f t="shared" ca="1" si="98"/>
        <v>18</v>
      </c>
      <c r="K53" s="117">
        <f t="shared" ca="1" si="98"/>
        <v>20</v>
      </c>
      <c r="L53" s="117">
        <f t="shared" ca="1" si="98"/>
        <v>7</v>
      </c>
      <c r="M53" s="117">
        <f t="shared" ca="1" si="98"/>
        <v>41</v>
      </c>
      <c r="N53" s="117">
        <f t="shared" ca="1" si="98"/>
        <v>59</v>
      </c>
      <c r="O53" s="117">
        <f t="shared" ca="1" si="98"/>
        <v>7</v>
      </c>
      <c r="P53" s="117">
        <f t="shared" ca="1" si="98"/>
        <v>37</v>
      </c>
      <c r="Q53" s="117">
        <f t="shared" ca="1" si="98"/>
        <v>5</v>
      </c>
      <c r="R53" s="117">
        <f t="shared" ca="1" si="98"/>
        <v>62</v>
      </c>
      <c r="S53" s="117">
        <f t="shared" ca="1" si="98"/>
        <v>10</v>
      </c>
      <c r="T53" s="117">
        <f t="shared" ca="1" si="98"/>
        <v>40</v>
      </c>
      <c r="U53" s="117">
        <f t="shared" ca="1" si="98"/>
        <v>31</v>
      </c>
      <c r="V53" s="117">
        <f t="shared" ca="1" si="98"/>
        <v>26</v>
      </c>
      <c r="W53" s="117">
        <f t="shared" ca="1" si="98"/>
        <v>59</v>
      </c>
      <c r="X53" s="117">
        <f t="shared" ca="1" si="98"/>
        <v>14</v>
      </c>
      <c r="Y53" s="117">
        <f t="shared" ca="1" si="98"/>
        <v>54</v>
      </c>
      <c r="Z53" s="117">
        <f t="shared" ca="1" si="98"/>
        <v>31</v>
      </c>
      <c r="AA53" s="117">
        <f t="shared" ca="1" si="98"/>
        <v>21</v>
      </c>
      <c r="AB53" s="117">
        <f t="shared" ca="1" si="98"/>
        <v>41</v>
      </c>
      <c r="AC53" s="117">
        <f t="shared" ca="1" si="98"/>
        <v>52</v>
      </c>
      <c r="AD53" s="117">
        <f t="shared" ca="1" si="98"/>
        <v>32</v>
      </c>
      <c r="AE53" s="117">
        <f t="shared" ca="1" si="98"/>
        <v>81</v>
      </c>
      <c r="AF53" s="117">
        <f t="shared" ca="1" si="98"/>
        <v>72</v>
      </c>
      <c r="AG53" s="117">
        <f t="shared" ca="1" si="98"/>
        <v>2</v>
      </c>
      <c r="AH53" s="117">
        <f t="shared" ref="AH53:BI53" ca="1" si="99">IF(AH150&gt;=AH149,AH150+1,AH150)</f>
        <v>24</v>
      </c>
      <c r="AI53" s="117">
        <f t="shared" ca="1" si="99"/>
        <v>3</v>
      </c>
      <c r="AJ53" s="117">
        <f t="shared" ca="1" si="99"/>
        <v>33</v>
      </c>
      <c r="AK53" s="117">
        <f t="shared" ca="1" si="99"/>
        <v>67</v>
      </c>
      <c r="AL53" s="117">
        <f t="shared" ca="1" si="99"/>
        <v>31</v>
      </c>
      <c r="AM53" s="117">
        <f t="shared" ca="1" si="99"/>
        <v>34</v>
      </c>
      <c r="AN53" s="117">
        <f t="shared" ca="1" si="99"/>
        <v>23</v>
      </c>
      <c r="AO53" s="117">
        <f t="shared" ca="1" si="99"/>
        <v>5</v>
      </c>
      <c r="AP53" s="117">
        <f t="shared" ca="1" si="99"/>
        <v>2</v>
      </c>
      <c r="AQ53" s="117">
        <f t="shared" ca="1" si="99"/>
        <v>63</v>
      </c>
      <c r="AR53" s="117">
        <f t="shared" ca="1" si="99"/>
        <v>12</v>
      </c>
      <c r="AS53" s="117">
        <f t="shared" ca="1" si="99"/>
        <v>43</v>
      </c>
      <c r="AT53" s="117">
        <f t="shared" ca="1" si="99"/>
        <v>46</v>
      </c>
      <c r="AU53" s="117">
        <f t="shared" ca="1" si="99"/>
        <v>31</v>
      </c>
      <c r="AV53" s="117">
        <f t="shared" ca="1" si="99"/>
        <v>66</v>
      </c>
      <c r="AW53" s="117">
        <f t="shared" ca="1" si="99"/>
        <v>27</v>
      </c>
      <c r="AX53" s="117">
        <f t="shared" ca="1" si="99"/>
        <v>76</v>
      </c>
      <c r="AY53" s="117">
        <f t="shared" ca="1" si="99"/>
        <v>29</v>
      </c>
      <c r="AZ53" s="117">
        <f t="shared" ca="1" si="99"/>
        <v>55</v>
      </c>
      <c r="BA53" s="117">
        <f t="shared" ca="1" si="99"/>
        <v>45</v>
      </c>
      <c r="BB53" s="117">
        <f t="shared" ca="1" si="99"/>
        <v>21</v>
      </c>
      <c r="BC53" s="117">
        <f t="shared" ca="1" si="99"/>
        <v>68</v>
      </c>
      <c r="BD53" s="117">
        <f t="shared" ca="1" si="99"/>
        <v>34</v>
      </c>
      <c r="BE53" s="117">
        <f t="shared" ca="1" si="99"/>
        <v>62</v>
      </c>
      <c r="BF53" s="117">
        <f t="shared" ca="1" si="99"/>
        <v>26</v>
      </c>
      <c r="BG53" s="117">
        <f t="shared" ca="1" si="99"/>
        <v>41</v>
      </c>
      <c r="BH53" s="117">
        <f t="shared" ca="1" si="99"/>
        <v>46</v>
      </c>
      <c r="BI53" s="118">
        <f t="shared" ca="1" si="99"/>
        <v>39</v>
      </c>
    </row>
    <row r="54" spans="1:61" ht="13.15" x14ac:dyDescent="0.4">
      <c r="A54" s="116">
        <v>51</v>
      </c>
      <c r="B54" s="119">
        <f t="shared" ref="B54:AG54" ca="1" si="100">IF(B151&gt;=MIN(B52,B53),IF((B151+1)&gt;=MAX(B52,B53),B151+2,B151+1),B151)</f>
        <v>22</v>
      </c>
      <c r="C54" s="119">
        <f t="shared" ca="1" si="100"/>
        <v>79</v>
      </c>
      <c r="D54" s="119">
        <f t="shared" ca="1" si="100"/>
        <v>43</v>
      </c>
      <c r="E54" s="119">
        <f t="shared" ca="1" si="100"/>
        <v>61</v>
      </c>
      <c r="F54" s="119">
        <f t="shared" ca="1" si="100"/>
        <v>34</v>
      </c>
      <c r="G54" s="119">
        <f t="shared" ca="1" si="100"/>
        <v>48</v>
      </c>
      <c r="H54" s="119">
        <f t="shared" ca="1" si="100"/>
        <v>69</v>
      </c>
      <c r="I54" s="119">
        <f t="shared" ca="1" si="100"/>
        <v>39</v>
      </c>
      <c r="J54" s="119">
        <f t="shared" ca="1" si="100"/>
        <v>54</v>
      </c>
      <c r="K54" s="119">
        <f t="shared" ca="1" si="100"/>
        <v>72</v>
      </c>
      <c r="L54" s="119">
        <f t="shared" ca="1" si="100"/>
        <v>28</v>
      </c>
      <c r="M54" s="119">
        <f t="shared" ca="1" si="100"/>
        <v>73</v>
      </c>
      <c r="N54" s="119">
        <f t="shared" ca="1" si="100"/>
        <v>56</v>
      </c>
      <c r="O54" s="119">
        <f t="shared" ca="1" si="100"/>
        <v>32</v>
      </c>
      <c r="P54" s="119">
        <f t="shared" ca="1" si="100"/>
        <v>81</v>
      </c>
      <c r="Q54" s="119">
        <f t="shared" ca="1" si="100"/>
        <v>47</v>
      </c>
      <c r="R54" s="119">
        <f t="shared" ca="1" si="100"/>
        <v>5</v>
      </c>
      <c r="S54" s="119">
        <f t="shared" ca="1" si="100"/>
        <v>60</v>
      </c>
      <c r="T54" s="119">
        <f t="shared" ca="1" si="100"/>
        <v>59</v>
      </c>
      <c r="U54" s="119">
        <f t="shared" ca="1" si="100"/>
        <v>79</v>
      </c>
      <c r="V54" s="119">
        <f t="shared" ca="1" si="100"/>
        <v>68</v>
      </c>
      <c r="W54" s="119">
        <f t="shared" ca="1" si="100"/>
        <v>4</v>
      </c>
      <c r="X54" s="119">
        <f t="shared" ca="1" si="100"/>
        <v>9</v>
      </c>
      <c r="Y54" s="119">
        <f t="shared" ca="1" si="100"/>
        <v>51</v>
      </c>
      <c r="Z54" s="119">
        <f t="shared" ca="1" si="100"/>
        <v>79</v>
      </c>
      <c r="AA54" s="119">
        <f t="shared" ca="1" si="100"/>
        <v>20</v>
      </c>
      <c r="AB54" s="119">
        <f t="shared" ca="1" si="100"/>
        <v>16</v>
      </c>
      <c r="AC54" s="119">
        <f t="shared" ca="1" si="100"/>
        <v>58</v>
      </c>
      <c r="AD54" s="119">
        <f t="shared" ca="1" si="100"/>
        <v>63</v>
      </c>
      <c r="AE54" s="119">
        <f t="shared" ca="1" si="100"/>
        <v>70</v>
      </c>
      <c r="AF54" s="119">
        <f t="shared" ca="1" si="100"/>
        <v>28</v>
      </c>
      <c r="AG54" s="119">
        <f t="shared" ca="1" si="100"/>
        <v>71</v>
      </c>
      <c r="AH54" s="119">
        <f t="shared" ref="AH54:BI54" ca="1" si="101">IF(AH151&gt;=MIN(AH52,AH53),IF((AH151+1)&gt;=MAX(AH52,AH53),AH151+2,AH151+1),AH151)</f>
        <v>33</v>
      </c>
      <c r="AI54" s="119">
        <f t="shared" ca="1" si="101"/>
        <v>31</v>
      </c>
      <c r="AJ54" s="119">
        <f t="shared" ca="1" si="101"/>
        <v>7</v>
      </c>
      <c r="AK54" s="119">
        <f t="shared" ca="1" si="101"/>
        <v>9</v>
      </c>
      <c r="AL54" s="119">
        <f t="shared" ca="1" si="101"/>
        <v>16</v>
      </c>
      <c r="AM54" s="119">
        <f t="shared" ca="1" si="101"/>
        <v>31</v>
      </c>
      <c r="AN54" s="119">
        <f t="shared" ca="1" si="101"/>
        <v>67</v>
      </c>
      <c r="AO54" s="119">
        <f t="shared" ca="1" si="101"/>
        <v>54</v>
      </c>
      <c r="AP54" s="119">
        <f t="shared" ca="1" si="101"/>
        <v>78</v>
      </c>
      <c r="AQ54" s="119">
        <f t="shared" ca="1" si="101"/>
        <v>58</v>
      </c>
      <c r="AR54" s="119">
        <f t="shared" ca="1" si="101"/>
        <v>66</v>
      </c>
      <c r="AS54" s="119">
        <f t="shared" ca="1" si="101"/>
        <v>20</v>
      </c>
      <c r="AT54" s="119">
        <f t="shared" ca="1" si="101"/>
        <v>12</v>
      </c>
      <c r="AU54" s="119">
        <f t="shared" ca="1" si="101"/>
        <v>57</v>
      </c>
      <c r="AV54" s="119">
        <f t="shared" ca="1" si="101"/>
        <v>62</v>
      </c>
      <c r="AW54" s="119">
        <f t="shared" ca="1" si="101"/>
        <v>78</v>
      </c>
      <c r="AX54" s="119">
        <f t="shared" ca="1" si="101"/>
        <v>70</v>
      </c>
      <c r="AY54" s="119">
        <f t="shared" ca="1" si="101"/>
        <v>61</v>
      </c>
      <c r="AZ54" s="119">
        <f t="shared" ca="1" si="101"/>
        <v>53</v>
      </c>
      <c r="BA54" s="119">
        <f t="shared" ca="1" si="101"/>
        <v>81</v>
      </c>
      <c r="BB54" s="119">
        <f t="shared" ca="1" si="101"/>
        <v>41</v>
      </c>
      <c r="BC54" s="119">
        <f t="shared" ca="1" si="101"/>
        <v>4</v>
      </c>
      <c r="BD54" s="119">
        <f t="shared" ca="1" si="101"/>
        <v>27</v>
      </c>
      <c r="BE54" s="119">
        <f t="shared" ca="1" si="101"/>
        <v>58</v>
      </c>
      <c r="BF54" s="119">
        <f t="shared" ca="1" si="101"/>
        <v>68</v>
      </c>
      <c r="BG54" s="119">
        <f t="shared" ca="1" si="101"/>
        <v>24</v>
      </c>
      <c r="BH54" s="119">
        <f t="shared" ca="1" si="101"/>
        <v>8</v>
      </c>
      <c r="BI54" s="120">
        <f t="shared" ca="1" si="101"/>
        <v>17</v>
      </c>
    </row>
    <row r="55" spans="1:61" ht="13.15" x14ac:dyDescent="0.4">
      <c r="A55" s="116">
        <v>52</v>
      </c>
      <c r="B55" s="117">
        <f t="shared" ref="B55:AG55" ca="1" si="102">B152</f>
        <v>8</v>
      </c>
      <c r="C55" s="117">
        <f t="shared" ca="1" si="102"/>
        <v>54</v>
      </c>
      <c r="D55" s="117">
        <f t="shared" ca="1" si="102"/>
        <v>10</v>
      </c>
      <c r="E55" s="117">
        <f t="shared" ca="1" si="102"/>
        <v>76</v>
      </c>
      <c r="F55" s="117">
        <f t="shared" ca="1" si="102"/>
        <v>2</v>
      </c>
      <c r="G55" s="117">
        <f t="shared" ca="1" si="102"/>
        <v>50</v>
      </c>
      <c r="H55" s="117">
        <f t="shared" ca="1" si="102"/>
        <v>68</v>
      </c>
      <c r="I55" s="117">
        <f t="shared" ca="1" si="102"/>
        <v>51</v>
      </c>
      <c r="J55" s="117">
        <f t="shared" ca="1" si="102"/>
        <v>50</v>
      </c>
      <c r="K55" s="117">
        <f t="shared" ca="1" si="102"/>
        <v>22</v>
      </c>
      <c r="L55" s="117">
        <f t="shared" ca="1" si="102"/>
        <v>5</v>
      </c>
      <c r="M55" s="117">
        <f t="shared" ca="1" si="102"/>
        <v>8</v>
      </c>
      <c r="N55" s="117">
        <f t="shared" ca="1" si="102"/>
        <v>65</v>
      </c>
      <c r="O55" s="117">
        <f t="shared" ca="1" si="102"/>
        <v>45</v>
      </c>
      <c r="P55" s="117">
        <f t="shared" ca="1" si="102"/>
        <v>3</v>
      </c>
      <c r="Q55" s="117">
        <f t="shared" ca="1" si="102"/>
        <v>46</v>
      </c>
      <c r="R55" s="117">
        <f t="shared" ca="1" si="102"/>
        <v>69</v>
      </c>
      <c r="S55" s="117">
        <f t="shared" ca="1" si="102"/>
        <v>20</v>
      </c>
      <c r="T55" s="117">
        <f t="shared" ca="1" si="102"/>
        <v>48</v>
      </c>
      <c r="U55" s="117">
        <f t="shared" ca="1" si="102"/>
        <v>71</v>
      </c>
      <c r="V55" s="117">
        <f t="shared" ca="1" si="102"/>
        <v>17</v>
      </c>
      <c r="W55" s="117">
        <f t="shared" ca="1" si="102"/>
        <v>40</v>
      </c>
      <c r="X55" s="117">
        <f t="shared" ca="1" si="102"/>
        <v>32</v>
      </c>
      <c r="Y55" s="117">
        <f t="shared" ca="1" si="102"/>
        <v>44</v>
      </c>
      <c r="Z55" s="117">
        <f t="shared" ca="1" si="102"/>
        <v>48</v>
      </c>
      <c r="AA55" s="117">
        <f t="shared" ca="1" si="102"/>
        <v>13</v>
      </c>
      <c r="AB55" s="117">
        <f t="shared" ca="1" si="102"/>
        <v>6</v>
      </c>
      <c r="AC55" s="117">
        <f t="shared" ca="1" si="102"/>
        <v>8</v>
      </c>
      <c r="AD55" s="117">
        <f t="shared" ca="1" si="102"/>
        <v>17</v>
      </c>
      <c r="AE55" s="117">
        <f t="shared" ca="1" si="102"/>
        <v>13</v>
      </c>
      <c r="AF55" s="117">
        <f t="shared" ca="1" si="102"/>
        <v>57</v>
      </c>
      <c r="AG55" s="117">
        <f t="shared" ca="1" si="102"/>
        <v>40</v>
      </c>
      <c r="AH55" s="117">
        <f t="shared" ref="AH55:BI55" ca="1" si="103">AH152</f>
        <v>43</v>
      </c>
      <c r="AI55" s="117">
        <f t="shared" ca="1" si="103"/>
        <v>70</v>
      </c>
      <c r="AJ55" s="117">
        <f t="shared" ca="1" si="103"/>
        <v>10</v>
      </c>
      <c r="AK55" s="117">
        <f t="shared" ca="1" si="103"/>
        <v>74</v>
      </c>
      <c r="AL55" s="117">
        <f t="shared" ca="1" si="103"/>
        <v>12</v>
      </c>
      <c r="AM55" s="117">
        <f t="shared" ca="1" si="103"/>
        <v>81</v>
      </c>
      <c r="AN55" s="117">
        <f t="shared" ca="1" si="103"/>
        <v>8</v>
      </c>
      <c r="AO55" s="117">
        <f t="shared" ca="1" si="103"/>
        <v>42</v>
      </c>
      <c r="AP55" s="117">
        <f t="shared" ca="1" si="103"/>
        <v>41</v>
      </c>
      <c r="AQ55" s="117">
        <f t="shared" ca="1" si="103"/>
        <v>47</v>
      </c>
      <c r="AR55" s="117">
        <f t="shared" ca="1" si="103"/>
        <v>72</v>
      </c>
      <c r="AS55" s="117">
        <f t="shared" ca="1" si="103"/>
        <v>80</v>
      </c>
      <c r="AT55" s="117">
        <f t="shared" ca="1" si="103"/>
        <v>27</v>
      </c>
      <c r="AU55" s="117">
        <f t="shared" ca="1" si="103"/>
        <v>46</v>
      </c>
      <c r="AV55" s="117">
        <f t="shared" ca="1" si="103"/>
        <v>77</v>
      </c>
      <c r="AW55" s="117">
        <f t="shared" ca="1" si="103"/>
        <v>39</v>
      </c>
      <c r="AX55" s="117">
        <f t="shared" ca="1" si="103"/>
        <v>77</v>
      </c>
      <c r="AY55" s="117">
        <f t="shared" ca="1" si="103"/>
        <v>38</v>
      </c>
      <c r="AZ55" s="117">
        <f t="shared" ca="1" si="103"/>
        <v>37</v>
      </c>
      <c r="BA55" s="117">
        <f t="shared" ca="1" si="103"/>
        <v>55</v>
      </c>
      <c r="BB55" s="117">
        <f t="shared" ca="1" si="103"/>
        <v>74</v>
      </c>
      <c r="BC55" s="117">
        <f t="shared" ca="1" si="103"/>
        <v>52</v>
      </c>
      <c r="BD55" s="117">
        <f t="shared" ca="1" si="103"/>
        <v>69</v>
      </c>
      <c r="BE55" s="117">
        <f t="shared" ca="1" si="103"/>
        <v>25</v>
      </c>
      <c r="BF55" s="117">
        <f t="shared" ca="1" si="103"/>
        <v>17</v>
      </c>
      <c r="BG55" s="117">
        <f t="shared" ca="1" si="103"/>
        <v>64</v>
      </c>
      <c r="BH55" s="117">
        <f t="shared" ca="1" si="103"/>
        <v>16</v>
      </c>
      <c r="BI55" s="118">
        <f t="shared" ca="1" si="103"/>
        <v>64</v>
      </c>
    </row>
    <row r="56" spans="1:61" ht="13.15" x14ac:dyDescent="0.4">
      <c r="A56" s="116">
        <v>53</v>
      </c>
      <c r="B56" s="119">
        <f t="shared" ref="B56:AG56" ca="1" si="104">IF(B153&gt;=B152,B153+1,B153)</f>
        <v>45</v>
      </c>
      <c r="C56" s="119">
        <f t="shared" ca="1" si="104"/>
        <v>36</v>
      </c>
      <c r="D56" s="119">
        <f t="shared" ca="1" si="104"/>
        <v>51</v>
      </c>
      <c r="E56" s="119">
        <f t="shared" ca="1" si="104"/>
        <v>80</v>
      </c>
      <c r="F56" s="119">
        <f t="shared" ca="1" si="104"/>
        <v>29</v>
      </c>
      <c r="G56" s="119">
        <f t="shared" ca="1" si="104"/>
        <v>69</v>
      </c>
      <c r="H56" s="119">
        <f t="shared" ca="1" si="104"/>
        <v>23</v>
      </c>
      <c r="I56" s="119">
        <f t="shared" ca="1" si="104"/>
        <v>8</v>
      </c>
      <c r="J56" s="119">
        <f t="shared" ca="1" si="104"/>
        <v>58</v>
      </c>
      <c r="K56" s="119">
        <f t="shared" ca="1" si="104"/>
        <v>11</v>
      </c>
      <c r="L56" s="119">
        <f t="shared" ca="1" si="104"/>
        <v>47</v>
      </c>
      <c r="M56" s="119">
        <f t="shared" ca="1" si="104"/>
        <v>9</v>
      </c>
      <c r="N56" s="119">
        <f t="shared" ca="1" si="104"/>
        <v>10</v>
      </c>
      <c r="O56" s="119">
        <f t="shared" ca="1" si="104"/>
        <v>31</v>
      </c>
      <c r="P56" s="119">
        <f t="shared" ca="1" si="104"/>
        <v>49</v>
      </c>
      <c r="Q56" s="119">
        <f t="shared" ca="1" si="104"/>
        <v>31</v>
      </c>
      <c r="R56" s="119">
        <f t="shared" ca="1" si="104"/>
        <v>18</v>
      </c>
      <c r="S56" s="119">
        <f t="shared" ca="1" si="104"/>
        <v>3</v>
      </c>
      <c r="T56" s="119">
        <f t="shared" ca="1" si="104"/>
        <v>4</v>
      </c>
      <c r="U56" s="119">
        <f t="shared" ca="1" si="104"/>
        <v>10</v>
      </c>
      <c r="V56" s="119">
        <f t="shared" ca="1" si="104"/>
        <v>8</v>
      </c>
      <c r="W56" s="119">
        <f t="shared" ca="1" si="104"/>
        <v>1</v>
      </c>
      <c r="X56" s="119">
        <f t="shared" ca="1" si="104"/>
        <v>63</v>
      </c>
      <c r="Y56" s="119">
        <f t="shared" ca="1" si="104"/>
        <v>13</v>
      </c>
      <c r="Z56" s="119">
        <f t="shared" ca="1" si="104"/>
        <v>3</v>
      </c>
      <c r="AA56" s="119">
        <f t="shared" ca="1" si="104"/>
        <v>17</v>
      </c>
      <c r="AB56" s="119">
        <f t="shared" ca="1" si="104"/>
        <v>1</v>
      </c>
      <c r="AC56" s="119">
        <f t="shared" ca="1" si="104"/>
        <v>55</v>
      </c>
      <c r="AD56" s="119">
        <f t="shared" ca="1" si="104"/>
        <v>10</v>
      </c>
      <c r="AE56" s="119">
        <f t="shared" ca="1" si="104"/>
        <v>8</v>
      </c>
      <c r="AF56" s="119">
        <f t="shared" ca="1" si="104"/>
        <v>75</v>
      </c>
      <c r="AG56" s="119">
        <f t="shared" ca="1" si="104"/>
        <v>11</v>
      </c>
      <c r="AH56" s="119">
        <f t="shared" ref="AH56:BI56" ca="1" si="105">IF(AH153&gt;=AH152,AH153+1,AH153)</f>
        <v>57</v>
      </c>
      <c r="AI56" s="119">
        <f t="shared" ca="1" si="105"/>
        <v>55</v>
      </c>
      <c r="AJ56" s="119">
        <f t="shared" ca="1" si="105"/>
        <v>40</v>
      </c>
      <c r="AK56" s="119">
        <f t="shared" ca="1" si="105"/>
        <v>51</v>
      </c>
      <c r="AL56" s="119">
        <f t="shared" ca="1" si="105"/>
        <v>18</v>
      </c>
      <c r="AM56" s="119">
        <f t="shared" ca="1" si="105"/>
        <v>63</v>
      </c>
      <c r="AN56" s="119">
        <f t="shared" ca="1" si="105"/>
        <v>57</v>
      </c>
      <c r="AO56" s="119">
        <f t="shared" ca="1" si="105"/>
        <v>65</v>
      </c>
      <c r="AP56" s="119">
        <f t="shared" ca="1" si="105"/>
        <v>14</v>
      </c>
      <c r="AQ56" s="119">
        <f t="shared" ca="1" si="105"/>
        <v>29</v>
      </c>
      <c r="AR56" s="119">
        <f t="shared" ca="1" si="105"/>
        <v>80</v>
      </c>
      <c r="AS56" s="119">
        <f t="shared" ca="1" si="105"/>
        <v>67</v>
      </c>
      <c r="AT56" s="119">
        <f t="shared" ca="1" si="105"/>
        <v>74</v>
      </c>
      <c r="AU56" s="119">
        <f t="shared" ca="1" si="105"/>
        <v>79</v>
      </c>
      <c r="AV56" s="119">
        <f t="shared" ca="1" si="105"/>
        <v>55</v>
      </c>
      <c r="AW56" s="119">
        <f t="shared" ca="1" si="105"/>
        <v>21</v>
      </c>
      <c r="AX56" s="119">
        <f t="shared" ca="1" si="105"/>
        <v>28</v>
      </c>
      <c r="AY56" s="119">
        <f t="shared" ca="1" si="105"/>
        <v>78</v>
      </c>
      <c r="AZ56" s="119">
        <f t="shared" ca="1" si="105"/>
        <v>52</v>
      </c>
      <c r="BA56" s="119">
        <f t="shared" ca="1" si="105"/>
        <v>37</v>
      </c>
      <c r="BB56" s="119">
        <f t="shared" ca="1" si="105"/>
        <v>20</v>
      </c>
      <c r="BC56" s="119">
        <f t="shared" ca="1" si="105"/>
        <v>12</v>
      </c>
      <c r="BD56" s="119">
        <f t="shared" ca="1" si="105"/>
        <v>47</v>
      </c>
      <c r="BE56" s="119">
        <f t="shared" ca="1" si="105"/>
        <v>75</v>
      </c>
      <c r="BF56" s="119">
        <f t="shared" ca="1" si="105"/>
        <v>41</v>
      </c>
      <c r="BG56" s="119">
        <f t="shared" ca="1" si="105"/>
        <v>12</v>
      </c>
      <c r="BH56" s="119">
        <f t="shared" ca="1" si="105"/>
        <v>75</v>
      </c>
      <c r="BI56" s="120">
        <f t="shared" ca="1" si="105"/>
        <v>36</v>
      </c>
    </row>
    <row r="57" spans="1:61" ht="13.15" x14ac:dyDescent="0.4">
      <c r="A57" s="116">
        <v>54</v>
      </c>
      <c r="B57" s="117">
        <f t="shared" ref="B57:AG57" ca="1" si="106">IF(B154&gt;=MIN(B55,B56),IF((B154+1)&gt;=MAX(B55,B56),B154+2,B154+1),B154)</f>
        <v>21</v>
      </c>
      <c r="C57" s="117">
        <f t="shared" ca="1" si="106"/>
        <v>53</v>
      </c>
      <c r="D57" s="117">
        <f t="shared" ca="1" si="106"/>
        <v>72</v>
      </c>
      <c r="E57" s="117">
        <f t="shared" ca="1" si="106"/>
        <v>22</v>
      </c>
      <c r="F57" s="117">
        <f t="shared" ca="1" si="106"/>
        <v>52</v>
      </c>
      <c r="G57" s="117">
        <f t="shared" ca="1" si="106"/>
        <v>60</v>
      </c>
      <c r="H57" s="117">
        <f t="shared" ca="1" si="106"/>
        <v>80</v>
      </c>
      <c r="I57" s="117">
        <f t="shared" ca="1" si="106"/>
        <v>19</v>
      </c>
      <c r="J57" s="117">
        <f t="shared" ca="1" si="106"/>
        <v>3</v>
      </c>
      <c r="K57" s="117">
        <f t="shared" ca="1" si="106"/>
        <v>5</v>
      </c>
      <c r="L57" s="117">
        <f t="shared" ca="1" si="106"/>
        <v>25</v>
      </c>
      <c r="M57" s="117">
        <f t="shared" ca="1" si="106"/>
        <v>44</v>
      </c>
      <c r="N57" s="117">
        <f t="shared" ca="1" si="106"/>
        <v>72</v>
      </c>
      <c r="O57" s="117">
        <f t="shared" ca="1" si="106"/>
        <v>64</v>
      </c>
      <c r="P57" s="117">
        <f t="shared" ca="1" si="106"/>
        <v>1</v>
      </c>
      <c r="Q57" s="117">
        <f t="shared" ca="1" si="106"/>
        <v>56</v>
      </c>
      <c r="R57" s="117">
        <f t="shared" ca="1" si="106"/>
        <v>16</v>
      </c>
      <c r="S57" s="117">
        <f t="shared" ca="1" si="106"/>
        <v>65</v>
      </c>
      <c r="T57" s="117">
        <f t="shared" ca="1" si="106"/>
        <v>51</v>
      </c>
      <c r="U57" s="117">
        <f t="shared" ca="1" si="106"/>
        <v>51</v>
      </c>
      <c r="V57" s="117">
        <f t="shared" ca="1" si="106"/>
        <v>63</v>
      </c>
      <c r="W57" s="117">
        <f t="shared" ca="1" si="106"/>
        <v>51</v>
      </c>
      <c r="X57" s="117">
        <f t="shared" ca="1" si="106"/>
        <v>5</v>
      </c>
      <c r="Y57" s="117">
        <f t="shared" ca="1" si="106"/>
        <v>79</v>
      </c>
      <c r="Z57" s="117">
        <f t="shared" ca="1" si="106"/>
        <v>61</v>
      </c>
      <c r="AA57" s="117">
        <f t="shared" ca="1" si="106"/>
        <v>60</v>
      </c>
      <c r="AB57" s="117">
        <f t="shared" ca="1" si="106"/>
        <v>29</v>
      </c>
      <c r="AC57" s="117">
        <f t="shared" ca="1" si="106"/>
        <v>64</v>
      </c>
      <c r="AD57" s="117">
        <f t="shared" ca="1" si="106"/>
        <v>46</v>
      </c>
      <c r="AE57" s="117">
        <f t="shared" ca="1" si="106"/>
        <v>72</v>
      </c>
      <c r="AF57" s="117">
        <f t="shared" ca="1" si="106"/>
        <v>70</v>
      </c>
      <c r="AG57" s="117">
        <f t="shared" ca="1" si="106"/>
        <v>51</v>
      </c>
      <c r="AH57" s="117">
        <f t="shared" ref="AH57:BI57" ca="1" si="107">IF(AH154&gt;=MIN(AH55,AH56),IF((AH154+1)&gt;=MAX(AH55,AH56),AH154+2,AH154+1),AH154)</f>
        <v>6</v>
      </c>
      <c r="AI57" s="117">
        <f t="shared" ca="1" si="107"/>
        <v>56</v>
      </c>
      <c r="AJ57" s="117">
        <f t="shared" ca="1" si="107"/>
        <v>53</v>
      </c>
      <c r="AK57" s="117">
        <f t="shared" ca="1" si="107"/>
        <v>78</v>
      </c>
      <c r="AL57" s="117">
        <f t="shared" ca="1" si="107"/>
        <v>1</v>
      </c>
      <c r="AM57" s="117">
        <f t="shared" ca="1" si="107"/>
        <v>5</v>
      </c>
      <c r="AN57" s="117">
        <f t="shared" ca="1" si="107"/>
        <v>80</v>
      </c>
      <c r="AO57" s="117">
        <f t="shared" ca="1" si="107"/>
        <v>79</v>
      </c>
      <c r="AP57" s="117">
        <f t="shared" ca="1" si="107"/>
        <v>54</v>
      </c>
      <c r="AQ57" s="117">
        <f t="shared" ca="1" si="107"/>
        <v>56</v>
      </c>
      <c r="AR57" s="117">
        <f t="shared" ca="1" si="107"/>
        <v>67</v>
      </c>
      <c r="AS57" s="117">
        <f t="shared" ca="1" si="107"/>
        <v>55</v>
      </c>
      <c r="AT57" s="117">
        <f t="shared" ca="1" si="107"/>
        <v>39</v>
      </c>
      <c r="AU57" s="117">
        <f t="shared" ca="1" si="107"/>
        <v>3</v>
      </c>
      <c r="AV57" s="117">
        <f t="shared" ca="1" si="107"/>
        <v>73</v>
      </c>
      <c r="AW57" s="117">
        <f t="shared" ca="1" si="107"/>
        <v>62</v>
      </c>
      <c r="AX57" s="117">
        <f t="shared" ca="1" si="107"/>
        <v>65</v>
      </c>
      <c r="AY57" s="117">
        <f t="shared" ca="1" si="107"/>
        <v>4</v>
      </c>
      <c r="AZ57" s="117">
        <f t="shared" ca="1" si="107"/>
        <v>17</v>
      </c>
      <c r="BA57" s="117">
        <f t="shared" ca="1" si="107"/>
        <v>72</v>
      </c>
      <c r="BB57" s="117">
        <f t="shared" ca="1" si="107"/>
        <v>61</v>
      </c>
      <c r="BC57" s="117">
        <f t="shared" ca="1" si="107"/>
        <v>20</v>
      </c>
      <c r="BD57" s="117">
        <f t="shared" ca="1" si="107"/>
        <v>22</v>
      </c>
      <c r="BE57" s="117">
        <f t="shared" ca="1" si="107"/>
        <v>65</v>
      </c>
      <c r="BF57" s="117">
        <f t="shared" ca="1" si="107"/>
        <v>56</v>
      </c>
      <c r="BG57" s="117">
        <f t="shared" ca="1" si="107"/>
        <v>11</v>
      </c>
      <c r="BH57" s="117">
        <f t="shared" ca="1" si="107"/>
        <v>46</v>
      </c>
      <c r="BI57" s="118">
        <f t="shared" ca="1" si="107"/>
        <v>7</v>
      </c>
    </row>
    <row r="58" spans="1:61" ht="13.15" x14ac:dyDescent="0.4">
      <c r="A58" s="116">
        <v>55</v>
      </c>
      <c r="B58" s="119">
        <f t="shared" ref="B58:AG58" ca="1" si="108">B155</f>
        <v>11</v>
      </c>
      <c r="C58" s="119">
        <f t="shared" ca="1" si="108"/>
        <v>36</v>
      </c>
      <c r="D58" s="119">
        <f t="shared" ca="1" si="108"/>
        <v>58</v>
      </c>
      <c r="E58" s="119">
        <f t="shared" ca="1" si="108"/>
        <v>75</v>
      </c>
      <c r="F58" s="119">
        <f t="shared" ca="1" si="108"/>
        <v>58</v>
      </c>
      <c r="G58" s="119">
        <f t="shared" ca="1" si="108"/>
        <v>48</v>
      </c>
      <c r="H58" s="119">
        <f t="shared" ca="1" si="108"/>
        <v>59</v>
      </c>
      <c r="I58" s="119">
        <f t="shared" ca="1" si="108"/>
        <v>56</v>
      </c>
      <c r="J58" s="119">
        <f t="shared" ca="1" si="108"/>
        <v>76</v>
      </c>
      <c r="K58" s="119">
        <f t="shared" ca="1" si="108"/>
        <v>12</v>
      </c>
      <c r="L58" s="119">
        <f t="shared" ca="1" si="108"/>
        <v>60</v>
      </c>
      <c r="M58" s="119">
        <f t="shared" ca="1" si="108"/>
        <v>24</v>
      </c>
      <c r="N58" s="119">
        <f t="shared" ca="1" si="108"/>
        <v>68</v>
      </c>
      <c r="O58" s="119">
        <f t="shared" ca="1" si="108"/>
        <v>41</v>
      </c>
      <c r="P58" s="119">
        <f t="shared" ca="1" si="108"/>
        <v>3</v>
      </c>
      <c r="Q58" s="119">
        <f t="shared" ca="1" si="108"/>
        <v>41</v>
      </c>
      <c r="R58" s="119">
        <f t="shared" ca="1" si="108"/>
        <v>55</v>
      </c>
      <c r="S58" s="119">
        <f t="shared" ca="1" si="108"/>
        <v>42</v>
      </c>
      <c r="T58" s="119">
        <f t="shared" ca="1" si="108"/>
        <v>51</v>
      </c>
      <c r="U58" s="119">
        <f t="shared" ca="1" si="108"/>
        <v>18</v>
      </c>
      <c r="V58" s="119">
        <f t="shared" ca="1" si="108"/>
        <v>20</v>
      </c>
      <c r="W58" s="119">
        <f t="shared" ca="1" si="108"/>
        <v>18</v>
      </c>
      <c r="X58" s="119">
        <f t="shared" ca="1" si="108"/>
        <v>26</v>
      </c>
      <c r="Y58" s="119">
        <f t="shared" ca="1" si="108"/>
        <v>15</v>
      </c>
      <c r="Z58" s="119">
        <f t="shared" ca="1" si="108"/>
        <v>57</v>
      </c>
      <c r="AA58" s="119">
        <f t="shared" ca="1" si="108"/>
        <v>45</v>
      </c>
      <c r="AB58" s="119">
        <f t="shared" ca="1" si="108"/>
        <v>40</v>
      </c>
      <c r="AC58" s="119">
        <f t="shared" ca="1" si="108"/>
        <v>30</v>
      </c>
      <c r="AD58" s="119">
        <f t="shared" ca="1" si="108"/>
        <v>26</v>
      </c>
      <c r="AE58" s="119">
        <f t="shared" ca="1" si="108"/>
        <v>12</v>
      </c>
      <c r="AF58" s="119">
        <f t="shared" ca="1" si="108"/>
        <v>73</v>
      </c>
      <c r="AG58" s="119">
        <f t="shared" ca="1" si="108"/>
        <v>25</v>
      </c>
      <c r="AH58" s="119">
        <f t="shared" ref="AH58:BI58" ca="1" si="109">AH155</f>
        <v>42</v>
      </c>
      <c r="AI58" s="119">
        <f t="shared" ca="1" si="109"/>
        <v>34</v>
      </c>
      <c r="AJ58" s="119">
        <f t="shared" ca="1" si="109"/>
        <v>48</v>
      </c>
      <c r="AK58" s="119">
        <f t="shared" ca="1" si="109"/>
        <v>42</v>
      </c>
      <c r="AL58" s="119">
        <f t="shared" ca="1" si="109"/>
        <v>2</v>
      </c>
      <c r="AM58" s="119">
        <f t="shared" ca="1" si="109"/>
        <v>75</v>
      </c>
      <c r="AN58" s="119">
        <f t="shared" ca="1" si="109"/>
        <v>3</v>
      </c>
      <c r="AO58" s="119">
        <f t="shared" ca="1" si="109"/>
        <v>15</v>
      </c>
      <c r="AP58" s="119">
        <f t="shared" ca="1" si="109"/>
        <v>69</v>
      </c>
      <c r="AQ58" s="119">
        <f t="shared" ca="1" si="109"/>
        <v>13</v>
      </c>
      <c r="AR58" s="119">
        <f t="shared" ca="1" si="109"/>
        <v>50</v>
      </c>
      <c r="AS58" s="119">
        <f t="shared" ca="1" si="109"/>
        <v>26</v>
      </c>
      <c r="AT58" s="119">
        <f t="shared" ca="1" si="109"/>
        <v>27</v>
      </c>
      <c r="AU58" s="119">
        <f t="shared" ca="1" si="109"/>
        <v>55</v>
      </c>
      <c r="AV58" s="119">
        <f t="shared" ca="1" si="109"/>
        <v>59</v>
      </c>
      <c r="AW58" s="119">
        <f t="shared" ca="1" si="109"/>
        <v>57</v>
      </c>
      <c r="AX58" s="119">
        <f t="shared" ca="1" si="109"/>
        <v>51</v>
      </c>
      <c r="AY58" s="119">
        <f t="shared" ca="1" si="109"/>
        <v>9</v>
      </c>
      <c r="AZ58" s="119">
        <f t="shared" ca="1" si="109"/>
        <v>74</v>
      </c>
      <c r="BA58" s="119">
        <f t="shared" ca="1" si="109"/>
        <v>77</v>
      </c>
      <c r="BB58" s="119">
        <f t="shared" ca="1" si="109"/>
        <v>79</v>
      </c>
      <c r="BC58" s="119">
        <f t="shared" ca="1" si="109"/>
        <v>5</v>
      </c>
      <c r="BD58" s="119">
        <f t="shared" ca="1" si="109"/>
        <v>40</v>
      </c>
      <c r="BE58" s="119">
        <f t="shared" ca="1" si="109"/>
        <v>31</v>
      </c>
      <c r="BF58" s="119">
        <f t="shared" ca="1" si="109"/>
        <v>10</v>
      </c>
      <c r="BG58" s="119">
        <f t="shared" ca="1" si="109"/>
        <v>4</v>
      </c>
      <c r="BH58" s="119">
        <f t="shared" ca="1" si="109"/>
        <v>67</v>
      </c>
      <c r="BI58" s="120">
        <f t="shared" ca="1" si="109"/>
        <v>47</v>
      </c>
    </row>
    <row r="59" spans="1:61" ht="13.15" x14ac:dyDescent="0.4">
      <c r="A59" s="116">
        <v>56</v>
      </c>
      <c r="B59" s="117">
        <f t="shared" ref="B59:AG59" ca="1" si="110">IF(B156&gt;=B155,B156+1,B156)</f>
        <v>60</v>
      </c>
      <c r="C59" s="117">
        <f t="shared" ca="1" si="110"/>
        <v>58</v>
      </c>
      <c r="D59" s="117">
        <f t="shared" ca="1" si="110"/>
        <v>61</v>
      </c>
      <c r="E59" s="117">
        <f t="shared" ca="1" si="110"/>
        <v>4</v>
      </c>
      <c r="F59" s="117">
        <f t="shared" ca="1" si="110"/>
        <v>14</v>
      </c>
      <c r="G59" s="117">
        <f t="shared" ca="1" si="110"/>
        <v>66</v>
      </c>
      <c r="H59" s="117">
        <f t="shared" ca="1" si="110"/>
        <v>29</v>
      </c>
      <c r="I59" s="117">
        <f t="shared" ca="1" si="110"/>
        <v>2</v>
      </c>
      <c r="J59" s="117">
        <f t="shared" ca="1" si="110"/>
        <v>21</v>
      </c>
      <c r="K59" s="117">
        <f t="shared" ca="1" si="110"/>
        <v>9</v>
      </c>
      <c r="L59" s="117">
        <f t="shared" ca="1" si="110"/>
        <v>16</v>
      </c>
      <c r="M59" s="117">
        <f t="shared" ca="1" si="110"/>
        <v>78</v>
      </c>
      <c r="N59" s="117">
        <f t="shared" ca="1" si="110"/>
        <v>16</v>
      </c>
      <c r="O59" s="117">
        <f t="shared" ca="1" si="110"/>
        <v>25</v>
      </c>
      <c r="P59" s="117">
        <f t="shared" ca="1" si="110"/>
        <v>18</v>
      </c>
      <c r="Q59" s="117">
        <f t="shared" ca="1" si="110"/>
        <v>11</v>
      </c>
      <c r="R59" s="117">
        <f t="shared" ca="1" si="110"/>
        <v>21</v>
      </c>
      <c r="S59" s="117">
        <f t="shared" ca="1" si="110"/>
        <v>75</v>
      </c>
      <c r="T59" s="117">
        <f t="shared" ca="1" si="110"/>
        <v>70</v>
      </c>
      <c r="U59" s="117">
        <f t="shared" ca="1" si="110"/>
        <v>75</v>
      </c>
      <c r="V59" s="117">
        <f t="shared" ca="1" si="110"/>
        <v>39</v>
      </c>
      <c r="W59" s="117">
        <f t="shared" ca="1" si="110"/>
        <v>53</v>
      </c>
      <c r="X59" s="117">
        <f t="shared" ca="1" si="110"/>
        <v>43</v>
      </c>
      <c r="Y59" s="117">
        <f t="shared" ca="1" si="110"/>
        <v>23</v>
      </c>
      <c r="Z59" s="117">
        <f t="shared" ca="1" si="110"/>
        <v>32</v>
      </c>
      <c r="AA59" s="117">
        <f t="shared" ca="1" si="110"/>
        <v>33</v>
      </c>
      <c r="AB59" s="117">
        <f t="shared" ca="1" si="110"/>
        <v>66</v>
      </c>
      <c r="AC59" s="117">
        <f t="shared" ca="1" si="110"/>
        <v>17</v>
      </c>
      <c r="AD59" s="117">
        <f t="shared" ca="1" si="110"/>
        <v>9</v>
      </c>
      <c r="AE59" s="117">
        <f t="shared" ca="1" si="110"/>
        <v>77</v>
      </c>
      <c r="AF59" s="117">
        <f t="shared" ca="1" si="110"/>
        <v>45</v>
      </c>
      <c r="AG59" s="117">
        <f t="shared" ca="1" si="110"/>
        <v>49</v>
      </c>
      <c r="AH59" s="117">
        <f t="shared" ref="AH59:BI59" ca="1" si="111">IF(AH156&gt;=AH155,AH156+1,AH156)</f>
        <v>80</v>
      </c>
      <c r="AI59" s="117">
        <f t="shared" ca="1" si="111"/>
        <v>44</v>
      </c>
      <c r="AJ59" s="117">
        <f t="shared" ca="1" si="111"/>
        <v>26</v>
      </c>
      <c r="AK59" s="117">
        <f t="shared" ca="1" si="111"/>
        <v>62</v>
      </c>
      <c r="AL59" s="117">
        <f t="shared" ca="1" si="111"/>
        <v>65</v>
      </c>
      <c r="AM59" s="117">
        <f t="shared" ca="1" si="111"/>
        <v>63</v>
      </c>
      <c r="AN59" s="117">
        <f t="shared" ca="1" si="111"/>
        <v>32</v>
      </c>
      <c r="AO59" s="117">
        <f t="shared" ca="1" si="111"/>
        <v>67</v>
      </c>
      <c r="AP59" s="117">
        <f t="shared" ca="1" si="111"/>
        <v>34</v>
      </c>
      <c r="AQ59" s="117">
        <f t="shared" ca="1" si="111"/>
        <v>39</v>
      </c>
      <c r="AR59" s="117">
        <f t="shared" ca="1" si="111"/>
        <v>7</v>
      </c>
      <c r="AS59" s="117">
        <f t="shared" ca="1" si="111"/>
        <v>36</v>
      </c>
      <c r="AT59" s="117">
        <f t="shared" ca="1" si="111"/>
        <v>51</v>
      </c>
      <c r="AU59" s="117">
        <f t="shared" ca="1" si="111"/>
        <v>58</v>
      </c>
      <c r="AV59" s="117">
        <f t="shared" ca="1" si="111"/>
        <v>21</v>
      </c>
      <c r="AW59" s="117">
        <f t="shared" ca="1" si="111"/>
        <v>28</v>
      </c>
      <c r="AX59" s="117">
        <f t="shared" ca="1" si="111"/>
        <v>1</v>
      </c>
      <c r="AY59" s="117">
        <f t="shared" ca="1" si="111"/>
        <v>58</v>
      </c>
      <c r="AZ59" s="117">
        <f t="shared" ca="1" si="111"/>
        <v>73</v>
      </c>
      <c r="BA59" s="117">
        <f t="shared" ca="1" si="111"/>
        <v>58</v>
      </c>
      <c r="BB59" s="117">
        <f t="shared" ca="1" si="111"/>
        <v>30</v>
      </c>
      <c r="BC59" s="117">
        <f t="shared" ca="1" si="111"/>
        <v>70</v>
      </c>
      <c r="BD59" s="117">
        <f t="shared" ca="1" si="111"/>
        <v>35</v>
      </c>
      <c r="BE59" s="117">
        <f t="shared" ca="1" si="111"/>
        <v>67</v>
      </c>
      <c r="BF59" s="117">
        <f t="shared" ca="1" si="111"/>
        <v>70</v>
      </c>
      <c r="BG59" s="117">
        <f t="shared" ca="1" si="111"/>
        <v>41</v>
      </c>
      <c r="BH59" s="117">
        <f t="shared" ca="1" si="111"/>
        <v>14</v>
      </c>
      <c r="BI59" s="118">
        <f t="shared" ca="1" si="111"/>
        <v>40</v>
      </c>
    </row>
    <row r="60" spans="1:61" ht="13.15" x14ac:dyDescent="0.4">
      <c r="A60" s="116">
        <v>57</v>
      </c>
      <c r="B60" s="119">
        <f t="shared" ref="B60:AG60" ca="1" si="112">IF(B157&gt;=MIN(B58,B59),IF((B157+1)&gt;=MAX(B58,B59),B157+2,B157+1),B157)</f>
        <v>62</v>
      </c>
      <c r="C60" s="119">
        <f t="shared" ca="1" si="112"/>
        <v>12</v>
      </c>
      <c r="D60" s="119">
        <f t="shared" ca="1" si="112"/>
        <v>37</v>
      </c>
      <c r="E60" s="119">
        <f t="shared" ca="1" si="112"/>
        <v>26</v>
      </c>
      <c r="F60" s="119">
        <f t="shared" ca="1" si="112"/>
        <v>34</v>
      </c>
      <c r="G60" s="119">
        <f t="shared" ca="1" si="112"/>
        <v>71</v>
      </c>
      <c r="H60" s="119">
        <f t="shared" ca="1" si="112"/>
        <v>12</v>
      </c>
      <c r="I60" s="119">
        <f t="shared" ca="1" si="112"/>
        <v>7</v>
      </c>
      <c r="J60" s="119">
        <f t="shared" ca="1" si="112"/>
        <v>69</v>
      </c>
      <c r="K60" s="119">
        <f t="shared" ca="1" si="112"/>
        <v>79</v>
      </c>
      <c r="L60" s="119">
        <f t="shared" ca="1" si="112"/>
        <v>56</v>
      </c>
      <c r="M60" s="119">
        <f t="shared" ca="1" si="112"/>
        <v>6</v>
      </c>
      <c r="N60" s="119">
        <f t="shared" ca="1" si="112"/>
        <v>50</v>
      </c>
      <c r="O60" s="119">
        <f t="shared" ca="1" si="112"/>
        <v>34</v>
      </c>
      <c r="P60" s="119">
        <f t="shared" ca="1" si="112"/>
        <v>66</v>
      </c>
      <c r="Q60" s="119">
        <f t="shared" ca="1" si="112"/>
        <v>34</v>
      </c>
      <c r="R60" s="119">
        <f t="shared" ca="1" si="112"/>
        <v>77</v>
      </c>
      <c r="S60" s="119">
        <f t="shared" ca="1" si="112"/>
        <v>38</v>
      </c>
      <c r="T60" s="119">
        <f t="shared" ca="1" si="112"/>
        <v>62</v>
      </c>
      <c r="U60" s="119">
        <f t="shared" ca="1" si="112"/>
        <v>23</v>
      </c>
      <c r="V60" s="119">
        <f t="shared" ca="1" si="112"/>
        <v>79</v>
      </c>
      <c r="W60" s="119">
        <f t="shared" ca="1" si="112"/>
        <v>5</v>
      </c>
      <c r="X60" s="119">
        <f t="shared" ca="1" si="112"/>
        <v>44</v>
      </c>
      <c r="Y60" s="119">
        <f t="shared" ca="1" si="112"/>
        <v>64</v>
      </c>
      <c r="Z60" s="119">
        <f t="shared" ca="1" si="112"/>
        <v>71</v>
      </c>
      <c r="AA60" s="119">
        <f t="shared" ca="1" si="112"/>
        <v>48</v>
      </c>
      <c r="AB60" s="119">
        <f t="shared" ca="1" si="112"/>
        <v>43</v>
      </c>
      <c r="AC60" s="119">
        <f t="shared" ca="1" si="112"/>
        <v>64</v>
      </c>
      <c r="AD60" s="119">
        <f t="shared" ca="1" si="112"/>
        <v>55</v>
      </c>
      <c r="AE60" s="119">
        <f t="shared" ca="1" si="112"/>
        <v>40</v>
      </c>
      <c r="AF60" s="119">
        <f t="shared" ca="1" si="112"/>
        <v>42</v>
      </c>
      <c r="AG60" s="119">
        <f t="shared" ca="1" si="112"/>
        <v>4</v>
      </c>
      <c r="AH60" s="119">
        <f t="shared" ref="AH60:BI60" ca="1" si="113">IF(AH157&gt;=MIN(AH58,AH59),IF((AH157+1)&gt;=MAX(AH58,AH59),AH157+2,AH157+1),AH157)</f>
        <v>55</v>
      </c>
      <c r="AI60" s="119">
        <f t="shared" ca="1" si="113"/>
        <v>33</v>
      </c>
      <c r="AJ60" s="119">
        <f t="shared" ca="1" si="113"/>
        <v>10</v>
      </c>
      <c r="AK60" s="119">
        <f t="shared" ca="1" si="113"/>
        <v>2</v>
      </c>
      <c r="AL60" s="119">
        <f t="shared" ca="1" si="113"/>
        <v>26</v>
      </c>
      <c r="AM60" s="119">
        <f t="shared" ca="1" si="113"/>
        <v>6</v>
      </c>
      <c r="AN60" s="119">
        <f t="shared" ca="1" si="113"/>
        <v>4</v>
      </c>
      <c r="AO60" s="119">
        <f t="shared" ca="1" si="113"/>
        <v>17</v>
      </c>
      <c r="AP60" s="119">
        <f t="shared" ca="1" si="113"/>
        <v>51</v>
      </c>
      <c r="AQ60" s="119">
        <f t="shared" ca="1" si="113"/>
        <v>59</v>
      </c>
      <c r="AR60" s="119">
        <f t="shared" ca="1" si="113"/>
        <v>47</v>
      </c>
      <c r="AS60" s="119">
        <f t="shared" ca="1" si="113"/>
        <v>71</v>
      </c>
      <c r="AT60" s="119">
        <f t="shared" ca="1" si="113"/>
        <v>77</v>
      </c>
      <c r="AU60" s="119">
        <f t="shared" ca="1" si="113"/>
        <v>59</v>
      </c>
      <c r="AV60" s="119">
        <f t="shared" ca="1" si="113"/>
        <v>7</v>
      </c>
      <c r="AW60" s="119">
        <f t="shared" ca="1" si="113"/>
        <v>44</v>
      </c>
      <c r="AX60" s="119">
        <f t="shared" ca="1" si="113"/>
        <v>42</v>
      </c>
      <c r="AY60" s="119">
        <f t="shared" ca="1" si="113"/>
        <v>81</v>
      </c>
      <c r="AZ60" s="119">
        <f t="shared" ca="1" si="113"/>
        <v>69</v>
      </c>
      <c r="BA60" s="119">
        <f t="shared" ca="1" si="113"/>
        <v>61</v>
      </c>
      <c r="BB60" s="119">
        <f t="shared" ca="1" si="113"/>
        <v>57</v>
      </c>
      <c r="BC60" s="119">
        <f t="shared" ca="1" si="113"/>
        <v>61</v>
      </c>
      <c r="BD60" s="119">
        <f t="shared" ca="1" si="113"/>
        <v>8</v>
      </c>
      <c r="BE60" s="119">
        <f t="shared" ca="1" si="113"/>
        <v>73</v>
      </c>
      <c r="BF60" s="119">
        <f t="shared" ca="1" si="113"/>
        <v>14</v>
      </c>
      <c r="BG60" s="119">
        <f t="shared" ca="1" si="113"/>
        <v>78</v>
      </c>
      <c r="BH60" s="119">
        <f t="shared" ca="1" si="113"/>
        <v>48</v>
      </c>
      <c r="BI60" s="120">
        <f t="shared" ca="1" si="113"/>
        <v>1</v>
      </c>
    </row>
    <row r="61" spans="1:61" ht="13.15" x14ac:dyDescent="0.4">
      <c r="A61" s="116">
        <v>58</v>
      </c>
      <c r="B61" s="117">
        <f t="shared" ref="B61:AG61" ca="1" si="114">B158</f>
        <v>1</v>
      </c>
      <c r="C61" s="117">
        <f t="shared" ca="1" si="114"/>
        <v>24</v>
      </c>
      <c r="D61" s="117">
        <f t="shared" ca="1" si="114"/>
        <v>76</v>
      </c>
      <c r="E61" s="117">
        <f t="shared" ca="1" si="114"/>
        <v>50</v>
      </c>
      <c r="F61" s="117">
        <f t="shared" ca="1" si="114"/>
        <v>50</v>
      </c>
      <c r="G61" s="117">
        <f t="shared" ca="1" si="114"/>
        <v>43</v>
      </c>
      <c r="H61" s="117">
        <f t="shared" ca="1" si="114"/>
        <v>3</v>
      </c>
      <c r="I61" s="117">
        <f t="shared" ca="1" si="114"/>
        <v>38</v>
      </c>
      <c r="J61" s="117">
        <f t="shared" ca="1" si="114"/>
        <v>26</v>
      </c>
      <c r="K61" s="117">
        <f t="shared" ca="1" si="114"/>
        <v>3</v>
      </c>
      <c r="L61" s="117">
        <f t="shared" ca="1" si="114"/>
        <v>8</v>
      </c>
      <c r="M61" s="117">
        <f t="shared" ca="1" si="114"/>
        <v>27</v>
      </c>
      <c r="N61" s="117">
        <f t="shared" ca="1" si="114"/>
        <v>66</v>
      </c>
      <c r="O61" s="117">
        <f t="shared" ca="1" si="114"/>
        <v>68</v>
      </c>
      <c r="P61" s="117">
        <f t="shared" ca="1" si="114"/>
        <v>31</v>
      </c>
      <c r="Q61" s="117">
        <f t="shared" ca="1" si="114"/>
        <v>66</v>
      </c>
      <c r="R61" s="117">
        <f t="shared" ca="1" si="114"/>
        <v>39</v>
      </c>
      <c r="S61" s="117">
        <f t="shared" ca="1" si="114"/>
        <v>81</v>
      </c>
      <c r="T61" s="117">
        <f t="shared" ca="1" si="114"/>
        <v>60</v>
      </c>
      <c r="U61" s="117">
        <f t="shared" ca="1" si="114"/>
        <v>24</v>
      </c>
      <c r="V61" s="117">
        <f t="shared" ca="1" si="114"/>
        <v>37</v>
      </c>
      <c r="W61" s="117">
        <f t="shared" ca="1" si="114"/>
        <v>21</v>
      </c>
      <c r="X61" s="117">
        <f t="shared" ca="1" si="114"/>
        <v>74</v>
      </c>
      <c r="Y61" s="117">
        <f t="shared" ca="1" si="114"/>
        <v>70</v>
      </c>
      <c r="Z61" s="117">
        <f t="shared" ca="1" si="114"/>
        <v>31</v>
      </c>
      <c r="AA61" s="117">
        <f t="shared" ca="1" si="114"/>
        <v>3</v>
      </c>
      <c r="AB61" s="117">
        <f t="shared" ca="1" si="114"/>
        <v>15</v>
      </c>
      <c r="AC61" s="117">
        <f t="shared" ca="1" si="114"/>
        <v>80</v>
      </c>
      <c r="AD61" s="117">
        <f t="shared" ca="1" si="114"/>
        <v>80</v>
      </c>
      <c r="AE61" s="117">
        <f t="shared" ca="1" si="114"/>
        <v>68</v>
      </c>
      <c r="AF61" s="117">
        <f t="shared" ca="1" si="114"/>
        <v>16</v>
      </c>
      <c r="AG61" s="117">
        <f t="shared" ca="1" si="114"/>
        <v>6</v>
      </c>
      <c r="AH61" s="117">
        <f t="shared" ref="AH61:BI61" ca="1" si="115">AH158</f>
        <v>27</v>
      </c>
      <c r="AI61" s="117">
        <f t="shared" ca="1" si="115"/>
        <v>30</v>
      </c>
      <c r="AJ61" s="117">
        <f t="shared" ca="1" si="115"/>
        <v>70</v>
      </c>
      <c r="AK61" s="117">
        <f t="shared" ca="1" si="115"/>
        <v>47</v>
      </c>
      <c r="AL61" s="117">
        <f t="shared" ca="1" si="115"/>
        <v>61</v>
      </c>
      <c r="AM61" s="117">
        <f t="shared" ca="1" si="115"/>
        <v>65</v>
      </c>
      <c r="AN61" s="117">
        <f t="shared" ca="1" si="115"/>
        <v>73</v>
      </c>
      <c r="AO61" s="117">
        <f t="shared" ca="1" si="115"/>
        <v>18</v>
      </c>
      <c r="AP61" s="117">
        <f t="shared" ca="1" si="115"/>
        <v>9</v>
      </c>
      <c r="AQ61" s="117">
        <f t="shared" ca="1" si="115"/>
        <v>44</v>
      </c>
      <c r="AR61" s="117">
        <f t="shared" ca="1" si="115"/>
        <v>5</v>
      </c>
      <c r="AS61" s="117">
        <f t="shared" ca="1" si="115"/>
        <v>43</v>
      </c>
      <c r="AT61" s="117">
        <f t="shared" ca="1" si="115"/>
        <v>28</v>
      </c>
      <c r="AU61" s="117">
        <f t="shared" ca="1" si="115"/>
        <v>31</v>
      </c>
      <c r="AV61" s="117">
        <f t="shared" ca="1" si="115"/>
        <v>17</v>
      </c>
      <c r="AW61" s="117">
        <f t="shared" ca="1" si="115"/>
        <v>28</v>
      </c>
      <c r="AX61" s="117">
        <f t="shared" ca="1" si="115"/>
        <v>37</v>
      </c>
      <c r="AY61" s="117">
        <f t="shared" ca="1" si="115"/>
        <v>1</v>
      </c>
      <c r="AZ61" s="117">
        <f t="shared" ca="1" si="115"/>
        <v>22</v>
      </c>
      <c r="BA61" s="117">
        <f t="shared" ca="1" si="115"/>
        <v>64</v>
      </c>
      <c r="BB61" s="117">
        <f t="shared" ca="1" si="115"/>
        <v>50</v>
      </c>
      <c r="BC61" s="117">
        <f t="shared" ca="1" si="115"/>
        <v>25</v>
      </c>
      <c r="BD61" s="117">
        <f t="shared" ca="1" si="115"/>
        <v>8</v>
      </c>
      <c r="BE61" s="117">
        <f t="shared" ca="1" si="115"/>
        <v>42</v>
      </c>
      <c r="BF61" s="117">
        <f t="shared" ca="1" si="115"/>
        <v>11</v>
      </c>
      <c r="BG61" s="117">
        <f t="shared" ca="1" si="115"/>
        <v>66</v>
      </c>
      <c r="BH61" s="117">
        <f t="shared" ca="1" si="115"/>
        <v>28</v>
      </c>
      <c r="BI61" s="118">
        <f t="shared" ca="1" si="115"/>
        <v>75</v>
      </c>
    </row>
    <row r="62" spans="1:61" ht="13.15" x14ac:dyDescent="0.4">
      <c r="A62" s="116">
        <v>59</v>
      </c>
      <c r="B62" s="119">
        <f t="shared" ref="B62:AG62" ca="1" si="116">IF(B159&gt;=B158,B159+1,B159)</f>
        <v>63</v>
      </c>
      <c r="C62" s="119">
        <f t="shared" ca="1" si="116"/>
        <v>15</v>
      </c>
      <c r="D62" s="119">
        <f t="shared" ca="1" si="116"/>
        <v>35</v>
      </c>
      <c r="E62" s="119">
        <f t="shared" ca="1" si="116"/>
        <v>18</v>
      </c>
      <c r="F62" s="119">
        <f t="shared" ca="1" si="116"/>
        <v>79</v>
      </c>
      <c r="G62" s="119">
        <f t="shared" ca="1" si="116"/>
        <v>22</v>
      </c>
      <c r="H62" s="119">
        <f t="shared" ca="1" si="116"/>
        <v>55</v>
      </c>
      <c r="I62" s="119">
        <f t="shared" ca="1" si="116"/>
        <v>47</v>
      </c>
      <c r="J62" s="119">
        <f t="shared" ca="1" si="116"/>
        <v>70</v>
      </c>
      <c r="K62" s="119">
        <f t="shared" ca="1" si="116"/>
        <v>43</v>
      </c>
      <c r="L62" s="119">
        <f t="shared" ca="1" si="116"/>
        <v>7</v>
      </c>
      <c r="M62" s="119">
        <f t="shared" ca="1" si="116"/>
        <v>75</v>
      </c>
      <c r="N62" s="119">
        <f t="shared" ca="1" si="116"/>
        <v>22</v>
      </c>
      <c r="O62" s="119">
        <f t="shared" ca="1" si="116"/>
        <v>39</v>
      </c>
      <c r="P62" s="119">
        <f t="shared" ca="1" si="116"/>
        <v>15</v>
      </c>
      <c r="Q62" s="119">
        <f t="shared" ca="1" si="116"/>
        <v>45</v>
      </c>
      <c r="R62" s="119">
        <f t="shared" ca="1" si="116"/>
        <v>44</v>
      </c>
      <c r="S62" s="119">
        <f t="shared" ca="1" si="116"/>
        <v>8</v>
      </c>
      <c r="T62" s="119">
        <f t="shared" ca="1" si="116"/>
        <v>38</v>
      </c>
      <c r="U62" s="119">
        <f t="shared" ca="1" si="116"/>
        <v>28</v>
      </c>
      <c r="V62" s="119">
        <f t="shared" ca="1" si="116"/>
        <v>76</v>
      </c>
      <c r="W62" s="119">
        <f t="shared" ca="1" si="116"/>
        <v>2</v>
      </c>
      <c r="X62" s="119">
        <f t="shared" ca="1" si="116"/>
        <v>78</v>
      </c>
      <c r="Y62" s="119">
        <f t="shared" ca="1" si="116"/>
        <v>7</v>
      </c>
      <c r="Z62" s="119">
        <f t="shared" ca="1" si="116"/>
        <v>9</v>
      </c>
      <c r="AA62" s="119">
        <f t="shared" ca="1" si="116"/>
        <v>64</v>
      </c>
      <c r="AB62" s="119">
        <f t="shared" ca="1" si="116"/>
        <v>55</v>
      </c>
      <c r="AC62" s="119">
        <f t="shared" ca="1" si="116"/>
        <v>40</v>
      </c>
      <c r="AD62" s="119">
        <f t="shared" ca="1" si="116"/>
        <v>71</v>
      </c>
      <c r="AE62" s="119">
        <f t="shared" ca="1" si="116"/>
        <v>15</v>
      </c>
      <c r="AF62" s="119">
        <f t="shared" ca="1" si="116"/>
        <v>52</v>
      </c>
      <c r="AG62" s="119">
        <f t="shared" ca="1" si="116"/>
        <v>76</v>
      </c>
      <c r="AH62" s="119">
        <f t="shared" ref="AH62:BI62" ca="1" si="117">IF(AH159&gt;=AH158,AH159+1,AH159)</f>
        <v>48</v>
      </c>
      <c r="AI62" s="119">
        <f t="shared" ca="1" si="117"/>
        <v>52</v>
      </c>
      <c r="AJ62" s="119">
        <f t="shared" ca="1" si="117"/>
        <v>61</v>
      </c>
      <c r="AK62" s="119">
        <f t="shared" ca="1" si="117"/>
        <v>27</v>
      </c>
      <c r="AL62" s="119">
        <f t="shared" ca="1" si="117"/>
        <v>42</v>
      </c>
      <c r="AM62" s="119">
        <f t="shared" ca="1" si="117"/>
        <v>41</v>
      </c>
      <c r="AN62" s="119">
        <f t="shared" ca="1" si="117"/>
        <v>62</v>
      </c>
      <c r="AO62" s="119">
        <f t="shared" ca="1" si="117"/>
        <v>36</v>
      </c>
      <c r="AP62" s="119">
        <f t="shared" ca="1" si="117"/>
        <v>50</v>
      </c>
      <c r="AQ62" s="119">
        <f t="shared" ca="1" si="117"/>
        <v>68</v>
      </c>
      <c r="AR62" s="119">
        <f t="shared" ca="1" si="117"/>
        <v>18</v>
      </c>
      <c r="AS62" s="119">
        <f t="shared" ca="1" si="117"/>
        <v>53</v>
      </c>
      <c r="AT62" s="119">
        <f t="shared" ca="1" si="117"/>
        <v>39</v>
      </c>
      <c r="AU62" s="119">
        <f t="shared" ca="1" si="117"/>
        <v>26</v>
      </c>
      <c r="AV62" s="119">
        <f t="shared" ca="1" si="117"/>
        <v>50</v>
      </c>
      <c r="AW62" s="119">
        <f t="shared" ca="1" si="117"/>
        <v>59</v>
      </c>
      <c r="AX62" s="119">
        <f t="shared" ca="1" si="117"/>
        <v>29</v>
      </c>
      <c r="AY62" s="119">
        <f t="shared" ca="1" si="117"/>
        <v>50</v>
      </c>
      <c r="AZ62" s="119">
        <f t="shared" ca="1" si="117"/>
        <v>74</v>
      </c>
      <c r="BA62" s="119">
        <f t="shared" ca="1" si="117"/>
        <v>10</v>
      </c>
      <c r="BB62" s="119">
        <f t="shared" ca="1" si="117"/>
        <v>7</v>
      </c>
      <c r="BC62" s="119">
        <f t="shared" ca="1" si="117"/>
        <v>80</v>
      </c>
      <c r="BD62" s="119">
        <f t="shared" ca="1" si="117"/>
        <v>17</v>
      </c>
      <c r="BE62" s="119">
        <f t="shared" ca="1" si="117"/>
        <v>5</v>
      </c>
      <c r="BF62" s="119">
        <f t="shared" ca="1" si="117"/>
        <v>68</v>
      </c>
      <c r="BG62" s="119">
        <f t="shared" ca="1" si="117"/>
        <v>41</v>
      </c>
      <c r="BH62" s="119">
        <f t="shared" ca="1" si="117"/>
        <v>21</v>
      </c>
      <c r="BI62" s="120">
        <f t="shared" ca="1" si="117"/>
        <v>1</v>
      </c>
    </row>
    <row r="63" spans="1:61" ht="13.15" x14ac:dyDescent="0.4">
      <c r="A63" s="116">
        <v>60</v>
      </c>
      <c r="B63" s="117">
        <f t="shared" ref="B63:AG63" ca="1" si="118">IF(B160&gt;=MIN(B61,B62),IF((B160+1)&gt;=MAX(B61,B62),B160+2,B160+1),B160)</f>
        <v>33</v>
      </c>
      <c r="C63" s="117">
        <f t="shared" ca="1" si="118"/>
        <v>9</v>
      </c>
      <c r="D63" s="117">
        <f t="shared" ca="1" si="118"/>
        <v>36</v>
      </c>
      <c r="E63" s="117">
        <f t="shared" ca="1" si="118"/>
        <v>56</v>
      </c>
      <c r="F63" s="117">
        <f t="shared" ca="1" si="118"/>
        <v>38</v>
      </c>
      <c r="G63" s="117">
        <f t="shared" ca="1" si="118"/>
        <v>23</v>
      </c>
      <c r="H63" s="117">
        <f t="shared" ca="1" si="118"/>
        <v>33</v>
      </c>
      <c r="I63" s="117">
        <f t="shared" ca="1" si="118"/>
        <v>62</v>
      </c>
      <c r="J63" s="117">
        <f t="shared" ca="1" si="118"/>
        <v>61</v>
      </c>
      <c r="K63" s="117">
        <f t="shared" ca="1" si="118"/>
        <v>39</v>
      </c>
      <c r="L63" s="117">
        <f t="shared" ca="1" si="118"/>
        <v>29</v>
      </c>
      <c r="M63" s="117">
        <f t="shared" ca="1" si="118"/>
        <v>20</v>
      </c>
      <c r="N63" s="117">
        <f t="shared" ca="1" si="118"/>
        <v>2</v>
      </c>
      <c r="O63" s="117">
        <f t="shared" ca="1" si="118"/>
        <v>81</v>
      </c>
      <c r="P63" s="117">
        <f t="shared" ca="1" si="118"/>
        <v>59</v>
      </c>
      <c r="Q63" s="117">
        <f t="shared" ca="1" si="118"/>
        <v>35</v>
      </c>
      <c r="R63" s="117">
        <f t="shared" ca="1" si="118"/>
        <v>7</v>
      </c>
      <c r="S63" s="117">
        <f t="shared" ca="1" si="118"/>
        <v>63</v>
      </c>
      <c r="T63" s="117">
        <f t="shared" ca="1" si="118"/>
        <v>69</v>
      </c>
      <c r="U63" s="117">
        <f t="shared" ca="1" si="118"/>
        <v>55</v>
      </c>
      <c r="V63" s="117">
        <f t="shared" ca="1" si="118"/>
        <v>3</v>
      </c>
      <c r="W63" s="117">
        <f t="shared" ca="1" si="118"/>
        <v>23</v>
      </c>
      <c r="X63" s="117">
        <f t="shared" ca="1" si="118"/>
        <v>10</v>
      </c>
      <c r="Y63" s="117">
        <f t="shared" ca="1" si="118"/>
        <v>80</v>
      </c>
      <c r="Z63" s="117">
        <f t="shared" ca="1" si="118"/>
        <v>43</v>
      </c>
      <c r="AA63" s="117">
        <f t="shared" ca="1" si="118"/>
        <v>75</v>
      </c>
      <c r="AB63" s="117">
        <f t="shared" ca="1" si="118"/>
        <v>38</v>
      </c>
      <c r="AC63" s="117">
        <f t="shared" ca="1" si="118"/>
        <v>42</v>
      </c>
      <c r="AD63" s="117">
        <f t="shared" ca="1" si="118"/>
        <v>51</v>
      </c>
      <c r="AE63" s="117">
        <f t="shared" ca="1" si="118"/>
        <v>49</v>
      </c>
      <c r="AF63" s="117">
        <f t="shared" ca="1" si="118"/>
        <v>38</v>
      </c>
      <c r="AG63" s="117">
        <f t="shared" ca="1" si="118"/>
        <v>81</v>
      </c>
      <c r="AH63" s="117">
        <f t="shared" ref="AH63:BI63" ca="1" si="119">IF(AH160&gt;=MIN(AH61,AH62),IF((AH160+1)&gt;=MAX(AH61,AH62),AH160+2,AH160+1),AH160)</f>
        <v>26</v>
      </c>
      <c r="AI63" s="117">
        <f t="shared" ca="1" si="119"/>
        <v>26</v>
      </c>
      <c r="AJ63" s="117">
        <f t="shared" ca="1" si="119"/>
        <v>14</v>
      </c>
      <c r="AK63" s="117">
        <f t="shared" ca="1" si="119"/>
        <v>35</v>
      </c>
      <c r="AL63" s="117">
        <f t="shared" ca="1" si="119"/>
        <v>64</v>
      </c>
      <c r="AM63" s="117">
        <f t="shared" ca="1" si="119"/>
        <v>20</v>
      </c>
      <c r="AN63" s="117">
        <f t="shared" ca="1" si="119"/>
        <v>71</v>
      </c>
      <c r="AO63" s="117">
        <f t="shared" ca="1" si="119"/>
        <v>71</v>
      </c>
      <c r="AP63" s="117">
        <f t="shared" ca="1" si="119"/>
        <v>81</v>
      </c>
      <c r="AQ63" s="117">
        <f t="shared" ca="1" si="119"/>
        <v>2</v>
      </c>
      <c r="AR63" s="117">
        <f t="shared" ca="1" si="119"/>
        <v>66</v>
      </c>
      <c r="AS63" s="117">
        <f t="shared" ca="1" si="119"/>
        <v>47</v>
      </c>
      <c r="AT63" s="117">
        <f t="shared" ca="1" si="119"/>
        <v>33</v>
      </c>
      <c r="AU63" s="117">
        <f t="shared" ca="1" si="119"/>
        <v>49</v>
      </c>
      <c r="AV63" s="117">
        <f t="shared" ca="1" si="119"/>
        <v>14</v>
      </c>
      <c r="AW63" s="117">
        <f t="shared" ca="1" si="119"/>
        <v>26</v>
      </c>
      <c r="AX63" s="117">
        <f t="shared" ca="1" si="119"/>
        <v>78</v>
      </c>
      <c r="AY63" s="117">
        <f t="shared" ca="1" si="119"/>
        <v>32</v>
      </c>
      <c r="AZ63" s="117">
        <f t="shared" ca="1" si="119"/>
        <v>80</v>
      </c>
      <c r="BA63" s="117">
        <f t="shared" ca="1" si="119"/>
        <v>51</v>
      </c>
      <c r="BB63" s="117">
        <f t="shared" ca="1" si="119"/>
        <v>45</v>
      </c>
      <c r="BC63" s="117">
        <f t="shared" ca="1" si="119"/>
        <v>46</v>
      </c>
      <c r="BD63" s="117">
        <f t="shared" ca="1" si="119"/>
        <v>24</v>
      </c>
      <c r="BE63" s="117">
        <f t="shared" ca="1" si="119"/>
        <v>48</v>
      </c>
      <c r="BF63" s="117">
        <f t="shared" ca="1" si="119"/>
        <v>80</v>
      </c>
      <c r="BG63" s="117">
        <f t="shared" ca="1" si="119"/>
        <v>18</v>
      </c>
      <c r="BH63" s="117">
        <f t="shared" ca="1" si="119"/>
        <v>45</v>
      </c>
      <c r="BI63" s="118">
        <f t="shared" ca="1" si="119"/>
        <v>80</v>
      </c>
    </row>
    <row r="64" spans="1:61" ht="13.15" x14ac:dyDescent="0.4">
      <c r="A64" s="116">
        <v>61</v>
      </c>
      <c r="B64" s="119">
        <f t="shared" ref="B64:AG64" ca="1" si="120">B161</f>
        <v>1</v>
      </c>
      <c r="C64" s="119">
        <f t="shared" ca="1" si="120"/>
        <v>48</v>
      </c>
      <c r="D64" s="119">
        <f t="shared" ca="1" si="120"/>
        <v>54</v>
      </c>
      <c r="E64" s="119">
        <f t="shared" ca="1" si="120"/>
        <v>74</v>
      </c>
      <c r="F64" s="119">
        <f t="shared" ca="1" si="120"/>
        <v>35</v>
      </c>
      <c r="G64" s="119">
        <f t="shared" ca="1" si="120"/>
        <v>10</v>
      </c>
      <c r="H64" s="119">
        <f t="shared" ca="1" si="120"/>
        <v>60</v>
      </c>
      <c r="I64" s="119">
        <f t="shared" ca="1" si="120"/>
        <v>23</v>
      </c>
      <c r="J64" s="119">
        <f t="shared" ca="1" si="120"/>
        <v>17</v>
      </c>
      <c r="K64" s="119">
        <f t="shared" ca="1" si="120"/>
        <v>79</v>
      </c>
      <c r="L64" s="119">
        <f t="shared" ca="1" si="120"/>
        <v>63</v>
      </c>
      <c r="M64" s="119">
        <f t="shared" ca="1" si="120"/>
        <v>13</v>
      </c>
      <c r="N64" s="119">
        <f t="shared" ca="1" si="120"/>
        <v>26</v>
      </c>
      <c r="O64" s="119">
        <f t="shared" ca="1" si="120"/>
        <v>36</v>
      </c>
      <c r="P64" s="119">
        <f t="shared" ca="1" si="120"/>
        <v>7</v>
      </c>
      <c r="Q64" s="119">
        <f t="shared" ca="1" si="120"/>
        <v>16</v>
      </c>
      <c r="R64" s="119">
        <f t="shared" ca="1" si="120"/>
        <v>11</v>
      </c>
      <c r="S64" s="119">
        <f t="shared" ca="1" si="120"/>
        <v>56</v>
      </c>
      <c r="T64" s="119">
        <f t="shared" ca="1" si="120"/>
        <v>45</v>
      </c>
      <c r="U64" s="119">
        <f t="shared" ca="1" si="120"/>
        <v>21</v>
      </c>
      <c r="V64" s="119">
        <f t="shared" ca="1" si="120"/>
        <v>57</v>
      </c>
      <c r="W64" s="119">
        <f t="shared" ca="1" si="120"/>
        <v>26</v>
      </c>
      <c r="X64" s="119">
        <f t="shared" ca="1" si="120"/>
        <v>34</v>
      </c>
      <c r="Y64" s="119">
        <f t="shared" ca="1" si="120"/>
        <v>38</v>
      </c>
      <c r="Z64" s="119">
        <f t="shared" ca="1" si="120"/>
        <v>4</v>
      </c>
      <c r="AA64" s="119">
        <f t="shared" ca="1" si="120"/>
        <v>44</v>
      </c>
      <c r="AB64" s="119">
        <f t="shared" ca="1" si="120"/>
        <v>62</v>
      </c>
      <c r="AC64" s="119">
        <f t="shared" ca="1" si="120"/>
        <v>71</v>
      </c>
      <c r="AD64" s="119">
        <f t="shared" ca="1" si="120"/>
        <v>33</v>
      </c>
      <c r="AE64" s="119">
        <f t="shared" ca="1" si="120"/>
        <v>20</v>
      </c>
      <c r="AF64" s="119">
        <f t="shared" ca="1" si="120"/>
        <v>47</v>
      </c>
      <c r="AG64" s="119">
        <f t="shared" ca="1" si="120"/>
        <v>37</v>
      </c>
      <c r="AH64" s="119">
        <f t="shared" ref="AH64:BI64" ca="1" si="121">AH161</f>
        <v>73</v>
      </c>
      <c r="AI64" s="119">
        <f t="shared" ca="1" si="121"/>
        <v>46</v>
      </c>
      <c r="AJ64" s="119">
        <f t="shared" ca="1" si="121"/>
        <v>65</v>
      </c>
      <c r="AK64" s="119">
        <f t="shared" ca="1" si="121"/>
        <v>50</v>
      </c>
      <c r="AL64" s="119">
        <f t="shared" ca="1" si="121"/>
        <v>78</v>
      </c>
      <c r="AM64" s="119">
        <f t="shared" ca="1" si="121"/>
        <v>69</v>
      </c>
      <c r="AN64" s="119">
        <f t="shared" ca="1" si="121"/>
        <v>46</v>
      </c>
      <c r="AO64" s="119">
        <f t="shared" ca="1" si="121"/>
        <v>44</v>
      </c>
      <c r="AP64" s="119">
        <f t="shared" ca="1" si="121"/>
        <v>48</v>
      </c>
      <c r="AQ64" s="119">
        <f t="shared" ca="1" si="121"/>
        <v>39</v>
      </c>
      <c r="AR64" s="119">
        <f t="shared" ca="1" si="121"/>
        <v>68</v>
      </c>
      <c r="AS64" s="119">
        <f t="shared" ca="1" si="121"/>
        <v>21</v>
      </c>
      <c r="AT64" s="119">
        <f t="shared" ca="1" si="121"/>
        <v>30</v>
      </c>
      <c r="AU64" s="119">
        <f t="shared" ca="1" si="121"/>
        <v>33</v>
      </c>
      <c r="AV64" s="119">
        <f t="shared" ca="1" si="121"/>
        <v>22</v>
      </c>
      <c r="AW64" s="119">
        <f t="shared" ca="1" si="121"/>
        <v>60</v>
      </c>
      <c r="AX64" s="119">
        <f t="shared" ca="1" si="121"/>
        <v>74</v>
      </c>
      <c r="AY64" s="119">
        <f t="shared" ca="1" si="121"/>
        <v>34</v>
      </c>
      <c r="AZ64" s="119">
        <f t="shared" ca="1" si="121"/>
        <v>31</v>
      </c>
      <c r="BA64" s="119">
        <f t="shared" ca="1" si="121"/>
        <v>70</v>
      </c>
      <c r="BB64" s="119">
        <f t="shared" ca="1" si="121"/>
        <v>31</v>
      </c>
      <c r="BC64" s="119">
        <f t="shared" ca="1" si="121"/>
        <v>22</v>
      </c>
      <c r="BD64" s="119">
        <f t="shared" ca="1" si="121"/>
        <v>6</v>
      </c>
      <c r="BE64" s="119">
        <f t="shared" ca="1" si="121"/>
        <v>59</v>
      </c>
      <c r="BF64" s="119">
        <f t="shared" ca="1" si="121"/>
        <v>38</v>
      </c>
      <c r="BG64" s="119">
        <f t="shared" ca="1" si="121"/>
        <v>64</v>
      </c>
      <c r="BH64" s="119">
        <f t="shared" ca="1" si="121"/>
        <v>19</v>
      </c>
      <c r="BI64" s="120">
        <f t="shared" ca="1" si="121"/>
        <v>15</v>
      </c>
    </row>
    <row r="65" spans="1:61" ht="13.15" x14ac:dyDescent="0.4">
      <c r="A65" s="116">
        <v>62</v>
      </c>
      <c r="B65" s="117">
        <f t="shared" ref="B65:AG65" ca="1" si="122">IF(B162&gt;=B161,B162+1,B162)</f>
        <v>22</v>
      </c>
      <c r="C65" s="117">
        <f t="shared" ca="1" si="122"/>
        <v>81</v>
      </c>
      <c r="D65" s="117">
        <f t="shared" ca="1" si="122"/>
        <v>30</v>
      </c>
      <c r="E65" s="117">
        <f t="shared" ca="1" si="122"/>
        <v>11</v>
      </c>
      <c r="F65" s="117">
        <f t="shared" ca="1" si="122"/>
        <v>6</v>
      </c>
      <c r="G65" s="117">
        <f t="shared" ca="1" si="122"/>
        <v>12</v>
      </c>
      <c r="H65" s="117">
        <f t="shared" ca="1" si="122"/>
        <v>1</v>
      </c>
      <c r="I65" s="117">
        <f t="shared" ca="1" si="122"/>
        <v>47</v>
      </c>
      <c r="J65" s="117">
        <f t="shared" ca="1" si="122"/>
        <v>65</v>
      </c>
      <c r="K65" s="117">
        <f t="shared" ca="1" si="122"/>
        <v>57</v>
      </c>
      <c r="L65" s="117">
        <f t="shared" ca="1" si="122"/>
        <v>4</v>
      </c>
      <c r="M65" s="117">
        <f t="shared" ca="1" si="122"/>
        <v>4</v>
      </c>
      <c r="N65" s="117">
        <f t="shared" ca="1" si="122"/>
        <v>16</v>
      </c>
      <c r="O65" s="117">
        <f t="shared" ca="1" si="122"/>
        <v>29</v>
      </c>
      <c r="P65" s="117">
        <f t="shared" ca="1" si="122"/>
        <v>15</v>
      </c>
      <c r="Q65" s="117">
        <f t="shared" ca="1" si="122"/>
        <v>21</v>
      </c>
      <c r="R65" s="117">
        <f t="shared" ca="1" si="122"/>
        <v>28</v>
      </c>
      <c r="S65" s="117">
        <f t="shared" ca="1" si="122"/>
        <v>54</v>
      </c>
      <c r="T65" s="117">
        <f t="shared" ca="1" si="122"/>
        <v>49</v>
      </c>
      <c r="U65" s="117">
        <f t="shared" ca="1" si="122"/>
        <v>70</v>
      </c>
      <c r="V65" s="117">
        <f t="shared" ca="1" si="122"/>
        <v>13</v>
      </c>
      <c r="W65" s="117">
        <f t="shared" ca="1" si="122"/>
        <v>33</v>
      </c>
      <c r="X65" s="117">
        <f t="shared" ca="1" si="122"/>
        <v>12</v>
      </c>
      <c r="Y65" s="117">
        <f t="shared" ca="1" si="122"/>
        <v>49</v>
      </c>
      <c r="Z65" s="117">
        <f t="shared" ca="1" si="122"/>
        <v>28</v>
      </c>
      <c r="AA65" s="117">
        <f t="shared" ca="1" si="122"/>
        <v>67</v>
      </c>
      <c r="AB65" s="117">
        <f t="shared" ca="1" si="122"/>
        <v>44</v>
      </c>
      <c r="AC65" s="117">
        <f t="shared" ca="1" si="122"/>
        <v>66</v>
      </c>
      <c r="AD65" s="117">
        <f t="shared" ca="1" si="122"/>
        <v>50</v>
      </c>
      <c r="AE65" s="117">
        <f t="shared" ca="1" si="122"/>
        <v>39</v>
      </c>
      <c r="AF65" s="117">
        <f t="shared" ca="1" si="122"/>
        <v>19</v>
      </c>
      <c r="AG65" s="117">
        <f t="shared" ca="1" si="122"/>
        <v>6</v>
      </c>
      <c r="AH65" s="117">
        <f t="shared" ref="AH65:BI65" ca="1" si="123">IF(AH162&gt;=AH161,AH162+1,AH162)</f>
        <v>17</v>
      </c>
      <c r="AI65" s="117">
        <f t="shared" ca="1" si="123"/>
        <v>9</v>
      </c>
      <c r="AJ65" s="117">
        <f t="shared" ca="1" si="123"/>
        <v>80</v>
      </c>
      <c r="AK65" s="117">
        <f t="shared" ca="1" si="123"/>
        <v>54</v>
      </c>
      <c r="AL65" s="117">
        <f t="shared" ca="1" si="123"/>
        <v>13</v>
      </c>
      <c r="AM65" s="117">
        <f t="shared" ca="1" si="123"/>
        <v>37</v>
      </c>
      <c r="AN65" s="117">
        <f t="shared" ca="1" si="123"/>
        <v>26</v>
      </c>
      <c r="AO65" s="117">
        <f t="shared" ca="1" si="123"/>
        <v>25</v>
      </c>
      <c r="AP65" s="117">
        <f t="shared" ca="1" si="123"/>
        <v>31</v>
      </c>
      <c r="AQ65" s="117">
        <f t="shared" ca="1" si="123"/>
        <v>46</v>
      </c>
      <c r="AR65" s="117">
        <f t="shared" ca="1" si="123"/>
        <v>17</v>
      </c>
      <c r="AS65" s="117">
        <f t="shared" ca="1" si="123"/>
        <v>70</v>
      </c>
      <c r="AT65" s="117">
        <f t="shared" ca="1" si="123"/>
        <v>72</v>
      </c>
      <c r="AU65" s="117">
        <f t="shared" ca="1" si="123"/>
        <v>1</v>
      </c>
      <c r="AV65" s="117">
        <f t="shared" ca="1" si="123"/>
        <v>29</v>
      </c>
      <c r="AW65" s="117">
        <f t="shared" ca="1" si="123"/>
        <v>81</v>
      </c>
      <c r="AX65" s="117">
        <f t="shared" ca="1" si="123"/>
        <v>70</v>
      </c>
      <c r="AY65" s="117">
        <f t="shared" ca="1" si="123"/>
        <v>28</v>
      </c>
      <c r="AZ65" s="117">
        <f t="shared" ca="1" si="123"/>
        <v>73</v>
      </c>
      <c r="BA65" s="117">
        <f t="shared" ca="1" si="123"/>
        <v>79</v>
      </c>
      <c r="BB65" s="117">
        <f t="shared" ca="1" si="123"/>
        <v>49</v>
      </c>
      <c r="BC65" s="117">
        <f t="shared" ca="1" si="123"/>
        <v>54</v>
      </c>
      <c r="BD65" s="117">
        <f t="shared" ca="1" si="123"/>
        <v>21</v>
      </c>
      <c r="BE65" s="117">
        <f t="shared" ca="1" si="123"/>
        <v>45</v>
      </c>
      <c r="BF65" s="117">
        <f t="shared" ca="1" si="123"/>
        <v>68</v>
      </c>
      <c r="BG65" s="117">
        <f t="shared" ca="1" si="123"/>
        <v>8</v>
      </c>
      <c r="BH65" s="117">
        <f t="shared" ca="1" si="123"/>
        <v>54</v>
      </c>
      <c r="BI65" s="118">
        <f t="shared" ca="1" si="123"/>
        <v>25</v>
      </c>
    </row>
    <row r="66" spans="1:61" ht="13.15" x14ac:dyDescent="0.4">
      <c r="A66" s="116">
        <v>63</v>
      </c>
      <c r="B66" s="119">
        <f t="shared" ref="B66:AG66" ca="1" si="124">IF(B163&gt;=MIN(B64,B65),IF((B163+1)&gt;=MAX(B64,B65),B163+2,B163+1),B163)</f>
        <v>72</v>
      </c>
      <c r="C66" s="119">
        <f t="shared" ca="1" si="124"/>
        <v>35</v>
      </c>
      <c r="D66" s="119">
        <f t="shared" ca="1" si="124"/>
        <v>39</v>
      </c>
      <c r="E66" s="119">
        <f t="shared" ca="1" si="124"/>
        <v>24</v>
      </c>
      <c r="F66" s="119">
        <f t="shared" ca="1" si="124"/>
        <v>30</v>
      </c>
      <c r="G66" s="119">
        <f t="shared" ca="1" si="124"/>
        <v>38</v>
      </c>
      <c r="H66" s="119">
        <f t="shared" ca="1" si="124"/>
        <v>26</v>
      </c>
      <c r="I66" s="119">
        <f t="shared" ca="1" si="124"/>
        <v>36</v>
      </c>
      <c r="J66" s="119">
        <f t="shared" ca="1" si="124"/>
        <v>71</v>
      </c>
      <c r="K66" s="119">
        <f t="shared" ca="1" si="124"/>
        <v>72</v>
      </c>
      <c r="L66" s="119">
        <f t="shared" ca="1" si="124"/>
        <v>69</v>
      </c>
      <c r="M66" s="119">
        <f t="shared" ca="1" si="124"/>
        <v>29</v>
      </c>
      <c r="N66" s="119">
        <f t="shared" ca="1" si="124"/>
        <v>59</v>
      </c>
      <c r="O66" s="119">
        <f t="shared" ca="1" si="124"/>
        <v>71</v>
      </c>
      <c r="P66" s="119">
        <f t="shared" ca="1" si="124"/>
        <v>74</v>
      </c>
      <c r="Q66" s="119">
        <f t="shared" ca="1" si="124"/>
        <v>11</v>
      </c>
      <c r="R66" s="119">
        <f t="shared" ca="1" si="124"/>
        <v>69</v>
      </c>
      <c r="S66" s="119">
        <f t="shared" ca="1" si="124"/>
        <v>66</v>
      </c>
      <c r="T66" s="119">
        <f t="shared" ca="1" si="124"/>
        <v>52</v>
      </c>
      <c r="U66" s="119">
        <f t="shared" ca="1" si="124"/>
        <v>42</v>
      </c>
      <c r="V66" s="119">
        <f t="shared" ca="1" si="124"/>
        <v>48</v>
      </c>
      <c r="W66" s="119">
        <f t="shared" ca="1" si="124"/>
        <v>13</v>
      </c>
      <c r="X66" s="119">
        <f t="shared" ca="1" si="124"/>
        <v>18</v>
      </c>
      <c r="Y66" s="119">
        <f t="shared" ca="1" si="124"/>
        <v>64</v>
      </c>
      <c r="Z66" s="119">
        <f t="shared" ca="1" si="124"/>
        <v>78</v>
      </c>
      <c r="AA66" s="119">
        <f t="shared" ca="1" si="124"/>
        <v>60</v>
      </c>
      <c r="AB66" s="119">
        <f t="shared" ca="1" si="124"/>
        <v>8</v>
      </c>
      <c r="AC66" s="119">
        <f t="shared" ca="1" si="124"/>
        <v>35</v>
      </c>
      <c r="AD66" s="119">
        <f t="shared" ca="1" si="124"/>
        <v>54</v>
      </c>
      <c r="AE66" s="119">
        <f t="shared" ca="1" si="124"/>
        <v>78</v>
      </c>
      <c r="AF66" s="119">
        <f t="shared" ca="1" si="124"/>
        <v>15</v>
      </c>
      <c r="AG66" s="119">
        <f t="shared" ca="1" si="124"/>
        <v>20</v>
      </c>
      <c r="AH66" s="119">
        <f t="shared" ref="AH66:BI66" ca="1" si="125">IF(AH163&gt;=MIN(AH64,AH65),IF((AH163+1)&gt;=MAX(AH64,AH65),AH163+2,AH163+1),AH163)</f>
        <v>41</v>
      </c>
      <c r="AI66" s="119">
        <f t="shared" ca="1" si="125"/>
        <v>49</v>
      </c>
      <c r="AJ66" s="119">
        <f t="shared" ca="1" si="125"/>
        <v>3</v>
      </c>
      <c r="AK66" s="119">
        <f t="shared" ca="1" si="125"/>
        <v>13</v>
      </c>
      <c r="AL66" s="119">
        <f t="shared" ca="1" si="125"/>
        <v>50</v>
      </c>
      <c r="AM66" s="119">
        <f t="shared" ca="1" si="125"/>
        <v>2</v>
      </c>
      <c r="AN66" s="119">
        <f t="shared" ca="1" si="125"/>
        <v>9</v>
      </c>
      <c r="AO66" s="119">
        <f t="shared" ca="1" si="125"/>
        <v>11</v>
      </c>
      <c r="AP66" s="119">
        <f t="shared" ca="1" si="125"/>
        <v>37</v>
      </c>
      <c r="AQ66" s="119">
        <f t="shared" ca="1" si="125"/>
        <v>36</v>
      </c>
      <c r="AR66" s="119">
        <f t="shared" ca="1" si="125"/>
        <v>41</v>
      </c>
      <c r="AS66" s="119">
        <f t="shared" ca="1" si="125"/>
        <v>64</v>
      </c>
      <c r="AT66" s="119">
        <f t="shared" ca="1" si="125"/>
        <v>57</v>
      </c>
      <c r="AU66" s="119">
        <f t="shared" ca="1" si="125"/>
        <v>15</v>
      </c>
      <c r="AV66" s="119">
        <f t="shared" ca="1" si="125"/>
        <v>30</v>
      </c>
      <c r="AW66" s="119">
        <f t="shared" ca="1" si="125"/>
        <v>22</v>
      </c>
      <c r="AX66" s="119">
        <f t="shared" ca="1" si="125"/>
        <v>37</v>
      </c>
      <c r="AY66" s="119">
        <f t="shared" ca="1" si="125"/>
        <v>9</v>
      </c>
      <c r="AZ66" s="119">
        <f t="shared" ca="1" si="125"/>
        <v>68</v>
      </c>
      <c r="BA66" s="119">
        <f t="shared" ca="1" si="125"/>
        <v>19</v>
      </c>
      <c r="BB66" s="119">
        <f t="shared" ca="1" si="125"/>
        <v>5</v>
      </c>
      <c r="BC66" s="119">
        <f t="shared" ca="1" si="125"/>
        <v>14</v>
      </c>
      <c r="BD66" s="119">
        <f t="shared" ca="1" si="125"/>
        <v>67</v>
      </c>
      <c r="BE66" s="119">
        <f t="shared" ca="1" si="125"/>
        <v>20</v>
      </c>
      <c r="BF66" s="119">
        <f t="shared" ca="1" si="125"/>
        <v>42</v>
      </c>
      <c r="BG66" s="119">
        <f t="shared" ca="1" si="125"/>
        <v>26</v>
      </c>
      <c r="BH66" s="119">
        <f t="shared" ca="1" si="125"/>
        <v>73</v>
      </c>
      <c r="BI66" s="120">
        <f t="shared" ca="1" si="125"/>
        <v>72</v>
      </c>
    </row>
    <row r="67" spans="1:61" ht="13.15" x14ac:dyDescent="0.4">
      <c r="A67" s="116">
        <v>64</v>
      </c>
      <c r="B67" s="117">
        <f t="shared" ref="B67:AG67" ca="1" si="126">B164</f>
        <v>25</v>
      </c>
      <c r="C67" s="117">
        <f t="shared" ca="1" si="126"/>
        <v>37</v>
      </c>
      <c r="D67" s="117">
        <f t="shared" ca="1" si="126"/>
        <v>18</v>
      </c>
      <c r="E67" s="117">
        <f t="shared" ca="1" si="126"/>
        <v>43</v>
      </c>
      <c r="F67" s="117">
        <f t="shared" ca="1" si="126"/>
        <v>4</v>
      </c>
      <c r="G67" s="117">
        <f t="shared" ca="1" si="126"/>
        <v>46</v>
      </c>
      <c r="H67" s="117">
        <f t="shared" ca="1" si="126"/>
        <v>48</v>
      </c>
      <c r="I67" s="117">
        <f t="shared" ca="1" si="126"/>
        <v>47</v>
      </c>
      <c r="J67" s="117">
        <f t="shared" ca="1" si="126"/>
        <v>52</v>
      </c>
      <c r="K67" s="117">
        <f t="shared" ca="1" si="126"/>
        <v>64</v>
      </c>
      <c r="L67" s="117">
        <f t="shared" ca="1" si="126"/>
        <v>5</v>
      </c>
      <c r="M67" s="117">
        <f t="shared" ca="1" si="126"/>
        <v>52</v>
      </c>
      <c r="N67" s="117">
        <f t="shared" ca="1" si="126"/>
        <v>9</v>
      </c>
      <c r="O67" s="117">
        <f t="shared" ca="1" si="126"/>
        <v>42</v>
      </c>
      <c r="P67" s="117">
        <f t="shared" ca="1" si="126"/>
        <v>46</v>
      </c>
      <c r="Q67" s="117">
        <f t="shared" ca="1" si="126"/>
        <v>28</v>
      </c>
      <c r="R67" s="117">
        <f t="shared" ca="1" si="126"/>
        <v>28</v>
      </c>
      <c r="S67" s="117">
        <f t="shared" ca="1" si="126"/>
        <v>9</v>
      </c>
      <c r="T67" s="117">
        <f t="shared" ca="1" si="126"/>
        <v>48</v>
      </c>
      <c r="U67" s="117">
        <f t="shared" ca="1" si="126"/>
        <v>10</v>
      </c>
      <c r="V67" s="117">
        <f t="shared" ca="1" si="126"/>
        <v>46</v>
      </c>
      <c r="W67" s="117">
        <f t="shared" ca="1" si="126"/>
        <v>9</v>
      </c>
      <c r="X67" s="117">
        <f t="shared" ca="1" si="126"/>
        <v>57</v>
      </c>
      <c r="Y67" s="117">
        <f t="shared" ca="1" si="126"/>
        <v>52</v>
      </c>
      <c r="Z67" s="117">
        <f t="shared" ca="1" si="126"/>
        <v>59</v>
      </c>
      <c r="AA67" s="117">
        <f t="shared" ca="1" si="126"/>
        <v>73</v>
      </c>
      <c r="AB67" s="117">
        <f t="shared" ca="1" si="126"/>
        <v>11</v>
      </c>
      <c r="AC67" s="117">
        <f t="shared" ca="1" si="126"/>
        <v>77</v>
      </c>
      <c r="AD67" s="117">
        <f t="shared" ca="1" si="126"/>
        <v>29</v>
      </c>
      <c r="AE67" s="117">
        <f t="shared" ca="1" si="126"/>
        <v>21</v>
      </c>
      <c r="AF67" s="117">
        <f t="shared" ca="1" si="126"/>
        <v>59</v>
      </c>
      <c r="AG67" s="117">
        <f t="shared" ca="1" si="126"/>
        <v>16</v>
      </c>
      <c r="AH67" s="117">
        <f t="shared" ref="AH67:BI67" ca="1" si="127">AH164</f>
        <v>46</v>
      </c>
      <c r="AI67" s="117">
        <f t="shared" ca="1" si="127"/>
        <v>42</v>
      </c>
      <c r="AJ67" s="117">
        <f t="shared" ca="1" si="127"/>
        <v>33</v>
      </c>
      <c r="AK67" s="117">
        <f t="shared" ca="1" si="127"/>
        <v>9</v>
      </c>
      <c r="AL67" s="117">
        <f t="shared" ca="1" si="127"/>
        <v>80</v>
      </c>
      <c r="AM67" s="117">
        <f t="shared" ca="1" si="127"/>
        <v>6</v>
      </c>
      <c r="AN67" s="117">
        <f t="shared" ca="1" si="127"/>
        <v>25</v>
      </c>
      <c r="AO67" s="117">
        <f t="shared" ca="1" si="127"/>
        <v>41</v>
      </c>
      <c r="AP67" s="117">
        <f t="shared" ca="1" si="127"/>
        <v>39</v>
      </c>
      <c r="AQ67" s="117">
        <f t="shared" ca="1" si="127"/>
        <v>61</v>
      </c>
      <c r="AR67" s="117">
        <f t="shared" ca="1" si="127"/>
        <v>22</v>
      </c>
      <c r="AS67" s="117">
        <f t="shared" ca="1" si="127"/>
        <v>11</v>
      </c>
      <c r="AT67" s="117">
        <f t="shared" ca="1" si="127"/>
        <v>79</v>
      </c>
      <c r="AU67" s="117">
        <f t="shared" ca="1" si="127"/>
        <v>55</v>
      </c>
      <c r="AV67" s="117">
        <f t="shared" ca="1" si="127"/>
        <v>45</v>
      </c>
      <c r="AW67" s="117">
        <f t="shared" ca="1" si="127"/>
        <v>8</v>
      </c>
      <c r="AX67" s="117">
        <f t="shared" ca="1" si="127"/>
        <v>78</v>
      </c>
      <c r="AY67" s="117">
        <f t="shared" ca="1" si="127"/>
        <v>76</v>
      </c>
      <c r="AZ67" s="117">
        <f t="shared" ca="1" si="127"/>
        <v>43</v>
      </c>
      <c r="BA67" s="117">
        <f t="shared" ca="1" si="127"/>
        <v>44</v>
      </c>
      <c r="BB67" s="117">
        <f t="shared" ca="1" si="127"/>
        <v>63</v>
      </c>
      <c r="BC67" s="117">
        <f t="shared" ca="1" si="127"/>
        <v>54</v>
      </c>
      <c r="BD67" s="117">
        <f t="shared" ca="1" si="127"/>
        <v>2</v>
      </c>
      <c r="BE67" s="117">
        <f t="shared" ca="1" si="127"/>
        <v>68</v>
      </c>
      <c r="BF67" s="117">
        <f t="shared" ca="1" si="127"/>
        <v>2</v>
      </c>
      <c r="BG67" s="117">
        <f t="shared" ca="1" si="127"/>
        <v>60</v>
      </c>
      <c r="BH67" s="117">
        <f t="shared" ca="1" si="127"/>
        <v>52</v>
      </c>
      <c r="BI67" s="118">
        <f t="shared" ca="1" si="127"/>
        <v>38</v>
      </c>
    </row>
    <row r="68" spans="1:61" ht="13.15" x14ac:dyDescent="0.4">
      <c r="A68" s="116">
        <v>65</v>
      </c>
      <c r="B68" s="119">
        <f t="shared" ref="B68:AG68" ca="1" si="128">IF(B165&gt;=B164,B165+1,B165)</f>
        <v>11</v>
      </c>
      <c r="C68" s="119">
        <f t="shared" ca="1" si="128"/>
        <v>15</v>
      </c>
      <c r="D68" s="119">
        <f t="shared" ca="1" si="128"/>
        <v>19</v>
      </c>
      <c r="E68" s="119">
        <f t="shared" ca="1" si="128"/>
        <v>68</v>
      </c>
      <c r="F68" s="119">
        <f t="shared" ca="1" si="128"/>
        <v>72</v>
      </c>
      <c r="G68" s="119">
        <f t="shared" ca="1" si="128"/>
        <v>66</v>
      </c>
      <c r="H68" s="119">
        <f t="shared" ca="1" si="128"/>
        <v>74</v>
      </c>
      <c r="I68" s="119">
        <f t="shared" ca="1" si="128"/>
        <v>77</v>
      </c>
      <c r="J68" s="119">
        <f t="shared" ca="1" si="128"/>
        <v>5</v>
      </c>
      <c r="K68" s="119">
        <f t="shared" ca="1" si="128"/>
        <v>16</v>
      </c>
      <c r="L68" s="119">
        <f t="shared" ca="1" si="128"/>
        <v>49</v>
      </c>
      <c r="M68" s="119">
        <f t="shared" ca="1" si="128"/>
        <v>22</v>
      </c>
      <c r="N68" s="119">
        <f t="shared" ca="1" si="128"/>
        <v>25</v>
      </c>
      <c r="O68" s="119">
        <f t="shared" ca="1" si="128"/>
        <v>36</v>
      </c>
      <c r="P68" s="119">
        <f t="shared" ca="1" si="128"/>
        <v>33</v>
      </c>
      <c r="Q68" s="119">
        <f t="shared" ca="1" si="128"/>
        <v>2</v>
      </c>
      <c r="R68" s="119">
        <f t="shared" ca="1" si="128"/>
        <v>40</v>
      </c>
      <c r="S68" s="119">
        <f t="shared" ca="1" si="128"/>
        <v>2</v>
      </c>
      <c r="T68" s="119">
        <f t="shared" ca="1" si="128"/>
        <v>30</v>
      </c>
      <c r="U68" s="119">
        <f t="shared" ca="1" si="128"/>
        <v>6</v>
      </c>
      <c r="V68" s="119">
        <f t="shared" ca="1" si="128"/>
        <v>31</v>
      </c>
      <c r="W68" s="119">
        <f t="shared" ca="1" si="128"/>
        <v>8</v>
      </c>
      <c r="X68" s="119">
        <f t="shared" ca="1" si="128"/>
        <v>34</v>
      </c>
      <c r="Y68" s="119">
        <f t="shared" ca="1" si="128"/>
        <v>19</v>
      </c>
      <c r="Z68" s="119">
        <f t="shared" ca="1" si="128"/>
        <v>55</v>
      </c>
      <c r="AA68" s="119">
        <f t="shared" ca="1" si="128"/>
        <v>17</v>
      </c>
      <c r="AB68" s="119">
        <f t="shared" ca="1" si="128"/>
        <v>63</v>
      </c>
      <c r="AC68" s="119">
        <f t="shared" ca="1" si="128"/>
        <v>46</v>
      </c>
      <c r="AD68" s="119">
        <f t="shared" ca="1" si="128"/>
        <v>74</v>
      </c>
      <c r="AE68" s="119">
        <f t="shared" ca="1" si="128"/>
        <v>41</v>
      </c>
      <c r="AF68" s="119">
        <f t="shared" ca="1" si="128"/>
        <v>54</v>
      </c>
      <c r="AG68" s="119">
        <f t="shared" ca="1" si="128"/>
        <v>71</v>
      </c>
      <c r="AH68" s="119">
        <f t="shared" ref="AH68:BI68" ca="1" si="129">IF(AH165&gt;=AH164,AH165+1,AH165)</f>
        <v>1</v>
      </c>
      <c r="AI68" s="119">
        <f t="shared" ca="1" si="129"/>
        <v>27</v>
      </c>
      <c r="AJ68" s="119">
        <f t="shared" ca="1" si="129"/>
        <v>71</v>
      </c>
      <c r="AK68" s="119">
        <f t="shared" ca="1" si="129"/>
        <v>31</v>
      </c>
      <c r="AL68" s="119">
        <f t="shared" ca="1" si="129"/>
        <v>36</v>
      </c>
      <c r="AM68" s="119">
        <f t="shared" ca="1" si="129"/>
        <v>65</v>
      </c>
      <c r="AN68" s="119">
        <f t="shared" ca="1" si="129"/>
        <v>1</v>
      </c>
      <c r="AO68" s="119">
        <f t="shared" ca="1" si="129"/>
        <v>45</v>
      </c>
      <c r="AP68" s="119">
        <f t="shared" ca="1" si="129"/>
        <v>17</v>
      </c>
      <c r="AQ68" s="119">
        <f t="shared" ca="1" si="129"/>
        <v>56</v>
      </c>
      <c r="AR68" s="119">
        <f t="shared" ca="1" si="129"/>
        <v>66</v>
      </c>
      <c r="AS68" s="119">
        <f t="shared" ca="1" si="129"/>
        <v>36</v>
      </c>
      <c r="AT68" s="119">
        <f t="shared" ca="1" si="129"/>
        <v>29</v>
      </c>
      <c r="AU68" s="119">
        <f t="shared" ca="1" si="129"/>
        <v>59</v>
      </c>
      <c r="AV68" s="119">
        <f t="shared" ca="1" si="129"/>
        <v>73</v>
      </c>
      <c r="AW68" s="119">
        <f t="shared" ca="1" si="129"/>
        <v>73</v>
      </c>
      <c r="AX68" s="119">
        <f t="shared" ca="1" si="129"/>
        <v>43</v>
      </c>
      <c r="AY68" s="119">
        <f t="shared" ca="1" si="129"/>
        <v>46</v>
      </c>
      <c r="AZ68" s="119">
        <f t="shared" ca="1" si="129"/>
        <v>48</v>
      </c>
      <c r="BA68" s="119">
        <f t="shared" ca="1" si="129"/>
        <v>36</v>
      </c>
      <c r="BB68" s="119">
        <f t="shared" ca="1" si="129"/>
        <v>34</v>
      </c>
      <c r="BC68" s="119">
        <f t="shared" ca="1" si="129"/>
        <v>3</v>
      </c>
      <c r="BD68" s="119">
        <f t="shared" ca="1" si="129"/>
        <v>43</v>
      </c>
      <c r="BE68" s="119">
        <f t="shared" ca="1" si="129"/>
        <v>52</v>
      </c>
      <c r="BF68" s="119">
        <f t="shared" ca="1" si="129"/>
        <v>7</v>
      </c>
      <c r="BG68" s="119">
        <f t="shared" ca="1" si="129"/>
        <v>13</v>
      </c>
      <c r="BH68" s="119">
        <f t="shared" ca="1" si="129"/>
        <v>50</v>
      </c>
      <c r="BI68" s="120">
        <f t="shared" ca="1" si="129"/>
        <v>40</v>
      </c>
    </row>
    <row r="69" spans="1:61" ht="13.15" x14ac:dyDescent="0.4">
      <c r="A69" s="116">
        <v>66</v>
      </c>
      <c r="B69" s="117">
        <f t="shared" ref="B69:AG69" ca="1" si="130">IF(B166&gt;=MIN(B67,B68),IF((B166+1)&gt;=MAX(B67,B68),B166+2,B166+1),B166)</f>
        <v>67</v>
      </c>
      <c r="C69" s="117">
        <f t="shared" ca="1" si="130"/>
        <v>46</v>
      </c>
      <c r="D69" s="117">
        <f t="shared" ca="1" si="130"/>
        <v>70</v>
      </c>
      <c r="E69" s="117">
        <f t="shared" ca="1" si="130"/>
        <v>51</v>
      </c>
      <c r="F69" s="117">
        <f t="shared" ca="1" si="130"/>
        <v>19</v>
      </c>
      <c r="G69" s="117">
        <f t="shared" ca="1" si="130"/>
        <v>31</v>
      </c>
      <c r="H69" s="117">
        <f t="shared" ca="1" si="130"/>
        <v>8</v>
      </c>
      <c r="I69" s="117">
        <f t="shared" ca="1" si="130"/>
        <v>42</v>
      </c>
      <c r="J69" s="117">
        <f t="shared" ca="1" si="130"/>
        <v>2</v>
      </c>
      <c r="K69" s="117">
        <f t="shared" ca="1" si="130"/>
        <v>63</v>
      </c>
      <c r="L69" s="117">
        <f t="shared" ca="1" si="130"/>
        <v>67</v>
      </c>
      <c r="M69" s="117">
        <f t="shared" ca="1" si="130"/>
        <v>69</v>
      </c>
      <c r="N69" s="117">
        <f t="shared" ca="1" si="130"/>
        <v>38</v>
      </c>
      <c r="O69" s="117">
        <f t="shared" ca="1" si="130"/>
        <v>40</v>
      </c>
      <c r="P69" s="117">
        <f t="shared" ca="1" si="130"/>
        <v>50</v>
      </c>
      <c r="Q69" s="117">
        <f t="shared" ca="1" si="130"/>
        <v>67</v>
      </c>
      <c r="R69" s="117">
        <f t="shared" ca="1" si="130"/>
        <v>32</v>
      </c>
      <c r="S69" s="117">
        <f t="shared" ca="1" si="130"/>
        <v>43</v>
      </c>
      <c r="T69" s="117">
        <f t="shared" ca="1" si="130"/>
        <v>27</v>
      </c>
      <c r="U69" s="117">
        <f t="shared" ca="1" si="130"/>
        <v>5</v>
      </c>
      <c r="V69" s="117">
        <f t="shared" ca="1" si="130"/>
        <v>16</v>
      </c>
      <c r="W69" s="117">
        <f t="shared" ca="1" si="130"/>
        <v>48</v>
      </c>
      <c r="X69" s="117">
        <f t="shared" ca="1" si="130"/>
        <v>28</v>
      </c>
      <c r="Y69" s="117">
        <f t="shared" ca="1" si="130"/>
        <v>53</v>
      </c>
      <c r="Z69" s="117">
        <f t="shared" ca="1" si="130"/>
        <v>6</v>
      </c>
      <c r="AA69" s="117">
        <f t="shared" ca="1" si="130"/>
        <v>16</v>
      </c>
      <c r="AB69" s="117">
        <f t="shared" ca="1" si="130"/>
        <v>32</v>
      </c>
      <c r="AC69" s="117">
        <f t="shared" ca="1" si="130"/>
        <v>28</v>
      </c>
      <c r="AD69" s="117">
        <f t="shared" ca="1" si="130"/>
        <v>21</v>
      </c>
      <c r="AE69" s="117">
        <f t="shared" ca="1" si="130"/>
        <v>53</v>
      </c>
      <c r="AF69" s="117">
        <f t="shared" ca="1" si="130"/>
        <v>24</v>
      </c>
      <c r="AG69" s="117">
        <f t="shared" ca="1" si="130"/>
        <v>39</v>
      </c>
      <c r="AH69" s="117">
        <f t="shared" ref="AH69:BI69" ca="1" si="131">IF(AH166&gt;=MIN(AH67,AH68),IF((AH166+1)&gt;=MAX(AH67,AH68),AH166+2,AH166+1),AH166)</f>
        <v>67</v>
      </c>
      <c r="AI69" s="117">
        <f t="shared" ca="1" si="131"/>
        <v>70</v>
      </c>
      <c r="AJ69" s="117">
        <f t="shared" ca="1" si="131"/>
        <v>28</v>
      </c>
      <c r="AK69" s="117">
        <f t="shared" ca="1" si="131"/>
        <v>10</v>
      </c>
      <c r="AL69" s="117">
        <f t="shared" ca="1" si="131"/>
        <v>48</v>
      </c>
      <c r="AM69" s="117">
        <f t="shared" ca="1" si="131"/>
        <v>38</v>
      </c>
      <c r="AN69" s="117">
        <f t="shared" ca="1" si="131"/>
        <v>22</v>
      </c>
      <c r="AO69" s="117">
        <f t="shared" ca="1" si="131"/>
        <v>80</v>
      </c>
      <c r="AP69" s="117">
        <f t="shared" ca="1" si="131"/>
        <v>44</v>
      </c>
      <c r="AQ69" s="117">
        <f t="shared" ca="1" si="131"/>
        <v>12</v>
      </c>
      <c r="AR69" s="117">
        <f t="shared" ca="1" si="131"/>
        <v>24</v>
      </c>
      <c r="AS69" s="117">
        <f t="shared" ca="1" si="131"/>
        <v>77</v>
      </c>
      <c r="AT69" s="117">
        <f t="shared" ca="1" si="131"/>
        <v>75</v>
      </c>
      <c r="AU69" s="117">
        <f t="shared" ca="1" si="131"/>
        <v>69</v>
      </c>
      <c r="AV69" s="117">
        <f t="shared" ca="1" si="131"/>
        <v>15</v>
      </c>
      <c r="AW69" s="117">
        <f t="shared" ca="1" si="131"/>
        <v>5</v>
      </c>
      <c r="AX69" s="117">
        <f t="shared" ca="1" si="131"/>
        <v>77</v>
      </c>
      <c r="AY69" s="117">
        <f t="shared" ca="1" si="131"/>
        <v>10</v>
      </c>
      <c r="AZ69" s="117">
        <f t="shared" ca="1" si="131"/>
        <v>77</v>
      </c>
      <c r="BA69" s="117">
        <f t="shared" ca="1" si="131"/>
        <v>51</v>
      </c>
      <c r="BB69" s="117">
        <f t="shared" ca="1" si="131"/>
        <v>35</v>
      </c>
      <c r="BC69" s="117">
        <f t="shared" ca="1" si="131"/>
        <v>14</v>
      </c>
      <c r="BD69" s="117">
        <f t="shared" ca="1" si="131"/>
        <v>54</v>
      </c>
      <c r="BE69" s="117">
        <f t="shared" ca="1" si="131"/>
        <v>31</v>
      </c>
      <c r="BF69" s="117">
        <f t="shared" ca="1" si="131"/>
        <v>76</v>
      </c>
      <c r="BG69" s="117">
        <f t="shared" ca="1" si="131"/>
        <v>65</v>
      </c>
      <c r="BH69" s="117">
        <f t="shared" ca="1" si="131"/>
        <v>33</v>
      </c>
      <c r="BI69" s="118">
        <f t="shared" ca="1" si="131"/>
        <v>36</v>
      </c>
    </row>
    <row r="70" spans="1:61" ht="13.15" x14ac:dyDescent="0.4">
      <c r="A70" s="116">
        <v>67</v>
      </c>
      <c r="B70" s="119">
        <f t="shared" ref="B70:AG70" ca="1" si="132">B167</f>
        <v>42</v>
      </c>
      <c r="C70" s="119">
        <f t="shared" ca="1" si="132"/>
        <v>44</v>
      </c>
      <c r="D70" s="119">
        <f t="shared" ca="1" si="132"/>
        <v>62</v>
      </c>
      <c r="E70" s="119">
        <f t="shared" ca="1" si="132"/>
        <v>53</v>
      </c>
      <c r="F70" s="119">
        <f t="shared" ca="1" si="132"/>
        <v>49</v>
      </c>
      <c r="G70" s="119">
        <f t="shared" ca="1" si="132"/>
        <v>32</v>
      </c>
      <c r="H70" s="119">
        <f t="shared" ca="1" si="132"/>
        <v>34</v>
      </c>
      <c r="I70" s="119">
        <f t="shared" ca="1" si="132"/>
        <v>53</v>
      </c>
      <c r="J70" s="119">
        <f t="shared" ca="1" si="132"/>
        <v>59</v>
      </c>
      <c r="K70" s="119">
        <f t="shared" ca="1" si="132"/>
        <v>21</v>
      </c>
      <c r="L70" s="119">
        <f t="shared" ca="1" si="132"/>
        <v>18</v>
      </c>
      <c r="M70" s="119">
        <f t="shared" ca="1" si="132"/>
        <v>78</v>
      </c>
      <c r="N70" s="119">
        <f t="shared" ca="1" si="132"/>
        <v>11</v>
      </c>
      <c r="O70" s="119">
        <f t="shared" ca="1" si="132"/>
        <v>52</v>
      </c>
      <c r="P70" s="119">
        <f t="shared" ca="1" si="132"/>
        <v>49</v>
      </c>
      <c r="Q70" s="119">
        <f t="shared" ca="1" si="132"/>
        <v>57</v>
      </c>
      <c r="R70" s="119">
        <f t="shared" ca="1" si="132"/>
        <v>64</v>
      </c>
      <c r="S70" s="119">
        <f t="shared" ca="1" si="132"/>
        <v>19</v>
      </c>
      <c r="T70" s="119">
        <f t="shared" ca="1" si="132"/>
        <v>26</v>
      </c>
      <c r="U70" s="119">
        <f t="shared" ca="1" si="132"/>
        <v>1</v>
      </c>
      <c r="V70" s="119">
        <f t="shared" ca="1" si="132"/>
        <v>68</v>
      </c>
      <c r="W70" s="119">
        <f t="shared" ca="1" si="132"/>
        <v>41</v>
      </c>
      <c r="X70" s="119">
        <f t="shared" ca="1" si="132"/>
        <v>47</v>
      </c>
      <c r="Y70" s="119">
        <f t="shared" ca="1" si="132"/>
        <v>77</v>
      </c>
      <c r="Z70" s="119">
        <f t="shared" ca="1" si="132"/>
        <v>26</v>
      </c>
      <c r="AA70" s="119">
        <f t="shared" ca="1" si="132"/>
        <v>22</v>
      </c>
      <c r="AB70" s="119">
        <f t="shared" ca="1" si="132"/>
        <v>61</v>
      </c>
      <c r="AC70" s="119">
        <f t="shared" ca="1" si="132"/>
        <v>27</v>
      </c>
      <c r="AD70" s="119">
        <f t="shared" ca="1" si="132"/>
        <v>76</v>
      </c>
      <c r="AE70" s="119">
        <f t="shared" ca="1" si="132"/>
        <v>79</v>
      </c>
      <c r="AF70" s="119">
        <f t="shared" ca="1" si="132"/>
        <v>51</v>
      </c>
      <c r="AG70" s="119">
        <f t="shared" ca="1" si="132"/>
        <v>51</v>
      </c>
      <c r="AH70" s="119">
        <f t="shared" ref="AH70:BI70" ca="1" si="133">AH167</f>
        <v>48</v>
      </c>
      <c r="AI70" s="119">
        <f t="shared" ca="1" si="133"/>
        <v>57</v>
      </c>
      <c r="AJ70" s="119">
        <f t="shared" ca="1" si="133"/>
        <v>12</v>
      </c>
      <c r="AK70" s="119">
        <f t="shared" ca="1" si="133"/>
        <v>63</v>
      </c>
      <c r="AL70" s="119">
        <f t="shared" ca="1" si="133"/>
        <v>49</v>
      </c>
      <c r="AM70" s="119">
        <f t="shared" ca="1" si="133"/>
        <v>14</v>
      </c>
      <c r="AN70" s="119">
        <f t="shared" ca="1" si="133"/>
        <v>58</v>
      </c>
      <c r="AO70" s="119">
        <f t="shared" ca="1" si="133"/>
        <v>41</v>
      </c>
      <c r="AP70" s="119">
        <f t="shared" ca="1" si="133"/>
        <v>13</v>
      </c>
      <c r="AQ70" s="119">
        <f t="shared" ca="1" si="133"/>
        <v>55</v>
      </c>
      <c r="AR70" s="119">
        <f t="shared" ca="1" si="133"/>
        <v>70</v>
      </c>
      <c r="AS70" s="119">
        <f t="shared" ca="1" si="133"/>
        <v>63</v>
      </c>
      <c r="AT70" s="119">
        <f t="shared" ca="1" si="133"/>
        <v>45</v>
      </c>
      <c r="AU70" s="119">
        <f t="shared" ca="1" si="133"/>
        <v>77</v>
      </c>
      <c r="AV70" s="119">
        <f t="shared" ca="1" si="133"/>
        <v>49</v>
      </c>
      <c r="AW70" s="119">
        <f t="shared" ca="1" si="133"/>
        <v>62</v>
      </c>
      <c r="AX70" s="119">
        <f t="shared" ca="1" si="133"/>
        <v>63</v>
      </c>
      <c r="AY70" s="119">
        <f t="shared" ca="1" si="133"/>
        <v>60</v>
      </c>
      <c r="AZ70" s="119">
        <f t="shared" ca="1" si="133"/>
        <v>45</v>
      </c>
      <c r="BA70" s="119">
        <f t="shared" ca="1" si="133"/>
        <v>35</v>
      </c>
      <c r="BB70" s="119">
        <f t="shared" ca="1" si="133"/>
        <v>51</v>
      </c>
      <c r="BC70" s="119">
        <f t="shared" ca="1" si="133"/>
        <v>35</v>
      </c>
      <c r="BD70" s="119">
        <f t="shared" ca="1" si="133"/>
        <v>60</v>
      </c>
      <c r="BE70" s="119">
        <f t="shared" ca="1" si="133"/>
        <v>71</v>
      </c>
      <c r="BF70" s="119">
        <f t="shared" ca="1" si="133"/>
        <v>47</v>
      </c>
      <c r="BG70" s="119">
        <f t="shared" ca="1" si="133"/>
        <v>51</v>
      </c>
      <c r="BH70" s="119">
        <f t="shared" ca="1" si="133"/>
        <v>8</v>
      </c>
      <c r="BI70" s="120">
        <f t="shared" ca="1" si="133"/>
        <v>53</v>
      </c>
    </row>
    <row r="71" spans="1:61" ht="13.15" x14ac:dyDescent="0.4">
      <c r="A71" s="116">
        <v>68</v>
      </c>
      <c r="B71" s="117">
        <f t="shared" ref="B71:AG71" ca="1" si="134">IF(B168&gt;=B167,B168+1,B168)</f>
        <v>59</v>
      </c>
      <c r="C71" s="117">
        <f t="shared" ca="1" si="134"/>
        <v>26</v>
      </c>
      <c r="D71" s="117">
        <f t="shared" ca="1" si="134"/>
        <v>49</v>
      </c>
      <c r="E71" s="117">
        <f t="shared" ca="1" si="134"/>
        <v>7</v>
      </c>
      <c r="F71" s="117">
        <f t="shared" ca="1" si="134"/>
        <v>67</v>
      </c>
      <c r="G71" s="117">
        <f t="shared" ca="1" si="134"/>
        <v>47</v>
      </c>
      <c r="H71" s="117">
        <f t="shared" ca="1" si="134"/>
        <v>37</v>
      </c>
      <c r="I71" s="117">
        <f t="shared" ca="1" si="134"/>
        <v>27</v>
      </c>
      <c r="J71" s="117">
        <f t="shared" ca="1" si="134"/>
        <v>36</v>
      </c>
      <c r="K71" s="117">
        <f t="shared" ca="1" si="134"/>
        <v>2</v>
      </c>
      <c r="L71" s="117">
        <f t="shared" ca="1" si="134"/>
        <v>75</v>
      </c>
      <c r="M71" s="117">
        <f t="shared" ca="1" si="134"/>
        <v>67</v>
      </c>
      <c r="N71" s="117">
        <f t="shared" ca="1" si="134"/>
        <v>8</v>
      </c>
      <c r="O71" s="117">
        <f t="shared" ca="1" si="134"/>
        <v>64</v>
      </c>
      <c r="P71" s="117">
        <f t="shared" ca="1" si="134"/>
        <v>20</v>
      </c>
      <c r="Q71" s="117">
        <f t="shared" ca="1" si="134"/>
        <v>58</v>
      </c>
      <c r="R71" s="117">
        <f t="shared" ca="1" si="134"/>
        <v>81</v>
      </c>
      <c r="S71" s="117">
        <f t="shared" ca="1" si="134"/>
        <v>4</v>
      </c>
      <c r="T71" s="117">
        <f t="shared" ca="1" si="134"/>
        <v>71</v>
      </c>
      <c r="U71" s="117">
        <f t="shared" ca="1" si="134"/>
        <v>74</v>
      </c>
      <c r="V71" s="117">
        <f t="shared" ca="1" si="134"/>
        <v>32</v>
      </c>
      <c r="W71" s="117">
        <f t="shared" ca="1" si="134"/>
        <v>81</v>
      </c>
      <c r="X71" s="117">
        <f t="shared" ca="1" si="134"/>
        <v>22</v>
      </c>
      <c r="Y71" s="117">
        <f t="shared" ca="1" si="134"/>
        <v>62</v>
      </c>
      <c r="Z71" s="117">
        <f t="shared" ca="1" si="134"/>
        <v>50</v>
      </c>
      <c r="AA71" s="117">
        <f t="shared" ca="1" si="134"/>
        <v>45</v>
      </c>
      <c r="AB71" s="117">
        <f t="shared" ca="1" si="134"/>
        <v>19</v>
      </c>
      <c r="AC71" s="117">
        <f t="shared" ca="1" si="134"/>
        <v>8</v>
      </c>
      <c r="AD71" s="117">
        <f t="shared" ca="1" si="134"/>
        <v>2</v>
      </c>
      <c r="AE71" s="117">
        <f t="shared" ca="1" si="134"/>
        <v>11</v>
      </c>
      <c r="AF71" s="117">
        <f t="shared" ca="1" si="134"/>
        <v>7</v>
      </c>
      <c r="AG71" s="117">
        <f t="shared" ca="1" si="134"/>
        <v>57</v>
      </c>
      <c r="AH71" s="117">
        <f t="shared" ref="AH71:BI71" ca="1" si="135">IF(AH168&gt;=AH167,AH168+1,AH168)</f>
        <v>60</v>
      </c>
      <c r="AI71" s="117">
        <f t="shared" ca="1" si="135"/>
        <v>52</v>
      </c>
      <c r="AJ71" s="117">
        <f t="shared" ca="1" si="135"/>
        <v>65</v>
      </c>
      <c r="AK71" s="117">
        <f t="shared" ca="1" si="135"/>
        <v>77</v>
      </c>
      <c r="AL71" s="117">
        <f t="shared" ca="1" si="135"/>
        <v>13</v>
      </c>
      <c r="AM71" s="117">
        <f t="shared" ca="1" si="135"/>
        <v>1</v>
      </c>
      <c r="AN71" s="117">
        <f t="shared" ca="1" si="135"/>
        <v>12</v>
      </c>
      <c r="AO71" s="117">
        <f t="shared" ca="1" si="135"/>
        <v>74</v>
      </c>
      <c r="AP71" s="117">
        <f t="shared" ca="1" si="135"/>
        <v>6</v>
      </c>
      <c r="AQ71" s="117">
        <f t="shared" ca="1" si="135"/>
        <v>58</v>
      </c>
      <c r="AR71" s="117">
        <f t="shared" ca="1" si="135"/>
        <v>19</v>
      </c>
      <c r="AS71" s="117">
        <f t="shared" ca="1" si="135"/>
        <v>75</v>
      </c>
      <c r="AT71" s="117">
        <f t="shared" ca="1" si="135"/>
        <v>16</v>
      </c>
      <c r="AU71" s="117">
        <f t="shared" ca="1" si="135"/>
        <v>13</v>
      </c>
      <c r="AV71" s="117">
        <f t="shared" ca="1" si="135"/>
        <v>73</v>
      </c>
      <c r="AW71" s="117">
        <f t="shared" ca="1" si="135"/>
        <v>79</v>
      </c>
      <c r="AX71" s="117">
        <f t="shared" ca="1" si="135"/>
        <v>32</v>
      </c>
      <c r="AY71" s="117">
        <f t="shared" ca="1" si="135"/>
        <v>67</v>
      </c>
      <c r="AZ71" s="117">
        <f t="shared" ca="1" si="135"/>
        <v>39</v>
      </c>
      <c r="BA71" s="117">
        <f t="shared" ca="1" si="135"/>
        <v>64</v>
      </c>
      <c r="BB71" s="117">
        <f t="shared" ca="1" si="135"/>
        <v>17</v>
      </c>
      <c r="BC71" s="117">
        <f t="shared" ca="1" si="135"/>
        <v>77</v>
      </c>
      <c r="BD71" s="117">
        <f t="shared" ca="1" si="135"/>
        <v>75</v>
      </c>
      <c r="BE71" s="117">
        <f t="shared" ca="1" si="135"/>
        <v>46</v>
      </c>
      <c r="BF71" s="117">
        <f t="shared" ca="1" si="135"/>
        <v>36</v>
      </c>
      <c r="BG71" s="117">
        <f t="shared" ca="1" si="135"/>
        <v>31</v>
      </c>
      <c r="BH71" s="117">
        <f t="shared" ca="1" si="135"/>
        <v>20</v>
      </c>
      <c r="BI71" s="118">
        <f t="shared" ca="1" si="135"/>
        <v>5</v>
      </c>
    </row>
    <row r="72" spans="1:61" ht="13.15" x14ac:dyDescent="0.4">
      <c r="A72" s="116">
        <v>69</v>
      </c>
      <c r="B72" s="119">
        <f t="shared" ref="B72:AG72" ca="1" si="136">IF(B169&gt;=MIN(B70,B71),IF((B169+1)&gt;=MAX(B70,B71),B169+2,B169+1),B169)</f>
        <v>14</v>
      </c>
      <c r="C72" s="119">
        <f t="shared" ca="1" si="136"/>
        <v>71</v>
      </c>
      <c r="D72" s="119">
        <f t="shared" ca="1" si="136"/>
        <v>41</v>
      </c>
      <c r="E72" s="119">
        <f t="shared" ca="1" si="136"/>
        <v>60</v>
      </c>
      <c r="F72" s="119">
        <f t="shared" ca="1" si="136"/>
        <v>37</v>
      </c>
      <c r="G72" s="119">
        <f t="shared" ca="1" si="136"/>
        <v>67</v>
      </c>
      <c r="H72" s="119">
        <f t="shared" ca="1" si="136"/>
        <v>69</v>
      </c>
      <c r="I72" s="119">
        <f t="shared" ca="1" si="136"/>
        <v>81</v>
      </c>
      <c r="J72" s="119">
        <f t="shared" ca="1" si="136"/>
        <v>37</v>
      </c>
      <c r="K72" s="119">
        <f t="shared" ca="1" si="136"/>
        <v>15</v>
      </c>
      <c r="L72" s="119">
        <f t="shared" ca="1" si="136"/>
        <v>6</v>
      </c>
      <c r="M72" s="119">
        <f t="shared" ca="1" si="136"/>
        <v>69</v>
      </c>
      <c r="N72" s="119">
        <f t="shared" ca="1" si="136"/>
        <v>61</v>
      </c>
      <c r="O72" s="119">
        <f t="shared" ca="1" si="136"/>
        <v>4</v>
      </c>
      <c r="P72" s="119">
        <f t="shared" ca="1" si="136"/>
        <v>29</v>
      </c>
      <c r="Q72" s="119">
        <f t="shared" ca="1" si="136"/>
        <v>79</v>
      </c>
      <c r="R72" s="119">
        <f t="shared" ca="1" si="136"/>
        <v>10</v>
      </c>
      <c r="S72" s="119">
        <f t="shared" ca="1" si="136"/>
        <v>68</v>
      </c>
      <c r="T72" s="119">
        <f t="shared" ca="1" si="136"/>
        <v>64</v>
      </c>
      <c r="U72" s="119">
        <f t="shared" ca="1" si="136"/>
        <v>76</v>
      </c>
      <c r="V72" s="119">
        <f t="shared" ca="1" si="136"/>
        <v>42</v>
      </c>
      <c r="W72" s="119">
        <f t="shared" ca="1" si="136"/>
        <v>57</v>
      </c>
      <c r="X72" s="119">
        <f t="shared" ca="1" si="136"/>
        <v>15</v>
      </c>
      <c r="Y72" s="119">
        <f t="shared" ca="1" si="136"/>
        <v>57</v>
      </c>
      <c r="Z72" s="119">
        <f t="shared" ca="1" si="136"/>
        <v>56</v>
      </c>
      <c r="AA72" s="119">
        <f t="shared" ca="1" si="136"/>
        <v>13</v>
      </c>
      <c r="AB72" s="119">
        <f t="shared" ca="1" si="136"/>
        <v>7</v>
      </c>
      <c r="AC72" s="119">
        <f t="shared" ca="1" si="136"/>
        <v>62</v>
      </c>
      <c r="AD72" s="119">
        <f t="shared" ca="1" si="136"/>
        <v>10</v>
      </c>
      <c r="AE72" s="119">
        <f t="shared" ca="1" si="136"/>
        <v>69</v>
      </c>
      <c r="AF72" s="119">
        <f t="shared" ca="1" si="136"/>
        <v>21</v>
      </c>
      <c r="AG72" s="119">
        <f t="shared" ca="1" si="136"/>
        <v>78</v>
      </c>
      <c r="AH72" s="119">
        <f t="shared" ref="AH72:BI72" ca="1" si="137">IF(AH169&gt;=MIN(AH70,AH71),IF((AH169+1)&gt;=MAX(AH70,AH71),AH169+2,AH169+1),AH169)</f>
        <v>20</v>
      </c>
      <c r="AI72" s="119">
        <f t="shared" ca="1" si="137"/>
        <v>29</v>
      </c>
      <c r="AJ72" s="119">
        <f t="shared" ca="1" si="137"/>
        <v>26</v>
      </c>
      <c r="AK72" s="119">
        <f t="shared" ca="1" si="137"/>
        <v>44</v>
      </c>
      <c r="AL72" s="119">
        <f t="shared" ca="1" si="137"/>
        <v>45</v>
      </c>
      <c r="AM72" s="119">
        <f t="shared" ca="1" si="137"/>
        <v>20</v>
      </c>
      <c r="AN72" s="119">
        <f t="shared" ca="1" si="137"/>
        <v>15</v>
      </c>
      <c r="AO72" s="119">
        <f t="shared" ca="1" si="137"/>
        <v>61</v>
      </c>
      <c r="AP72" s="119">
        <f t="shared" ca="1" si="137"/>
        <v>41</v>
      </c>
      <c r="AQ72" s="119">
        <f t="shared" ca="1" si="137"/>
        <v>79</v>
      </c>
      <c r="AR72" s="119">
        <f t="shared" ca="1" si="137"/>
        <v>73</v>
      </c>
      <c r="AS72" s="119">
        <f t="shared" ca="1" si="137"/>
        <v>28</v>
      </c>
      <c r="AT72" s="119">
        <f t="shared" ca="1" si="137"/>
        <v>75</v>
      </c>
      <c r="AU72" s="119">
        <f t="shared" ca="1" si="137"/>
        <v>36</v>
      </c>
      <c r="AV72" s="119">
        <f t="shared" ca="1" si="137"/>
        <v>20</v>
      </c>
      <c r="AW72" s="119">
        <f t="shared" ca="1" si="137"/>
        <v>55</v>
      </c>
      <c r="AX72" s="119">
        <f t="shared" ca="1" si="137"/>
        <v>48</v>
      </c>
      <c r="AY72" s="119">
        <f t="shared" ca="1" si="137"/>
        <v>63</v>
      </c>
      <c r="AZ72" s="119">
        <f t="shared" ca="1" si="137"/>
        <v>77</v>
      </c>
      <c r="BA72" s="119">
        <f t="shared" ca="1" si="137"/>
        <v>39</v>
      </c>
      <c r="BB72" s="119">
        <f t="shared" ca="1" si="137"/>
        <v>65</v>
      </c>
      <c r="BC72" s="119">
        <f t="shared" ca="1" si="137"/>
        <v>43</v>
      </c>
      <c r="BD72" s="119">
        <f t="shared" ca="1" si="137"/>
        <v>54</v>
      </c>
      <c r="BE72" s="119">
        <f t="shared" ca="1" si="137"/>
        <v>1</v>
      </c>
      <c r="BF72" s="119">
        <f t="shared" ca="1" si="137"/>
        <v>75</v>
      </c>
      <c r="BG72" s="119">
        <f t="shared" ca="1" si="137"/>
        <v>5</v>
      </c>
      <c r="BH72" s="119">
        <f t="shared" ca="1" si="137"/>
        <v>28</v>
      </c>
      <c r="BI72" s="120">
        <f t="shared" ca="1" si="137"/>
        <v>25</v>
      </c>
    </row>
    <row r="73" spans="1:61" ht="13.15" x14ac:dyDescent="0.4">
      <c r="A73" s="116">
        <v>70</v>
      </c>
      <c r="B73" s="117">
        <f t="shared" ref="B73:AG73" ca="1" si="138">B170</f>
        <v>49</v>
      </c>
      <c r="C73" s="117">
        <f t="shared" ca="1" si="138"/>
        <v>30</v>
      </c>
      <c r="D73" s="117">
        <f t="shared" ca="1" si="138"/>
        <v>43</v>
      </c>
      <c r="E73" s="117">
        <f t="shared" ca="1" si="138"/>
        <v>16</v>
      </c>
      <c r="F73" s="117">
        <f t="shared" ca="1" si="138"/>
        <v>79</v>
      </c>
      <c r="G73" s="117">
        <f t="shared" ca="1" si="138"/>
        <v>57</v>
      </c>
      <c r="H73" s="117">
        <f t="shared" ca="1" si="138"/>
        <v>31</v>
      </c>
      <c r="I73" s="117">
        <f t="shared" ca="1" si="138"/>
        <v>8</v>
      </c>
      <c r="J73" s="117">
        <f t="shared" ca="1" si="138"/>
        <v>51</v>
      </c>
      <c r="K73" s="117">
        <f t="shared" ca="1" si="138"/>
        <v>67</v>
      </c>
      <c r="L73" s="117">
        <f t="shared" ca="1" si="138"/>
        <v>28</v>
      </c>
      <c r="M73" s="117">
        <f t="shared" ca="1" si="138"/>
        <v>59</v>
      </c>
      <c r="N73" s="117">
        <f t="shared" ca="1" si="138"/>
        <v>23</v>
      </c>
      <c r="O73" s="117">
        <f t="shared" ca="1" si="138"/>
        <v>41</v>
      </c>
      <c r="P73" s="117">
        <f t="shared" ca="1" si="138"/>
        <v>63</v>
      </c>
      <c r="Q73" s="117">
        <f t="shared" ca="1" si="138"/>
        <v>59</v>
      </c>
      <c r="R73" s="117">
        <f t="shared" ca="1" si="138"/>
        <v>66</v>
      </c>
      <c r="S73" s="117">
        <f t="shared" ca="1" si="138"/>
        <v>50</v>
      </c>
      <c r="T73" s="117">
        <f t="shared" ca="1" si="138"/>
        <v>19</v>
      </c>
      <c r="U73" s="117">
        <f t="shared" ca="1" si="138"/>
        <v>41</v>
      </c>
      <c r="V73" s="117">
        <f t="shared" ca="1" si="138"/>
        <v>36</v>
      </c>
      <c r="W73" s="117">
        <f t="shared" ca="1" si="138"/>
        <v>57</v>
      </c>
      <c r="X73" s="117">
        <f t="shared" ca="1" si="138"/>
        <v>39</v>
      </c>
      <c r="Y73" s="117">
        <f t="shared" ca="1" si="138"/>
        <v>46</v>
      </c>
      <c r="Z73" s="117">
        <f t="shared" ca="1" si="138"/>
        <v>18</v>
      </c>
      <c r="AA73" s="117">
        <f t="shared" ca="1" si="138"/>
        <v>50</v>
      </c>
      <c r="AB73" s="117">
        <f t="shared" ca="1" si="138"/>
        <v>18</v>
      </c>
      <c r="AC73" s="117">
        <f t="shared" ca="1" si="138"/>
        <v>18</v>
      </c>
      <c r="AD73" s="117">
        <f t="shared" ca="1" si="138"/>
        <v>4</v>
      </c>
      <c r="AE73" s="117">
        <f t="shared" ca="1" si="138"/>
        <v>58</v>
      </c>
      <c r="AF73" s="117">
        <f t="shared" ca="1" si="138"/>
        <v>21</v>
      </c>
      <c r="AG73" s="117">
        <f t="shared" ca="1" si="138"/>
        <v>43</v>
      </c>
      <c r="AH73" s="117">
        <f t="shared" ref="AH73:BI73" ca="1" si="139">AH170</f>
        <v>71</v>
      </c>
      <c r="AI73" s="117">
        <f t="shared" ca="1" si="139"/>
        <v>27</v>
      </c>
      <c r="AJ73" s="117">
        <f t="shared" ca="1" si="139"/>
        <v>72</v>
      </c>
      <c r="AK73" s="117">
        <f t="shared" ca="1" si="139"/>
        <v>63</v>
      </c>
      <c r="AL73" s="117">
        <f t="shared" ca="1" si="139"/>
        <v>45</v>
      </c>
      <c r="AM73" s="117">
        <f t="shared" ca="1" si="139"/>
        <v>61</v>
      </c>
      <c r="AN73" s="117">
        <f t="shared" ca="1" si="139"/>
        <v>49</v>
      </c>
      <c r="AO73" s="117">
        <f t="shared" ca="1" si="139"/>
        <v>14</v>
      </c>
      <c r="AP73" s="117">
        <f t="shared" ca="1" si="139"/>
        <v>39</v>
      </c>
      <c r="AQ73" s="117">
        <f t="shared" ca="1" si="139"/>
        <v>45</v>
      </c>
      <c r="AR73" s="117">
        <f t="shared" ca="1" si="139"/>
        <v>56</v>
      </c>
      <c r="AS73" s="117">
        <f t="shared" ca="1" si="139"/>
        <v>69</v>
      </c>
      <c r="AT73" s="117">
        <f t="shared" ca="1" si="139"/>
        <v>21</v>
      </c>
      <c r="AU73" s="117">
        <f t="shared" ca="1" si="139"/>
        <v>40</v>
      </c>
      <c r="AV73" s="117">
        <f t="shared" ca="1" si="139"/>
        <v>54</v>
      </c>
      <c r="AW73" s="117">
        <f t="shared" ca="1" si="139"/>
        <v>12</v>
      </c>
      <c r="AX73" s="117">
        <f t="shared" ca="1" si="139"/>
        <v>49</v>
      </c>
      <c r="AY73" s="117">
        <f t="shared" ca="1" si="139"/>
        <v>29</v>
      </c>
      <c r="AZ73" s="117">
        <f t="shared" ca="1" si="139"/>
        <v>22</v>
      </c>
      <c r="BA73" s="117">
        <f t="shared" ca="1" si="139"/>
        <v>7</v>
      </c>
      <c r="BB73" s="117">
        <f t="shared" ca="1" si="139"/>
        <v>40</v>
      </c>
      <c r="BC73" s="117">
        <f t="shared" ca="1" si="139"/>
        <v>25</v>
      </c>
      <c r="BD73" s="117">
        <f t="shared" ca="1" si="139"/>
        <v>40</v>
      </c>
      <c r="BE73" s="117">
        <f t="shared" ca="1" si="139"/>
        <v>60</v>
      </c>
      <c r="BF73" s="117">
        <f t="shared" ca="1" si="139"/>
        <v>70</v>
      </c>
      <c r="BG73" s="117">
        <f t="shared" ca="1" si="139"/>
        <v>20</v>
      </c>
      <c r="BH73" s="117">
        <f t="shared" ca="1" si="139"/>
        <v>78</v>
      </c>
      <c r="BI73" s="118">
        <f t="shared" ca="1" si="139"/>
        <v>43</v>
      </c>
    </row>
    <row r="74" spans="1:61" ht="13.15" x14ac:dyDescent="0.4">
      <c r="A74" s="116">
        <v>71</v>
      </c>
      <c r="B74" s="119">
        <f t="shared" ref="B74:AG74" ca="1" si="140">IF(B171&gt;=B170,B171+1,B171)</f>
        <v>34</v>
      </c>
      <c r="C74" s="119">
        <f t="shared" ca="1" si="140"/>
        <v>56</v>
      </c>
      <c r="D74" s="119">
        <f t="shared" ca="1" si="140"/>
        <v>79</v>
      </c>
      <c r="E74" s="119">
        <f t="shared" ca="1" si="140"/>
        <v>31</v>
      </c>
      <c r="F74" s="119">
        <f t="shared" ca="1" si="140"/>
        <v>60</v>
      </c>
      <c r="G74" s="119">
        <f t="shared" ca="1" si="140"/>
        <v>37</v>
      </c>
      <c r="H74" s="119">
        <f t="shared" ca="1" si="140"/>
        <v>70</v>
      </c>
      <c r="I74" s="119">
        <f t="shared" ca="1" si="140"/>
        <v>42</v>
      </c>
      <c r="J74" s="119">
        <f t="shared" ca="1" si="140"/>
        <v>80</v>
      </c>
      <c r="K74" s="119">
        <f t="shared" ca="1" si="140"/>
        <v>41</v>
      </c>
      <c r="L74" s="119">
        <f t="shared" ca="1" si="140"/>
        <v>66</v>
      </c>
      <c r="M74" s="119">
        <f t="shared" ca="1" si="140"/>
        <v>79</v>
      </c>
      <c r="N74" s="119">
        <f t="shared" ca="1" si="140"/>
        <v>16</v>
      </c>
      <c r="O74" s="119">
        <f t="shared" ca="1" si="140"/>
        <v>48</v>
      </c>
      <c r="P74" s="119">
        <f t="shared" ca="1" si="140"/>
        <v>3</v>
      </c>
      <c r="Q74" s="119">
        <f t="shared" ca="1" si="140"/>
        <v>67</v>
      </c>
      <c r="R74" s="119">
        <f t="shared" ca="1" si="140"/>
        <v>50</v>
      </c>
      <c r="S74" s="119">
        <f t="shared" ca="1" si="140"/>
        <v>61</v>
      </c>
      <c r="T74" s="119">
        <f t="shared" ca="1" si="140"/>
        <v>69</v>
      </c>
      <c r="U74" s="119">
        <f t="shared" ca="1" si="140"/>
        <v>10</v>
      </c>
      <c r="V74" s="119">
        <f t="shared" ca="1" si="140"/>
        <v>15</v>
      </c>
      <c r="W74" s="119">
        <f t="shared" ca="1" si="140"/>
        <v>71</v>
      </c>
      <c r="X74" s="119">
        <f t="shared" ca="1" si="140"/>
        <v>28</v>
      </c>
      <c r="Y74" s="119">
        <f t="shared" ca="1" si="140"/>
        <v>18</v>
      </c>
      <c r="Z74" s="119">
        <f t="shared" ca="1" si="140"/>
        <v>43</v>
      </c>
      <c r="AA74" s="119">
        <f t="shared" ca="1" si="140"/>
        <v>21</v>
      </c>
      <c r="AB74" s="119">
        <f t="shared" ca="1" si="140"/>
        <v>10</v>
      </c>
      <c r="AC74" s="119">
        <f t="shared" ca="1" si="140"/>
        <v>4</v>
      </c>
      <c r="AD74" s="119">
        <f t="shared" ca="1" si="140"/>
        <v>45</v>
      </c>
      <c r="AE74" s="119">
        <f t="shared" ca="1" si="140"/>
        <v>27</v>
      </c>
      <c r="AF74" s="119">
        <f t="shared" ca="1" si="140"/>
        <v>7</v>
      </c>
      <c r="AG74" s="119">
        <f t="shared" ca="1" si="140"/>
        <v>64</v>
      </c>
      <c r="AH74" s="119">
        <f t="shared" ref="AH74:BI74" ca="1" si="141">IF(AH171&gt;=AH170,AH171+1,AH171)</f>
        <v>54</v>
      </c>
      <c r="AI74" s="119">
        <f t="shared" ca="1" si="141"/>
        <v>56</v>
      </c>
      <c r="AJ74" s="119">
        <f t="shared" ca="1" si="141"/>
        <v>14</v>
      </c>
      <c r="AK74" s="119">
        <f t="shared" ca="1" si="141"/>
        <v>3</v>
      </c>
      <c r="AL74" s="119">
        <f t="shared" ca="1" si="141"/>
        <v>9</v>
      </c>
      <c r="AM74" s="119">
        <f t="shared" ca="1" si="141"/>
        <v>74</v>
      </c>
      <c r="AN74" s="119">
        <f t="shared" ca="1" si="141"/>
        <v>1</v>
      </c>
      <c r="AO74" s="119">
        <f t="shared" ca="1" si="141"/>
        <v>44</v>
      </c>
      <c r="AP74" s="119">
        <f t="shared" ca="1" si="141"/>
        <v>56</v>
      </c>
      <c r="AQ74" s="119">
        <f t="shared" ca="1" si="141"/>
        <v>51</v>
      </c>
      <c r="AR74" s="119">
        <f t="shared" ca="1" si="141"/>
        <v>74</v>
      </c>
      <c r="AS74" s="119">
        <f t="shared" ca="1" si="141"/>
        <v>33</v>
      </c>
      <c r="AT74" s="119">
        <f t="shared" ca="1" si="141"/>
        <v>9</v>
      </c>
      <c r="AU74" s="119">
        <f t="shared" ca="1" si="141"/>
        <v>33</v>
      </c>
      <c r="AV74" s="119">
        <f t="shared" ca="1" si="141"/>
        <v>11</v>
      </c>
      <c r="AW74" s="119">
        <f t="shared" ca="1" si="141"/>
        <v>24</v>
      </c>
      <c r="AX74" s="119">
        <f t="shared" ca="1" si="141"/>
        <v>17</v>
      </c>
      <c r="AY74" s="119">
        <f t="shared" ca="1" si="141"/>
        <v>19</v>
      </c>
      <c r="AZ74" s="119">
        <f t="shared" ca="1" si="141"/>
        <v>69</v>
      </c>
      <c r="BA74" s="119">
        <f t="shared" ca="1" si="141"/>
        <v>70</v>
      </c>
      <c r="BB74" s="119">
        <f t="shared" ca="1" si="141"/>
        <v>34</v>
      </c>
      <c r="BC74" s="119">
        <f t="shared" ca="1" si="141"/>
        <v>79</v>
      </c>
      <c r="BD74" s="119">
        <f t="shared" ca="1" si="141"/>
        <v>57</v>
      </c>
      <c r="BE74" s="119">
        <f t="shared" ca="1" si="141"/>
        <v>28</v>
      </c>
      <c r="BF74" s="119">
        <f t="shared" ca="1" si="141"/>
        <v>76</v>
      </c>
      <c r="BG74" s="119">
        <f t="shared" ca="1" si="141"/>
        <v>67</v>
      </c>
      <c r="BH74" s="119">
        <f t="shared" ca="1" si="141"/>
        <v>65</v>
      </c>
      <c r="BI74" s="120">
        <f t="shared" ca="1" si="141"/>
        <v>15</v>
      </c>
    </row>
    <row r="75" spans="1:61" ht="13.15" x14ac:dyDescent="0.4">
      <c r="A75" s="116">
        <v>72</v>
      </c>
      <c r="B75" s="117">
        <f t="shared" ref="B75:AG75" ca="1" si="142">IF(B172&gt;=MIN(B73,B74),IF((B172+1)&gt;=MAX(B73,B74),B172+2,B172+1),B172)</f>
        <v>23</v>
      </c>
      <c r="C75" s="117">
        <f t="shared" ca="1" si="142"/>
        <v>31</v>
      </c>
      <c r="D75" s="117">
        <f t="shared" ca="1" si="142"/>
        <v>66</v>
      </c>
      <c r="E75" s="117">
        <f t="shared" ca="1" si="142"/>
        <v>49</v>
      </c>
      <c r="F75" s="117">
        <f t="shared" ca="1" si="142"/>
        <v>43</v>
      </c>
      <c r="G75" s="117">
        <f t="shared" ca="1" si="142"/>
        <v>55</v>
      </c>
      <c r="H75" s="117">
        <f t="shared" ca="1" si="142"/>
        <v>42</v>
      </c>
      <c r="I75" s="117">
        <f t="shared" ca="1" si="142"/>
        <v>72</v>
      </c>
      <c r="J75" s="117">
        <f t="shared" ca="1" si="142"/>
        <v>21</v>
      </c>
      <c r="K75" s="117">
        <f t="shared" ca="1" si="142"/>
        <v>55</v>
      </c>
      <c r="L75" s="117">
        <f t="shared" ca="1" si="142"/>
        <v>79</v>
      </c>
      <c r="M75" s="117">
        <f t="shared" ca="1" si="142"/>
        <v>32</v>
      </c>
      <c r="N75" s="117">
        <f t="shared" ca="1" si="142"/>
        <v>68</v>
      </c>
      <c r="O75" s="117">
        <f t="shared" ca="1" si="142"/>
        <v>53</v>
      </c>
      <c r="P75" s="117">
        <f t="shared" ca="1" si="142"/>
        <v>37</v>
      </c>
      <c r="Q75" s="117">
        <f t="shared" ca="1" si="142"/>
        <v>35</v>
      </c>
      <c r="R75" s="117">
        <f t="shared" ca="1" si="142"/>
        <v>68</v>
      </c>
      <c r="S75" s="117">
        <f t="shared" ca="1" si="142"/>
        <v>27</v>
      </c>
      <c r="T75" s="117">
        <f t="shared" ca="1" si="142"/>
        <v>31</v>
      </c>
      <c r="U75" s="117">
        <f t="shared" ca="1" si="142"/>
        <v>53</v>
      </c>
      <c r="V75" s="117">
        <f t="shared" ca="1" si="142"/>
        <v>52</v>
      </c>
      <c r="W75" s="117">
        <f t="shared" ca="1" si="142"/>
        <v>58</v>
      </c>
      <c r="X75" s="117">
        <f t="shared" ca="1" si="142"/>
        <v>6</v>
      </c>
      <c r="Y75" s="117">
        <f t="shared" ca="1" si="142"/>
        <v>66</v>
      </c>
      <c r="Z75" s="117">
        <f t="shared" ca="1" si="142"/>
        <v>56</v>
      </c>
      <c r="AA75" s="117">
        <f t="shared" ca="1" si="142"/>
        <v>31</v>
      </c>
      <c r="AB75" s="117">
        <f t="shared" ca="1" si="142"/>
        <v>42</v>
      </c>
      <c r="AC75" s="117">
        <f t="shared" ca="1" si="142"/>
        <v>52</v>
      </c>
      <c r="AD75" s="117">
        <f t="shared" ca="1" si="142"/>
        <v>40</v>
      </c>
      <c r="AE75" s="117">
        <f t="shared" ca="1" si="142"/>
        <v>61</v>
      </c>
      <c r="AF75" s="117">
        <f t="shared" ca="1" si="142"/>
        <v>32</v>
      </c>
      <c r="AG75" s="117">
        <f t="shared" ca="1" si="142"/>
        <v>11</v>
      </c>
      <c r="AH75" s="117">
        <f t="shared" ref="AH75:BI75" ca="1" si="143">IF(AH172&gt;=MIN(AH73,AH74),IF((AH172+1)&gt;=MAX(AH73,AH74),AH172+2,AH172+1),AH172)</f>
        <v>11</v>
      </c>
      <c r="AI75" s="117">
        <f t="shared" ca="1" si="143"/>
        <v>24</v>
      </c>
      <c r="AJ75" s="117">
        <f t="shared" ca="1" si="143"/>
        <v>59</v>
      </c>
      <c r="AK75" s="117">
        <f t="shared" ca="1" si="143"/>
        <v>4</v>
      </c>
      <c r="AL75" s="117">
        <f t="shared" ca="1" si="143"/>
        <v>42</v>
      </c>
      <c r="AM75" s="117">
        <f t="shared" ca="1" si="143"/>
        <v>58</v>
      </c>
      <c r="AN75" s="117">
        <f t="shared" ca="1" si="143"/>
        <v>50</v>
      </c>
      <c r="AO75" s="117">
        <f t="shared" ca="1" si="143"/>
        <v>53</v>
      </c>
      <c r="AP75" s="117">
        <f t="shared" ca="1" si="143"/>
        <v>81</v>
      </c>
      <c r="AQ75" s="117">
        <f t="shared" ca="1" si="143"/>
        <v>81</v>
      </c>
      <c r="AR75" s="117">
        <f t="shared" ca="1" si="143"/>
        <v>20</v>
      </c>
      <c r="AS75" s="117">
        <f t="shared" ca="1" si="143"/>
        <v>71</v>
      </c>
      <c r="AT75" s="117">
        <f t="shared" ca="1" si="143"/>
        <v>6</v>
      </c>
      <c r="AU75" s="117">
        <f t="shared" ca="1" si="143"/>
        <v>42</v>
      </c>
      <c r="AV75" s="117">
        <f t="shared" ca="1" si="143"/>
        <v>60</v>
      </c>
      <c r="AW75" s="117">
        <f t="shared" ca="1" si="143"/>
        <v>31</v>
      </c>
      <c r="AX75" s="117">
        <f t="shared" ca="1" si="143"/>
        <v>69</v>
      </c>
      <c r="AY75" s="117">
        <f t="shared" ca="1" si="143"/>
        <v>74</v>
      </c>
      <c r="AZ75" s="117">
        <f t="shared" ca="1" si="143"/>
        <v>35</v>
      </c>
      <c r="BA75" s="117">
        <f t="shared" ca="1" si="143"/>
        <v>19</v>
      </c>
      <c r="BB75" s="117">
        <f t="shared" ca="1" si="143"/>
        <v>2</v>
      </c>
      <c r="BC75" s="117">
        <f t="shared" ca="1" si="143"/>
        <v>22</v>
      </c>
      <c r="BD75" s="117">
        <f t="shared" ca="1" si="143"/>
        <v>39</v>
      </c>
      <c r="BE75" s="117">
        <f t="shared" ca="1" si="143"/>
        <v>8</v>
      </c>
      <c r="BF75" s="117">
        <f t="shared" ca="1" si="143"/>
        <v>14</v>
      </c>
      <c r="BG75" s="117">
        <f t="shared" ca="1" si="143"/>
        <v>30</v>
      </c>
      <c r="BH75" s="117">
        <f t="shared" ca="1" si="143"/>
        <v>77</v>
      </c>
      <c r="BI75" s="118">
        <f t="shared" ca="1" si="143"/>
        <v>49</v>
      </c>
    </row>
    <row r="76" spans="1:61" ht="13.15" x14ac:dyDescent="0.4">
      <c r="A76" s="116">
        <v>73</v>
      </c>
      <c r="B76" s="119">
        <f t="shared" ref="B76:AG76" ca="1" si="144">B173</f>
        <v>40</v>
      </c>
      <c r="C76" s="119">
        <f t="shared" ca="1" si="144"/>
        <v>17</v>
      </c>
      <c r="D76" s="119">
        <f t="shared" ca="1" si="144"/>
        <v>75</v>
      </c>
      <c r="E76" s="119">
        <f t="shared" ca="1" si="144"/>
        <v>61</v>
      </c>
      <c r="F76" s="119">
        <f t="shared" ca="1" si="144"/>
        <v>50</v>
      </c>
      <c r="G76" s="119">
        <f t="shared" ca="1" si="144"/>
        <v>29</v>
      </c>
      <c r="H76" s="119">
        <f t="shared" ca="1" si="144"/>
        <v>20</v>
      </c>
      <c r="I76" s="119">
        <f t="shared" ca="1" si="144"/>
        <v>22</v>
      </c>
      <c r="J76" s="119">
        <f t="shared" ca="1" si="144"/>
        <v>31</v>
      </c>
      <c r="K76" s="119">
        <f t="shared" ca="1" si="144"/>
        <v>16</v>
      </c>
      <c r="L76" s="119">
        <f t="shared" ca="1" si="144"/>
        <v>60</v>
      </c>
      <c r="M76" s="119">
        <f t="shared" ca="1" si="144"/>
        <v>32</v>
      </c>
      <c r="N76" s="119">
        <f t="shared" ca="1" si="144"/>
        <v>14</v>
      </c>
      <c r="O76" s="119">
        <f t="shared" ca="1" si="144"/>
        <v>49</v>
      </c>
      <c r="P76" s="119">
        <f t="shared" ca="1" si="144"/>
        <v>20</v>
      </c>
      <c r="Q76" s="119">
        <f t="shared" ca="1" si="144"/>
        <v>70</v>
      </c>
      <c r="R76" s="119">
        <f t="shared" ca="1" si="144"/>
        <v>47</v>
      </c>
      <c r="S76" s="119">
        <f t="shared" ca="1" si="144"/>
        <v>22</v>
      </c>
      <c r="T76" s="119">
        <f t="shared" ca="1" si="144"/>
        <v>51</v>
      </c>
      <c r="U76" s="119">
        <f t="shared" ca="1" si="144"/>
        <v>19</v>
      </c>
      <c r="V76" s="119">
        <f t="shared" ca="1" si="144"/>
        <v>7</v>
      </c>
      <c r="W76" s="119">
        <f t="shared" ca="1" si="144"/>
        <v>39</v>
      </c>
      <c r="X76" s="119">
        <f t="shared" ca="1" si="144"/>
        <v>5</v>
      </c>
      <c r="Y76" s="119">
        <f t="shared" ca="1" si="144"/>
        <v>68</v>
      </c>
      <c r="Z76" s="119">
        <f t="shared" ca="1" si="144"/>
        <v>17</v>
      </c>
      <c r="AA76" s="119">
        <f t="shared" ca="1" si="144"/>
        <v>76</v>
      </c>
      <c r="AB76" s="119">
        <f t="shared" ca="1" si="144"/>
        <v>23</v>
      </c>
      <c r="AC76" s="119">
        <f t="shared" ca="1" si="144"/>
        <v>7</v>
      </c>
      <c r="AD76" s="119">
        <f t="shared" ca="1" si="144"/>
        <v>1</v>
      </c>
      <c r="AE76" s="119">
        <f t="shared" ca="1" si="144"/>
        <v>51</v>
      </c>
      <c r="AF76" s="119">
        <f t="shared" ca="1" si="144"/>
        <v>69</v>
      </c>
      <c r="AG76" s="119">
        <f t="shared" ca="1" si="144"/>
        <v>10</v>
      </c>
      <c r="AH76" s="119">
        <f t="shared" ref="AH76:BI76" ca="1" si="145">AH173</f>
        <v>23</v>
      </c>
      <c r="AI76" s="119">
        <f t="shared" ca="1" si="145"/>
        <v>5</v>
      </c>
      <c r="AJ76" s="119">
        <f t="shared" ca="1" si="145"/>
        <v>10</v>
      </c>
      <c r="AK76" s="119">
        <f t="shared" ca="1" si="145"/>
        <v>38</v>
      </c>
      <c r="AL76" s="119">
        <f t="shared" ca="1" si="145"/>
        <v>3</v>
      </c>
      <c r="AM76" s="119">
        <f t="shared" ca="1" si="145"/>
        <v>53</v>
      </c>
      <c r="AN76" s="119">
        <f t="shared" ca="1" si="145"/>
        <v>37</v>
      </c>
      <c r="AO76" s="119">
        <f t="shared" ca="1" si="145"/>
        <v>9</v>
      </c>
      <c r="AP76" s="119">
        <f t="shared" ca="1" si="145"/>
        <v>75</v>
      </c>
      <c r="AQ76" s="119">
        <f t="shared" ca="1" si="145"/>
        <v>44</v>
      </c>
      <c r="AR76" s="119">
        <f t="shared" ca="1" si="145"/>
        <v>39</v>
      </c>
      <c r="AS76" s="119">
        <f t="shared" ca="1" si="145"/>
        <v>56</v>
      </c>
      <c r="AT76" s="119">
        <f t="shared" ca="1" si="145"/>
        <v>31</v>
      </c>
      <c r="AU76" s="119">
        <f t="shared" ca="1" si="145"/>
        <v>25</v>
      </c>
      <c r="AV76" s="119">
        <f t="shared" ca="1" si="145"/>
        <v>81</v>
      </c>
      <c r="AW76" s="119">
        <f t="shared" ca="1" si="145"/>
        <v>2</v>
      </c>
      <c r="AX76" s="119">
        <f t="shared" ca="1" si="145"/>
        <v>60</v>
      </c>
      <c r="AY76" s="119">
        <f t="shared" ca="1" si="145"/>
        <v>66</v>
      </c>
      <c r="AZ76" s="119">
        <f t="shared" ca="1" si="145"/>
        <v>77</v>
      </c>
      <c r="BA76" s="119">
        <f t="shared" ca="1" si="145"/>
        <v>21</v>
      </c>
      <c r="BB76" s="119">
        <f t="shared" ca="1" si="145"/>
        <v>55</v>
      </c>
      <c r="BC76" s="119">
        <f t="shared" ca="1" si="145"/>
        <v>18</v>
      </c>
      <c r="BD76" s="119">
        <f t="shared" ca="1" si="145"/>
        <v>74</v>
      </c>
      <c r="BE76" s="119">
        <f t="shared" ca="1" si="145"/>
        <v>5</v>
      </c>
      <c r="BF76" s="119">
        <f t="shared" ca="1" si="145"/>
        <v>24</v>
      </c>
      <c r="BG76" s="119">
        <f t="shared" ca="1" si="145"/>
        <v>12</v>
      </c>
      <c r="BH76" s="119">
        <f t="shared" ca="1" si="145"/>
        <v>42</v>
      </c>
      <c r="BI76" s="120">
        <f t="shared" ca="1" si="145"/>
        <v>60</v>
      </c>
    </row>
    <row r="77" spans="1:61" ht="13.15" x14ac:dyDescent="0.4">
      <c r="A77" s="116">
        <v>74</v>
      </c>
      <c r="B77" s="117">
        <f t="shared" ref="B77:AG77" ca="1" si="146">IF(B174&gt;=B173,B174+1,B174)</f>
        <v>48</v>
      </c>
      <c r="C77" s="117">
        <f t="shared" ca="1" si="146"/>
        <v>29</v>
      </c>
      <c r="D77" s="117">
        <f t="shared" ca="1" si="146"/>
        <v>61</v>
      </c>
      <c r="E77" s="117">
        <f t="shared" ca="1" si="146"/>
        <v>41</v>
      </c>
      <c r="F77" s="117">
        <f t="shared" ca="1" si="146"/>
        <v>58</v>
      </c>
      <c r="G77" s="117">
        <f t="shared" ca="1" si="146"/>
        <v>26</v>
      </c>
      <c r="H77" s="117">
        <f t="shared" ca="1" si="146"/>
        <v>28</v>
      </c>
      <c r="I77" s="117">
        <f t="shared" ca="1" si="146"/>
        <v>80</v>
      </c>
      <c r="J77" s="117">
        <f t="shared" ca="1" si="146"/>
        <v>5</v>
      </c>
      <c r="K77" s="117">
        <f t="shared" ca="1" si="146"/>
        <v>19</v>
      </c>
      <c r="L77" s="117">
        <f t="shared" ca="1" si="146"/>
        <v>79</v>
      </c>
      <c r="M77" s="117">
        <f t="shared" ca="1" si="146"/>
        <v>42</v>
      </c>
      <c r="N77" s="117">
        <f t="shared" ca="1" si="146"/>
        <v>45</v>
      </c>
      <c r="O77" s="117">
        <f t="shared" ca="1" si="146"/>
        <v>30</v>
      </c>
      <c r="P77" s="117">
        <f t="shared" ca="1" si="146"/>
        <v>58</v>
      </c>
      <c r="Q77" s="117">
        <f t="shared" ca="1" si="146"/>
        <v>75</v>
      </c>
      <c r="R77" s="117">
        <f t="shared" ca="1" si="146"/>
        <v>69</v>
      </c>
      <c r="S77" s="117">
        <f t="shared" ca="1" si="146"/>
        <v>18</v>
      </c>
      <c r="T77" s="117">
        <f t="shared" ca="1" si="146"/>
        <v>36</v>
      </c>
      <c r="U77" s="117">
        <f t="shared" ca="1" si="146"/>
        <v>5</v>
      </c>
      <c r="V77" s="117">
        <f t="shared" ca="1" si="146"/>
        <v>9</v>
      </c>
      <c r="W77" s="117">
        <f t="shared" ca="1" si="146"/>
        <v>58</v>
      </c>
      <c r="X77" s="117">
        <f t="shared" ca="1" si="146"/>
        <v>30</v>
      </c>
      <c r="Y77" s="117">
        <f t="shared" ca="1" si="146"/>
        <v>47</v>
      </c>
      <c r="Z77" s="117">
        <f t="shared" ca="1" si="146"/>
        <v>69</v>
      </c>
      <c r="AA77" s="117">
        <f t="shared" ca="1" si="146"/>
        <v>2</v>
      </c>
      <c r="AB77" s="117">
        <f t="shared" ca="1" si="146"/>
        <v>67</v>
      </c>
      <c r="AC77" s="117">
        <f t="shared" ca="1" si="146"/>
        <v>1</v>
      </c>
      <c r="AD77" s="117">
        <f t="shared" ca="1" si="146"/>
        <v>32</v>
      </c>
      <c r="AE77" s="117">
        <f t="shared" ca="1" si="146"/>
        <v>6</v>
      </c>
      <c r="AF77" s="117">
        <f t="shared" ca="1" si="146"/>
        <v>36</v>
      </c>
      <c r="AG77" s="117">
        <f t="shared" ca="1" si="146"/>
        <v>70</v>
      </c>
      <c r="AH77" s="117">
        <f t="shared" ref="AH77:BI77" ca="1" si="147">IF(AH174&gt;=AH173,AH174+1,AH174)</f>
        <v>39</v>
      </c>
      <c r="AI77" s="117">
        <f t="shared" ca="1" si="147"/>
        <v>11</v>
      </c>
      <c r="AJ77" s="117">
        <f t="shared" ca="1" si="147"/>
        <v>49</v>
      </c>
      <c r="AK77" s="117">
        <f t="shared" ca="1" si="147"/>
        <v>47</v>
      </c>
      <c r="AL77" s="117">
        <f t="shared" ca="1" si="147"/>
        <v>15</v>
      </c>
      <c r="AM77" s="117">
        <f t="shared" ca="1" si="147"/>
        <v>1</v>
      </c>
      <c r="AN77" s="117">
        <f t="shared" ca="1" si="147"/>
        <v>61</v>
      </c>
      <c r="AO77" s="117">
        <f t="shared" ca="1" si="147"/>
        <v>53</v>
      </c>
      <c r="AP77" s="117">
        <f t="shared" ca="1" si="147"/>
        <v>69</v>
      </c>
      <c r="AQ77" s="117">
        <f t="shared" ca="1" si="147"/>
        <v>25</v>
      </c>
      <c r="AR77" s="117">
        <f t="shared" ca="1" si="147"/>
        <v>72</v>
      </c>
      <c r="AS77" s="117">
        <f t="shared" ca="1" si="147"/>
        <v>18</v>
      </c>
      <c r="AT77" s="117">
        <f t="shared" ca="1" si="147"/>
        <v>44</v>
      </c>
      <c r="AU77" s="117">
        <f t="shared" ca="1" si="147"/>
        <v>13</v>
      </c>
      <c r="AV77" s="117">
        <f t="shared" ca="1" si="147"/>
        <v>45</v>
      </c>
      <c r="AW77" s="117">
        <f t="shared" ca="1" si="147"/>
        <v>34</v>
      </c>
      <c r="AX77" s="117">
        <f t="shared" ca="1" si="147"/>
        <v>65</v>
      </c>
      <c r="AY77" s="117">
        <f t="shared" ca="1" si="147"/>
        <v>36</v>
      </c>
      <c r="AZ77" s="117">
        <f t="shared" ca="1" si="147"/>
        <v>79</v>
      </c>
      <c r="BA77" s="117">
        <f t="shared" ca="1" si="147"/>
        <v>5</v>
      </c>
      <c r="BB77" s="117">
        <f t="shared" ca="1" si="147"/>
        <v>5</v>
      </c>
      <c r="BC77" s="117">
        <f t="shared" ca="1" si="147"/>
        <v>9</v>
      </c>
      <c r="BD77" s="117">
        <f t="shared" ca="1" si="147"/>
        <v>60</v>
      </c>
      <c r="BE77" s="117">
        <f t="shared" ca="1" si="147"/>
        <v>19</v>
      </c>
      <c r="BF77" s="117">
        <f t="shared" ca="1" si="147"/>
        <v>76</v>
      </c>
      <c r="BG77" s="117">
        <f t="shared" ca="1" si="147"/>
        <v>18</v>
      </c>
      <c r="BH77" s="117">
        <f t="shared" ca="1" si="147"/>
        <v>5</v>
      </c>
      <c r="BI77" s="118">
        <f t="shared" ca="1" si="147"/>
        <v>9</v>
      </c>
    </row>
    <row r="78" spans="1:61" ht="13.15" x14ac:dyDescent="0.4">
      <c r="A78" s="116">
        <v>75</v>
      </c>
      <c r="B78" s="119">
        <f t="shared" ref="B78:AG78" ca="1" si="148">IF(B175&gt;=MIN(B76,B77),IF((B175+1)&gt;=MAX(B76,B77),B175+2,B175+1),B175)</f>
        <v>57</v>
      </c>
      <c r="C78" s="119">
        <f t="shared" ca="1" si="148"/>
        <v>63</v>
      </c>
      <c r="D78" s="119">
        <f t="shared" ca="1" si="148"/>
        <v>30</v>
      </c>
      <c r="E78" s="119">
        <f t="shared" ca="1" si="148"/>
        <v>60</v>
      </c>
      <c r="F78" s="119">
        <f t="shared" ca="1" si="148"/>
        <v>3</v>
      </c>
      <c r="G78" s="119">
        <f t="shared" ca="1" si="148"/>
        <v>21</v>
      </c>
      <c r="H78" s="119">
        <f t="shared" ca="1" si="148"/>
        <v>32</v>
      </c>
      <c r="I78" s="119">
        <f t="shared" ca="1" si="148"/>
        <v>36</v>
      </c>
      <c r="J78" s="119">
        <f t="shared" ca="1" si="148"/>
        <v>70</v>
      </c>
      <c r="K78" s="119">
        <f t="shared" ca="1" si="148"/>
        <v>68</v>
      </c>
      <c r="L78" s="119">
        <f t="shared" ca="1" si="148"/>
        <v>47</v>
      </c>
      <c r="M78" s="119">
        <f t="shared" ca="1" si="148"/>
        <v>22</v>
      </c>
      <c r="N78" s="119">
        <f t="shared" ca="1" si="148"/>
        <v>40</v>
      </c>
      <c r="O78" s="119">
        <f t="shared" ca="1" si="148"/>
        <v>53</v>
      </c>
      <c r="P78" s="119">
        <f t="shared" ca="1" si="148"/>
        <v>46</v>
      </c>
      <c r="Q78" s="119">
        <f t="shared" ca="1" si="148"/>
        <v>42</v>
      </c>
      <c r="R78" s="119">
        <f t="shared" ca="1" si="148"/>
        <v>16</v>
      </c>
      <c r="S78" s="119">
        <f t="shared" ca="1" si="148"/>
        <v>4</v>
      </c>
      <c r="T78" s="119">
        <f t="shared" ca="1" si="148"/>
        <v>1</v>
      </c>
      <c r="U78" s="119">
        <f t="shared" ca="1" si="148"/>
        <v>34</v>
      </c>
      <c r="V78" s="119">
        <f t="shared" ca="1" si="148"/>
        <v>41</v>
      </c>
      <c r="W78" s="119">
        <f t="shared" ca="1" si="148"/>
        <v>9</v>
      </c>
      <c r="X78" s="119">
        <f t="shared" ca="1" si="148"/>
        <v>77</v>
      </c>
      <c r="Y78" s="119">
        <f t="shared" ca="1" si="148"/>
        <v>78</v>
      </c>
      <c r="Z78" s="119">
        <f t="shared" ca="1" si="148"/>
        <v>21</v>
      </c>
      <c r="AA78" s="119">
        <f t="shared" ca="1" si="148"/>
        <v>1</v>
      </c>
      <c r="AB78" s="119">
        <f t="shared" ca="1" si="148"/>
        <v>76</v>
      </c>
      <c r="AC78" s="119">
        <f t="shared" ca="1" si="148"/>
        <v>60</v>
      </c>
      <c r="AD78" s="119">
        <f t="shared" ca="1" si="148"/>
        <v>33</v>
      </c>
      <c r="AE78" s="119">
        <f t="shared" ca="1" si="148"/>
        <v>36</v>
      </c>
      <c r="AF78" s="119">
        <f t="shared" ca="1" si="148"/>
        <v>24</v>
      </c>
      <c r="AG78" s="119">
        <f t="shared" ca="1" si="148"/>
        <v>49</v>
      </c>
      <c r="AH78" s="119">
        <f t="shared" ref="AH78:BI78" ca="1" si="149">IF(AH175&gt;=MIN(AH76,AH77),IF((AH175+1)&gt;=MAX(AH76,AH77),AH175+2,AH175+1),AH175)</f>
        <v>17</v>
      </c>
      <c r="AI78" s="119">
        <f t="shared" ca="1" si="149"/>
        <v>61</v>
      </c>
      <c r="AJ78" s="119">
        <f t="shared" ca="1" si="149"/>
        <v>3</v>
      </c>
      <c r="AK78" s="119">
        <f t="shared" ca="1" si="149"/>
        <v>34</v>
      </c>
      <c r="AL78" s="119">
        <f t="shared" ca="1" si="149"/>
        <v>74</v>
      </c>
      <c r="AM78" s="119">
        <f t="shared" ca="1" si="149"/>
        <v>16</v>
      </c>
      <c r="AN78" s="119">
        <f t="shared" ca="1" si="149"/>
        <v>14</v>
      </c>
      <c r="AO78" s="119">
        <f t="shared" ca="1" si="149"/>
        <v>69</v>
      </c>
      <c r="AP78" s="119">
        <f t="shared" ca="1" si="149"/>
        <v>9</v>
      </c>
      <c r="AQ78" s="119">
        <f t="shared" ca="1" si="149"/>
        <v>77</v>
      </c>
      <c r="AR78" s="119">
        <f t="shared" ca="1" si="149"/>
        <v>71</v>
      </c>
      <c r="AS78" s="119">
        <f t="shared" ca="1" si="149"/>
        <v>44</v>
      </c>
      <c r="AT78" s="119">
        <f t="shared" ca="1" si="149"/>
        <v>63</v>
      </c>
      <c r="AU78" s="119">
        <f t="shared" ca="1" si="149"/>
        <v>10</v>
      </c>
      <c r="AV78" s="119">
        <f t="shared" ca="1" si="149"/>
        <v>71</v>
      </c>
      <c r="AW78" s="119">
        <f t="shared" ca="1" si="149"/>
        <v>49</v>
      </c>
      <c r="AX78" s="119">
        <f t="shared" ca="1" si="149"/>
        <v>74</v>
      </c>
      <c r="AY78" s="119">
        <f t="shared" ca="1" si="149"/>
        <v>41</v>
      </c>
      <c r="AZ78" s="119">
        <f t="shared" ca="1" si="149"/>
        <v>52</v>
      </c>
      <c r="BA78" s="119">
        <f t="shared" ca="1" si="149"/>
        <v>14</v>
      </c>
      <c r="BB78" s="119">
        <f t="shared" ca="1" si="149"/>
        <v>60</v>
      </c>
      <c r="BC78" s="119">
        <f t="shared" ca="1" si="149"/>
        <v>47</v>
      </c>
      <c r="BD78" s="119">
        <f t="shared" ca="1" si="149"/>
        <v>43</v>
      </c>
      <c r="BE78" s="119">
        <f t="shared" ca="1" si="149"/>
        <v>32</v>
      </c>
      <c r="BF78" s="119">
        <f t="shared" ca="1" si="149"/>
        <v>72</v>
      </c>
      <c r="BG78" s="119">
        <f t="shared" ca="1" si="149"/>
        <v>57</v>
      </c>
      <c r="BH78" s="119">
        <f t="shared" ca="1" si="149"/>
        <v>33</v>
      </c>
      <c r="BI78" s="120">
        <f t="shared" ca="1" si="149"/>
        <v>41</v>
      </c>
    </row>
    <row r="79" spans="1:61" ht="13.15" x14ac:dyDescent="0.4">
      <c r="A79" s="116">
        <v>76</v>
      </c>
      <c r="B79" s="117">
        <f t="shared" ref="B79:AG79" ca="1" si="150">B176</f>
        <v>39</v>
      </c>
      <c r="C79" s="117">
        <f t="shared" ca="1" si="150"/>
        <v>66</v>
      </c>
      <c r="D79" s="117">
        <f t="shared" ca="1" si="150"/>
        <v>67</v>
      </c>
      <c r="E79" s="117">
        <f t="shared" ca="1" si="150"/>
        <v>14</v>
      </c>
      <c r="F79" s="117">
        <f t="shared" ca="1" si="150"/>
        <v>29</v>
      </c>
      <c r="G79" s="117">
        <f t="shared" ca="1" si="150"/>
        <v>57</v>
      </c>
      <c r="H79" s="117">
        <f t="shared" ca="1" si="150"/>
        <v>21</v>
      </c>
      <c r="I79" s="117">
        <f t="shared" ca="1" si="150"/>
        <v>26</v>
      </c>
      <c r="J79" s="117">
        <f t="shared" ca="1" si="150"/>
        <v>20</v>
      </c>
      <c r="K79" s="117">
        <f t="shared" ca="1" si="150"/>
        <v>43</v>
      </c>
      <c r="L79" s="117">
        <f t="shared" ca="1" si="150"/>
        <v>34</v>
      </c>
      <c r="M79" s="117">
        <f t="shared" ca="1" si="150"/>
        <v>73</v>
      </c>
      <c r="N79" s="117">
        <f t="shared" ca="1" si="150"/>
        <v>32</v>
      </c>
      <c r="O79" s="117">
        <f t="shared" ca="1" si="150"/>
        <v>46</v>
      </c>
      <c r="P79" s="117">
        <f t="shared" ca="1" si="150"/>
        <v>60</v>
      </c>
      <c r="Q79" s="117">
        <f t="shared" ca="1" si="150"/>
        <v>35</v>
      </c>
      <c r="R79" s="117">
        <f t="shared" ca="1" si="150"/>
        <v>15</v>
      </c>
      <c r="S79" s="117">
        <f t="shared" ca="1" si="150"/>
        <v>42</v>
      </c>
      <c r="T79" s="117">
        <f t="shared" ca="1" si="150"/>
        <v>31</v>
      </c>
      <c r="U79" s="117">
        <f t="shared" ca="1" si="150"/>
        <v>20</v>
      </c>
      <c r="V79" s="117">
        <f t="shared" ca="1" si="150"/>
        <v>76</v>
      </c>
      <c r="W79" s="117">
        <f t="shared" ca="1" si="150"/>
        <v>36</v>
      </c>
      <c r="X79" s="117">
        <f t="shared" ca="1" si="150"/>
        <v>76</v>
      </c>
      <c r="Y79" s="117">
        <f t="shared" ca="1" si="150"/>
        <v>44</v>
      </c>
      <c r="Z79" s="117">
        <f t="shared" ca="1" si="150"/>
        <v>62</v>
      </c>
      <c r="AA79" s="117">
        <f t="shared" ca="1" si="150"/>
        <v>62</v>
      </c>
      <c r="AB79" s="117">
        <f t="shared" ca="1" si="150"/>
        <v>61</v>
      </c>
      <c r="AC79" s="117">
        <f t="shared" ca="1" si="150"/>
        <v>15</v>
      </c>
      <c r="AD79" s="117">
        <f t="shared" ca="1" si="150"/>
        <v>12</v>
      </c>
      <c r="AE79" s="117">
        <f t="shared" ca="1" si="150"/>
        <v>59</v>
      </c>
      <c r="AF79" s="117">
        <f t="shared" ca="1" si="150"/>
        <v>1</v>
      </c>
      <c r="AG79" s="117">
        <f t="shared" ca="1" si="150"/>
        <v>71</v>
      </c>
      <c r="AH79" s="117">
        <f t="shared" ref="AH79:BI79" ca="1" si="151">AH176</f>
        <v>7</v>
      </c>
      <c r="AI79" s="117">
        <f t="shared" ca="1" si="151"/>
        <v>5</v>
      </c>
      <c r="AJ79" s="117">
        <f t="shared" ca="1" si="151"/>
        <v>10</v>
      </c>
      <c r="AK79" s="117">
        <f t="shared" ca="1" si="151"/>
        <v>81</v>
      </c>
      <c r="AL79" s="117">
        <f t="shared" ca="1" si="151"/>
        <v>46</v>
      </c>
      <c r="AM79" s="117">
        <f t="shared" ca="1" si="151"/>
        <v>23</v>
      </c>
      <c r="AN79" s="117">
        <f t="shared" ca="1" si="151"/>
        <v>59</v>
      </c>
      <c r="AO79" s="117">
        <f t="shared" ca="1" si="151"/>
        <v>70</v>
      </c>
      <c r="AP79" s="117">
        <f t="shared" ca="1" si="151"/>
        <v>78</v>
      </c>
      <c r="AQ79" s="117">
        <f t="shared" ca="1" si="151"/>
        <v>12</v>
      </c>
      <c r="AR79" s="117">
        <f t="shared" ca="1" si="151"/>
        <v>24</v>
      </c>
      <c r="AS79" s="117">
        <f t="shared" ca="1" si="151"/>
        <v>27</v>
      </c>
      <c r="AT79" s="117">
        <f t="shared" ca="1" si="151"/>
        <v>44</v>
      </c>
      <c r="AU79" s="117">
        <f t="shared" ca="1" si="151"/>
        <v>77</v>
      </c>
      <c r="AV79" s="117">
        <f t="shared" ca="1" si="151"/>
        <v>44</v>
      </c>
      <c r="AW79" s="117">
        <f t="shared" ca="1" si="151"/>
        <v>2</v>
      </c>
      <c r="AX79" s="117">
        <f t="shared" ca="1" si="151"/>
        <v>30</v>
      </c>
      <c r="AY79" s="117">
        <f t="shared" ca="1" si="151"/>
        <v>76</v>
      </c>
      <c r="AZ79" s="117">
        <f t="shared" ca="1" si="151"/>
        <v>80</v>
      </c>
      <c r="BA79" s="117">
        <f t="shared" ca="1" si="151"/>
        <v>36</v>
      </c>
      <c r="BB79" s="117">
        <f t="shared" ca="1" si="151"/>
        <v>9</v>
      </c>
      <c r="BC79" s="117">
        <f t="shared" ca="1" si="151"/>
        <v>5</v>
      </c>
      <c r="BD79" s="117">
        <f t="shared" ca="1" si="151"/>
        <v>35</v>
      </c>
      <c r="BE79" s="117">
        <f t="shared" ca="1" si="151"/>
        <v>30</v>
      </c>
      <c r="BF79" s="117">
        <f t="shared" ca="1" si="151"/>
        <v>19</v>
      </c>
      <c r="BG79" s="117">
        <f t="shared" ca="1" si="151"/>
        <v>46</v>
      </c>
      <c r="BH79" s="117">
        <f t="shared" ca="1" si="151"/>
        <v>53</v>
      </c>
      <c r="BI79" s="118">
        <f t="shared" ca="1" si="151"/>
        <v>46</v>
      </c>
    </row>
    <row r="80" spans="1:61" ht="13.15" x14ac:dyDescent="0.4">
      <c r="A80" s="116">
        <v>77</v>
      </c>
      <c r="B80" s="119">
        <f t="shared" ref="B80:AG80" ca="1" si="152">IF(B177&gt;=B176,B177+1,B177)</f>
        <v>11</v>
      </c>
      <c r="C80" s="119">
        <f t="shared" ca="1" si="152"/>
        <v>64</v>
      </c>
      <c r="D80" s="119">
        <f t="shared" ca="1" si="152"/>
        <v>66</v>
      </c>
      <c r="E80" s="119">
        <f t="shared" ca="1" si="152"/>
        <v>2</v>
      </c>
      <c r="F80" s="119">
        <f t="shared" ca="1" si="152"/>
        <v>33</v>
      </c>
      <c r="G80" s="119">
        <f t="shared" ca="1" si="152"/>
        <v>39</v>
      </c>
      <c r="H80" s="119">
        <f t="shared" ca="1" si="152"/>
        <v>57</v>
      </c>
      <c r="I80" s="119">
        <f t="shared" ca="1" si="152"/>
        <v>68</v>
      </c>
      <c r="J80" s="119">
        <f t="shared" ca="1" si="152"/>
        <v>13</v>
      </c>
      <c r="K80" s="119">
        <f t="shared" ca="1" si="152"/>
        <v>3</v>
      </c>
      <c r="L80" s="119">
        <f t="shared" ca="1" si="152"/>
        <v>53</v>
      </c>
      <c r="M80" s="119">
        <f t="shared" ca="1" si="152"/>
        <v>52</v>
      </c>
      <c r="N80" s="119">
        <f t="shared" ca="1" si="152"/>
        <v>34</v>
      </c>
      <c r="O80" s="119">
        <f t="shared" ca="1" si="152"/>
        <v>31</v>
      </c>
      <c r="P80" s="119">
        <f t="shared" ca="1" si="152"/>
        <v>44</v>
      </c>
      <c r="Q80" s="119">
        <f t="shared" ca="1" si="152"/>
        <v>73</v>
      </c>
      <c r="R80" s="119">
        <f t="shared" ca="1" si="152"/>
        <v>56</v>
      </c>
      <c r="S80" s="119">
        <f t="shared" ca="1" si="152"/>
        <v>46</v>
      </c>
      <c r="T80" s="119">
        <f t="shared" ca="1" si="152"/>
        <v>77</v>
      </c>
      <c r="U80" s="119">
        <f t="shared" ca="1" si="152"/>
        <v>30</v>
      </c>
      <c r="V80" s="119">
        <f t="shared" ca="1" si="152"/>
        <v>1</v>
      </c>
      <c r="W80" s="119">
        <f t="shared" ca="1" si="152"/>
        <v>39</v>
      </c>
      <c r="X80" s="119">
        <f t="shared" ca="1" si="152"/>
        <v>50</v>
      </c>
      <c r="Y80" s="119">
        <f t="shared" ca="1" si="152"/>
        <v>37</v>
      </c>
      <c r="Z80" s="119">
        <f t="shared" ca="1" si="152"/>
        <v>53</v>
      </c>
      <c r="AA80" s="119">
        <f t="shared" ca="1" si="152"/>
        <v>20</v>
      </c>
      <c r="AB80" s="119">
        <f t="shared" ca="1" si="152"/>
        <v>1</v>
      </c>
      <c r="AC80" s="119">
        <f t="shared" ca="1" si="152"/>
        <v>30</v>
      </c>
      <c r="AD80" s="119">
        <f t="shared" ca="1" si="152"/>
        <v>76</v>
      </c>
      <c r="AE80" s="119">
        <f t="shared" ca="1" si="152"/>
        <v>23</v>
      </c>
      <c r="AF80" s="119">
        <f t="shared" ca="1" si="152"/>
        <v>33</v>
      </c>
      <c r="AG80" s="119">
        <f t="shared" ca="1" si="152"/>
        <v>46</v>
      </c>
      <c r="AH80" s="119">
        <f t="shared" ref="AH80:BI80" ca="1" si="153">IF(AH177&gt;=AH176,AH177+1,AH177)</f>
        <v>21</v>
      </c>
      <c r="AI80" s="119">
        <f t="shared" ca="1" si="153"/>
        <v>13</v>
      </c>
      <c r="AJ80" s="119">
        <f t="shared" ca="1" si="153"/>
        <v>56</v>
      </c>
      <c r="AK80" s="119">
        <f t="shared" ca="1" si="153"/>
        <v>65</v>
      </c>
      <c r="AL80" s="119">
        <f t="shared" ca="1" si="153"/>
        <v>50</v>
      </c>
      <c r="AM80" s="119">
        <f t="shared" ca="1" si="153"/>
        <v>44</v>
      </c>
      <c r="AN80" s="119">
        <f t="shared" ca="1" si="153"/>
        <v>24</v>
      </c>
      <c r="AO80" s="119">
        <f t="shared" ca="1" si="153"/>
        <v>61</v>
      </c>
      <c r="AP80" s="119">
        <f t="shared" ca="1" si="153"/>
        <v>19</v>
      </c>
      <c r="AQ80" s="119">
        <f t="shared" ca="1" si="153"/>
        <v>23</v>
      </c>
      <c r="AR80" s="119">
        <f t="shared" ca="1" si="153"/>
        <v>41</v>
      </c>
      <c r="AS80" s="119">
        <f t="shared" ca="1" si="153"/>
        <v>42</v>
      </c>
      <c r="AT80" s="119">
        <f t="shared" ca="1" si="153"/>
        <v>54</v>
      </c>
      <c r="AU80" s="119">
        <f t="shared" ca="1" si="153"/>
        <v>34</v>
      </c>
      <c r="AV80" s="119">
        <f t="shared" ca="1" si="153"/>
        <v>35</v>
      </c>
      <c r="AW80" s="119">
        <f t="shared" ca="1" si="153"/>
        <v>55</v>
      </c>
      <c r="AX80" s="119">
        <f t="shared" ca="1" si="153"/>
        <v>75</v>
      </c>
      <c r="AY80" s="119">
        <f t="shared" ca="1" si="153"/>
        <v>22</v>
      </c>
      <c r="AZ80" s="119">
        <f t="shared" ca="1" si="153"/>
        <v>42</v>
      </c>
      <c r="BA80" s="119">
        <f t="shared" ca="1" si="153"/>
        <v>4</v>
      </c>
      <c r="BB80" s="119">
        <f t="shared" ca="1" si="153"/>
        <v>56</v>
      </c>
      <c r="BC80" s="119">
        <f t="shared" ca="1" si="153"/>
        <v>8</v>
      </c>
      <c r="BD80" s="119">
        <f t="shared" ca="1" si="153"/>
        <v>62</v>
      </c>
      <c r="BE80" s="119">
        <f t="shared" ca="1" si="153"/>
        <v>44</v>
      </c>
      <c r="BF80" s="119">
        <f t="shared" ca="1" si="153"/>
        <v>73</v>
      </c>
      <c r="BG80" s="119">
        <f t="shared" ca="1" si="153"/>
        <v>13</v>
      </c>
      <c r="BH80" s="119">
        <f t="shared" ca="1" si="153"/>
        <v>72</v>
      </c>
      <c r="BI80" s="120">
        <f t="shared" ca="1" si="153"/>
        <v>40</v>
      </c>
    </row>
    <row r="81" spans="1:61" ht="13.15" x14ac:dyDescent="0.4">
      <c r="A81" s="116">
        <v>78</v>
      </c>
      <c r="B81" s="117">
        <f t="shared" ref="B81:AG81" ca="1" si="154">IF(B178&gt;=MIN(B79,B80),IF((B178+1)&gt;=MAX(B79,B80),B178+2,B178+1),B178)</f>
        <v>49</v>
      </c>
      <c r="C81" s="117">
        <f t="shared" ca="1" si="154"/>
        <v>19</v>
      </c>
      <c r="D81" s="117">
        <f t="shared" ca="1" si="154"/>
        <v>76</v>
      </c>
      <c r="E81" s="117">
        <f t="shared" ca="1" si="154"/>
        <v>43</v>
      </c>
      <c r="F81" s="117">
        <f t="shared" ca="1" si="154"/>
        <v>24</v>
      </c>
      <c r="G81" s="117">
        <f t="shared" ca="1" si="154"/>
        <v>11</v>
      </c>
      <c r="H81" s="117">
        <f t="shared" ca="1" si="154"/>
        <v>78</v>
      </c>
      <c r="I81" s="117">
        <f t="shared" ca="1" si="154"/>
        <v>3</v>
      </c>
      <c r="J81" s="117">
        <f t="shared" ca="1" si="154"/>
        <v>64</v>
      </c>
      <c r="K81" s="117">
        <f t="shared" ca="1" si="154"/>
        <v>21</v>
      </c>
      <c r="L81" s="117">
        <f t="shared" ca="1" si="154"/>
        <v>77</v>
      </c>
      <c r="M81" s="117">
        <f t="shared" ca="1" si="154"/>
        <v>77</v>
      </c>
      <c r="N81" s="117">
        <f t="shared" ca="1" si="154"/>
        <v>57</v>
      </c>
      <c r="O81" s="117">
        <f t="shared" ca="1" si="154"/>
        <v>52</v>
      </c>
      <c r="P81" s="117">
        <f t="shared" ca="1" si="154"/>
        <v>58</v>
      </c>
      <c r="Q81" s="117">
        <f t="shared" ca="1" si="154"/>
        <v>75</v>
      </c>
      <c r="R81" s="117">
        <f t="shared" ca="1" si="154"/>
        <v>55</v>
      </c>
      <c r="S81" s="117">
        <f t="shared" ca="1" si="154"/>
        <v>14</v>
      </c>
      <c r="T81" s="117">
        <f t="shared" ca="1" si="154"/>
        <v>57</v>
      </c>
      <c r="U81" s="117">
        <f t="shared" ca="1" si="154"/>
        <v>43</v>
      </c>
      <c r="V81" s="117">
        <f t="shared" ca="1" si="154"/>
        <v>67</v>
      </c>
      <c r="W81" s="117">
        <f t="shared" ca="1" si="154"/>
        <v>41</v>
      </c>
      <c r="X81" s="117">
        <f t="shared" ca="1" si="154"/>
        <v>77</v>
      </c>
      <c r="Y81" s="117">
        <f t="shared" ca="1" si="154"/>
        <v>58</v>
      </c>
      <c r="Z81" s="117">
        <f t="shared" ca="1" si="154"/>
        <v>43</v>
      </c>
      <c r="AA81" s="117">
        <f t="shared" ca="1" si="154"/>
        <v>52</v>
      </c>
      <c r="AB81" s="117">
        <f t="shared" ca="1" si="154"/>
        <v>74</v>
      </c>
      <c r="AC81" s="117">
        <f t="shared" ca="1" si="154"/>
        <v>45</v>
      </c>
      <c r="AD81" s="117">
        <f t="shared" ca="1" si="154"/>
        <v>52</v>
      </c>
      <c r="AE81" s="117">
        <f t="shared" ca="1" si="154"/>
        <v>45</v>
      </c>
      <c r="AF81" s="117">
        <f t="shared" ca="1" si="154"/>
        <v>72</v>
      </c>
      <c r="AG81" s="117">
        <f t="shared" ca="1" si="154"/>
        <v>62</v>
      </c>
      <c r="AH81" s="117">
        <f t="shared" ref="AH81:BI81" ca="1" si="155">IF(AH178&gt;=MIN(AH79,AH80),IF((AH178+1)&gt;=MAX(AH79,AH80),AH178+2,AH178+1),AH178)</f>
        <v>37</v>
      </c>
      <c r="AI81" s="117">
        <f t="shared" ca="1" si="155"/>
        <v>27</v>
      </c>
      <c r="AJ81" s="117">
        <f t="shared" ca="1" si="155"/>
        <v>76</v>
      </c>
      <c r="AK81" s="117">
        <f t="shared" ca="1" si="155"/>
        <v>50</v>
      </c>
      <c r="AL81" s="117">
        <f t="shared" ca="1" si="155"/>
        <v>6</v>
      </c>
      <c r="AM81" s="117">
        <f t="shared" ca="1" si="155"/>
        <v>61</v>
      </c>
      <c r="AN81" s="117">
        <f t="shared" ca="1" si="155"/>
        <v>77</v>
      </c>
      <c r="AO81" s="117">
        <f t="shared" ca="1" si="155"/>
        <v>29</v>
      </c>
      <c r="AP81" s="117">
        <f t="shared" ca="1" si="155"/>
        <v>57</v>
      </c>
      <c r="AQ81" s="117">
        <f t="shared" ca="1" si="155"/>
        <v>42</v>
      </c>
      <c r="AR81" s="117">
        <f t="shared" ca="1" si="155"/>
        <v>57</v>
      </c>
      <c r="AS81" s="117">
        <f t="shared" ca="1" si="155"/>
        <v>14</v>
      </c>
      <c r="AT81" s="117">
        <f t="shared" ca="1" si="155"/>
        <v>36</v>
      </c>
      <c r="AU81" s="117">
        <f t="shared" ca="1" si="155"/>
        <v>40</v>
      </c>
      <c r="AV81" s="117">
        <f t="shared" ca="1" si="155"/>
        <v>45</v>
      </c>
      <c r="AW81" s="117">
        <f t="shared" ca="1" si="155"/>
        <v>41</v>
      </c>
      <c r="AX81" s="117">
        <f t="shared" ca="1" si="155"/>
        <v>61</v>
      </c>
      <c r="AY81" s="117">
        <f t="shared" ca="1" si="155"/>
        <v>41</v>
      </c>
      <c r="AZ81" s="117">
        <f t="shared" ca="1" si="155"/>
        <v>24</v>
      </c>
      <c r="BA81" s="117">
        <f t="shared" ca="1" si="155"/>
        <v>54</v>
      </c>
      <c r="BB81" s="117">
        <f t="shared" ca="1" si="155"/>
        <v>66</v>
      </c>
      <c r="BC81" s="117">
        <f t="shared" ca="1" si="155"/>
        <v>25</v>
      </c>
      <c r="BD81" s="117">
        <f t="shared" ca="1" si="155"/>
        <v>25</v>
      </c>
      <c r="BE81" s="117">
        <f t="shared" ca="1" si="155"/>
        <v>46</v>
      </c>
      <c r="BF81" s="117">
        <f t="shared" ca="1" si="155"/>
        <v>46</v>
      </c>
      <c r="BG81" s="117">
        <f t="shared" ca="1" si="155"/>
        <v>73</v>
      </c>
      <c r="BH81" s="117">
        <f t="shared" ca="1" si="155"/>
        <v>21</v>
      </c>
      <c r="BI81" s="118">
        <f t="shared" ca="1" si="155"/>
        <v>17</v>
      </c>
    </row>
    <row r="82" spans="1:61" ht="13.15" x14ac:dyDescent="0.4">
      <c r="A82" s="116">
        <v>79</v>
      </c>
      <c r="B82" s="119">
        <f t="shared" ref="B82:AG82" ca="1" si="156">B179</f>
        <v>55</v>
      </c>
      <c r="C82" s="119">
        <f t="shared" ca="1" si="156"/>
        <v>54</v>
      </c>
      <c r="D82" s="119">
        <f t="shared" ca="1" si="156"/>
        <v>44</v>
      </c>
      <c r="E82" s="119">
        <f t="shared" ca="1" si="156"/>
        <v>78</v>
      </c>
      <c r="F82" s="119">
        <f t="shared" ca="1" si="156"/>
        <v>10</v>
      </c>
      <c r="G82" s="119">
        <f t="shared" ca="1" si="156"/>
        <v>6</v>
      </c>
      <c r="H82" s="119">
        <f t="shared" ca="1" si="156"/>
        <v>32</v>
      </c>
      <c r="I82" s="119">
        <f t="shared" ca="1" si="156"/>
        <v>30</v>
      </c>
      <c r="J82" s="119">
        <f t="shared" ca="1" si="156"/>
        <v>23</v>
      </c>
      <c r="K82" s="119">
        <f t="shared" ca="1" si="156"/>
        <v>72</v>
      </c>
      <c r="L82" s="119">
        <f t="shared" ca="1" si="156"/>
        <v>26</v>
      </c>
      <c r="M82" s="119">
        <f t="shared" ca="1" si="156"/>
        <v>27</v>
      </c>
      <c r="N82" s="119">
        <f t="shared" ca="1" si="156"/>
        <v>67</v>
      </c>
      <c r="O82" s="119">
        <f t="shared" ca="1" si="156"/>
        <v>58</v>
      </c>
      <c r="P82" s="119">
        <f t="shared" ca="1" si="156"/>
        <v>12</v>
      </c>
      <c r="Q82" s="119">
        <f t="shared" ca="1" si="156"/>
        <v>28</v>
      </c>
      <c r="R82" s="119">
        <f t="shared" ca="1" si="156"/>
        <v>50</v>
      </c>
      <c r="S82" s="119">
        <f t="shared" ca="1" si="156"/>
        <v>60</v>
      </c>
      <c r="T82" s="119">
        <f t="shared" ca="1" si="156"/>
        <v>71</v>
      </c>
      <c r="U82" s="119">
        <f t="shared" ca="1" si="156"/>
        <v>16</v>
      </c>
      <c r="V82" s="119">
        <f t="shared" ca="1" si="156"/>
        <v>78</v>
      </c>
      <c r="W82" s="119">
        <f t="shared" ca="1" si="156"/>
        <v>27</v>
      </c>
      <c r="X82" s="119">
        <f t="shared" ca="1" si="156"/>
        <v>14</v>
      </c>
      <c r="Y82" s="119">
        <f t="shared" ca="1" si="156"/>
        <v>69</v>
      </c>
      <c r="Z82" s="119">
        <f t="shared" ca="1" si="156"/>
        <v>40</v>
      </c>
      <c r="AA82" s="119">
        <f t="shared" ca="1" si="156"/>
        <v>31</v>
      </c>
      <c r="AB82" s="119">
        <f t="shared" ca="1" si="156"/>
        <v>1</v>
      </c>
      <c r="AC82" s="119">
        <f t="shared" ca="1" si="156"/>
        <v>45</v>
      </c>
      <c r="AD82" s="119">
        <f t="shared" ca="1" si="156"/>
        <v>81</v>
      </c>
      <c r="AE82" s="119">
        <f t="shared" ca="1" si="156"/>
        <v>40</v>
      </c>
      <c r="AF82" s="119">
        <f t="shared" ca="1" si="156"/>
        <v>78</v>
      </c>
      <c r="AG82" s="119">
        <f t="shared" ca="1" si="156"/>
        <v>63</v>
      </c>
      <c r="AH82" s="119">
        <f t="shared" ref="AH82:BI82" ca="1" si="157">AH179</f>
        <v>43</v>
      </c>
      <c r="AI82" s="119">
        <f t="shared" ca="1" si="157"/>
        <v>25</v>
      </c>
      <c r="AJ82" s="119">
        <f t="shared" ca="1" si="157"/>
        <v>5</v>
      </c>
      <c r="AK82" s="119">
        <f t="shared" ca="1" si="157"/>
        <v>14</v>
      </c>
      <c r="AL82" s="119">
        <f t="shared" ca="1" si="157"/>
        <v>44</v>
      </c>
      <c r="AM82" s="119">
        <f t="shared" ca="1" si="157"/>
        <v>31</v>
      </c>
      <c r="AN82" s="119">
        <f t="shared" ca="1" si="157"/>
        <v>57</v>
      </c>
      <c r="AO82" s="119">
        <f t="shared" ca="1" si="157"/>
        <v>65</v>
      </c>
      <c r="AP82" s="119">
        <f t="shared" ca="1" si="157"/>
        <v>38</v>
      </c>
      <c r="AQ82" s="119">
        <f t="shared" ca="1" si="157"/>
        <v>63</v>
      </c>
      <c r="AR82" s="119">
        <f t="shared" ca="1" si="157"/>
        <v>64</v>
      </c>
      <c r="AS82" s="119">
        <f t="shared" ca="1" si="157"/>
        <v>45</v>
      </c>
      <c r="AT82" s="119">
        <f t="shared" ca="1" si="157"/>
        <v>44</v>
      </c>
      <c r="AU82" s="119">
        <f t="shared" ca="1" si="157"/>
        <v>18</v>
      </c>
      <c r="AV82" s="119">
        <f t="shared" ca="1" si="157"/>
        <v>52</v>
      </c>
      <c r="AW82" s="119">
        <f t="shared" ca="1" si="157"/>
        <v>59</v>
      </c>
      <c r="AX82" s="119">
        <f t="shared" ca="1" si="157"/>
        <v>48</v>
      </c>
      <c r="AY82" s="119">
        <f t="shared" ca="1" si="157"/>
        <v>33</v>
      </c>
      <c r="AZ82" s="119">
        <f t="shared" ca="1" si="157"/>
        <v>75</v>
      </c>
      <c r="BA82" s="119">
        <f t="shared" ca="1" si="157"/>
        <v>55</v>
      </c>
      <c r="BB82" s="119">
        <f t="shared" ca="1" si="157"/>
        <v>45</v>
      </c>
      <c r="BC82" s="119">
        <f t="shared" ca="1" si="157"/>
        <v>50</v>
      </c>
      <c r="BD82" s="119">
        <f t="shared" ca="1" si="157"/>
        <v>21</v>
      </c>
      <c r="BE82" s="119">
        <f t="shared" ca="1" si="157"/>
        <v>81</v>
      </c>
      <c r="BF82" s="119">
        <f t="shared" ca="1" si="157"/>
        <v>16</v>
      </c>
      <c r="BG82" s="119">
        <f t="shared" ca="1" si="157"/>
        <v>62</v>
      </c>
      <c r="BH82" s="119">
        <f t="shared" ca="1" si="157"/>
        <v>57</v>
      </c>
      <c r="BI82" s="120">
        <f t="shared" ca="1" si="157"/>
        <v>9</v>
      </c>
    </row>
    <row r="83" spans="1:61" ht="13.15" x14ac:dyDescent="0.4">
      <c r="A83" s="116">
        <v>80</v>
      </c>
      <c r="B83" s="117">
        <f t="shared" ref="B83:AG83" ca="1" si="158">IF(B180&gt;=B179,B180+1,B180)</f>
        <v>45</v>
      </c>
      <c r="C83" s="117">
        <f t="shared" ca="1" si="158"/>
        <v>31</v>
      </c>
      <c r="D83" s="117">
        <f t="shared" ca="1" si="158"/>
        <v>56</v>
      </c>
      <c r="E83" s="117">
        <f t="shared" ca="1" si="158"/>
        <v>49</v>
      </c>
      <c r="F83" s="117">
        <f t="shared" ca="1" si="158"/>
        <v>80</v>
      </c>
      <c r="G83" s="117">
        <f t="shared" ca="1" si="158"/>
        <v>71</v>
      </c>
      <c r="H83" s="117">
        <f t="shared" ca="1" si="158"/>
        <v>77</v>
      </c>
      <c r="I83" s="117">
        <f t="shared" ca="1" si="158"/>
        <v>2</v>
      </c>
      <c r="J83" s="117">
        <f t="shared" ca="1" si="158"/>
        <v>47</v>
      </c>
      <c r="K83" s="117">
        <f t="shared" ca="1" si="158"/>
        <v>58</v>
      </c>
      <c r="L83" s="117">
        <f t="shared" ca="1" si="158"/>
        <v>25</v>
      </c>
      <c r="M83" s="117">
        <f t="shared" ca="1" si="158"/>
        <v>5</v>
      </c>
      <c r="N83" s="117">
        <f t="shared" ca="1" si="158"/>
        <v>47</v>
      </c>
      <c r="O83" s="117">
        <f t="shared" ca="1" si="158"/>
        <v>19</v>
      </c>
      <c r="P83" s="117">
        <f t="shared" ca="1" si="158"/>
        <v>5</v>
      </c>
      <c r="Q83" s="117">
        <f t="shared" ca="1" si="158"/>
        <v>75</v>
      </c>
      <c r="R83" s="117">
        <f t="shared" ca="1" si="158"/>
        <v>55</v>
      </c>
      <c r="S83" s="117">
        <f t="shared" ca="1" si="158"/>
        <v>1</v>
      </c>
      <c r="T83" s="117">
        <f t="shared" ca="1" si="158"/>
        <v>10</v>
      </c>
      <c r="U83" s="117">
        <f t="shared" ca="1" si="158"/>
        <v>27</v>
      </c>
      <c r="V83" s="117">
        <f t="shared" ca="1" si="158"/>
        <v>63</v>
      </c>
      <c r="W83" s="117">
        <f t="shared" ca="1" si="158"/>
        <v>14</v>
      </c>
      <c r="X83" s="117">
        <f t="shared" ca="1" si="158"/>
        <v>7</v>
      </c>
      <c r="Y83" s="117">
        <f t="shared" ca="1" si="158"/>
        <v>46</v>
      </c>
      <c r="Z83" s="117">
        <f t="shared" ca="1" si="158"/>
        <v>54</v>
      </c>
      <c r="AA83" s="117">
        <f t="shared" ca="1" si="158"/>
        <v>53</v>
      </c>
      <c r="AB83" s="117">
        <f t="shared" ca="1" si="158"/>
        <v>3</v>
      </c>
      <c r="AC83" s="117">
        <f t="shared" ca="1" si="158"/>
        <v>19</v>
      </c>
      <c r="AD83" s="117">
        <f t="shared" ca="1" si="158"/>
        <v>26</v>
      </c>
      <c r="AE83" s="117">
        <f t="shared" ca="1" si="158"/>
        <v>23</v>
      </c>
      <c r="AF83" s="117">
        <f t="shared" ca="1" si="158"/>
        <v>3</v>
      </c>
      <c r="AG83" s="117">
        <f t="shared" ca="1" si="158"/>
        <v>22</v>
      </c>
      <c r="AH83" s="117">
        <f t="shared" ref="AH83:BI83" ca="1" si="159">IF(AH180&gt;=AH179,AH180+1,AH180)</f>
        <v>25</v>
      </c>
      <c r="AI83" s="117">
        <f t="shared" ca="1" si="159"/>
        <v>16</v>
      </c>
      <c r="AJ83" s="117">
        <f t="shared" ca="1" si="159"/>
        <v>63</v>
      </c>
      <c r="AK83" s="117">
        <f t="shared" ca="1" si="159"/>
        <v>65</v>
      </c>
      <c r="AL83" s="117">
        <f t="shared" ca="1" si="159"/>
        <v>49</v>
      </c>
      <c r="AM83" s="117">
        <f t="shared" ca="1" si="159"/>
        <v>42</v>
      </c>
      <c r="AN83" s="117">
        <f t="shared" ca="1" si="159"/>
        <v>80</v>
      </c>
      <c r="AO83" s="117">
        <f t="shared" ca="1" si="159"/>
        <v>23</v>
      </c>
      <c r="AP83" s="117">
        <f t="shared" ca="1" si="159"/>
        <v>46</v>
      </c>
      <c r="AQ83" s="117">
        <f t="shared" ca="1" si="159"/>
        <v>47</v>
      </c>
      <c r="AR83" s="117">
        <f t="shared" ca="1" si="159"/>
        <v>9</v>
      </c>
      <c r="AS83" s="117">
        <f t="shared" ca="1" si="159"/>
        <v>64</v>
      </c>
      <c r="AT83" s="117">
        <f t="shared" ca="1" si="159"/>
        <v>20</v>
      </c>
      <c r="AU83" s="117">
        <f t="shared" ca="1" si="159"/>
        <v>44</v>
      </c>
      <c r="AV83" s="117">
        <f t="shared" ca="1" si="159"/>
        <v>49</v>
      </c>
      <c r="AW83" s="117">
        <f t="shared" ca="1" si="159"/>
        <v>41</v>
      </c>
      <c r="AX83" s="117">
        <f t="shared" ca="1" si="159"/>
        <v>30</v>
      </c>
      <c r="AY83" s="117">
        <f t="shared" ca="1" si="159"/>
        <v>13</v>
      </c>
      <c r="AZ83" s="117">
        <f t="shared" ca="1" si="159"/>
        <v>1</v>
      </c>
      <c r="BA83" s="117">
        <f t="shared" ca="1" si="159"/>
        <v>69</v>
      </c>
      <c r="BB83" s="117">
        <f t="shared" ca="1" si="159"/>
        <v>26</v>
      </c>
      <c r="BC83" s="117">
        <f t="shared" ca="1" si="159"/>
        <v>46</v>
      </c>
      <c r="BD83" s="117">
        <f t="shared" ca="1" si="159"/>
        <v>33</v>
      </c>
      <c r="BE83" s="117">
        <f t="shared" ca="1" si="159"/>
        <v>31</v>
      </c>
      <c r="BF83" s="117">
        <f t="shared" ca="1" si="159"/>
        <v>30</v>
      </c>
      <c r="BG83" s="117">
        <f t="shared" ca="1" si="159"/>
        <v>58</v>
      </c>
      <c r="BH83" s="117">
        <f t="shared" ca="1" si="159"/>
        <v>51</v>
      </c>
      <c r="BI83" s="118">
        <f t="shared" ca="1" si="159"/>
        <v>49</v>
      </c>
    </row>
    <row r="84" spans="1:61" ht="13.15" x14ac:dyDescent="0.4">
      <c r="A84" s="116">
        <v>81</v>
      </c>
      <c r="B84" s="119">
        <f t="shared" ref="B84:AG84" ca="1" si="160">IF(B181&gt;=MIN(B82,B83),IF((B181+1)&gt;=MAX(B82,B83),B181+2,B181+1),B181)</f>
        <v>10</v>
      </c>
      <c r="C84" s="119">
        <f t="shared" ca="1" si="160"/>
        <v>5</v>
      </c>
      <c r="D84" s="119">
        <f t="shared" ca="1" si="160"/>
        <v>73</v>
      </c>
      <c r="E84" s="119">
        <f t="shared" ca="1" si="160"/>
        <v>65</v>
      </c>
      <c r="F84" s="119">
        <f t="shared" ca="1" si="160"/>
        <v>54</v>
      </c>
      <c r="G84" s="119">
        <f t="shared" ca="1" si="160"/>
        <v>44</v>
      </c>
      <c r="H84" s="119">
        <f t="shared" ca="1" si="160"/>
        <v>11</v>
      </c>
      <c r="I84" s="119">
        <f t="shared" ca="1" si="160"/>
        <v>53</v>
      </c>
      <c r="J84" s="119">
        <f t="shared" ca="1" si="160"/>
        <v>35</v>
      </c>
      <c r="K84" s="119">
        <f t="shared" ca="1" si="160"/>
        <v>50</v>
      </c>
      <c r="L84" s="119">
        <f t="shared" ca="1" si="160"/>
        <v>3</v>
      </c>
      <c r="M84" s="119">
        <f t="shared" ca="1" si="160"/>
        <v>10</v>
      </c>
      <c r="N84" s="119">
        <f t="shared" ca="1" si="160"/>
        <v>3</v>
      </c>
      <c r="O84" s="119">
        <f t="shared" ca="1" si="160"/>
        <v>79</v>
      </c>
      <c r="P84" s="119">
        <f t="shared" ca="1" si="160"/>
        <v>47</v>
      </c>
      <c r="Q84" s="119">
        <f t="shared" ca="1" si="160"/>
        <v>48</v>
      </c>
      <c r="R84" s="119">
        <f t="shared" ca="1" si="160"/>
        <v>42</v>
      </c>
      <c r="S84" s="119">
        <f t="shared" ca="1" si="160"/>
        <v>68</v>
      </c>
      <c r="T84" s="119">
        <f t="shared" ca="1" si="160"/>
        <v>28</v>
      </c>
      <c r="U84" s="119">
        <f t="shared" ca="1" si="160"/>
        <v>57</v>
      </c>
      <c r="V84" s="119">
        <f t="shared" ca="1" si="160"/>
        <v>59</v>
      </c>
      <c r="W84" s="119">
        <f t="shared" ca="1" si="160"/>
        <v>18</v>
      </c>
      <c r="X84" s="119">
        <f t="shared" ca="1" si="160"/>
        <v>2</v>
      </c>
      <c r="Y84" s="119">
        <f t="shared" ca="1" si="160"/>
        <v>66</v>
      </c>
      <c r="Z84" s="119">
        <f t="shared" ca="1" si="160"/>
        <v>4</v>
      </c>
      <c r="AA84" s="119">
        <f t="shared" ca="1" si="160"/>
        <v>34</v>
      </c>
      <c r="AB84" s="119">
        <f t="shared" ca="1" si="160"/>
        <v>42</v>
      </c>
      <c r="AC84" s="119">
        <f t="shared" ca="1" si="160"/>
        <v>16</v>
      </c>
      <c r="AD84" s="119">
        <f t="shared" ca="1" si="160"/>
        <v>2</v>
      </c>
      <c r="AE84" s="119">
        <f t="shared" ca="1" si="160"/>
        <v>24</v>
      </c>
      <c r="AF84" s="119">
        <f t="shared" ca="1" si="160"/>
        <v>71</v>
      </c>
      <c r="AG84" s="119">
        <f t="shared" ca="1" si="160"/>
        <v>30</v>
      </c>
      <c r="AH84" s="119">
        <f t="shared" ref="AH84:BI84" ca="1" si="161">IF(AH181&gt;=MIN(AH82,AH83),IF((AH181+1)&gt;=MAX(AH82,AH83),AH181+2,AH181+1),AH181)</f>
        <v>55</v>
      </c>
      <c r="AI84" s="119">
        <f t="shared" ca="1" si="161"/>
        <v>22</v>
      </c>
      <c r="AJ84" s="119">
        <f t="shared" ca="1" si="161"/>
        <v>1</v>
      </c>
      <c r="AK84" s="119">
        <f t="shared" ca="1" si="161"/>
        <v>58</v>
      </c>
      <c r="AL84" s="119">
        <f t="shared" ca="1" si="161"/>
        <v>70</v>
      </c>
      <c r="AM84" s="119">
        <f t="shared" ca="1" si="161"/>
        <v>64</v>
      </c>
      <c r="AN84" s="119">
        <f t="shared" ca="1" si="161"/>
        <v>2</v>
      </c>
      <c r="AO84" s="119">
        <f t="shared" ca="1" si="161"/>
        <v>44</v>
      </c>
      <c r="AP84" s="119">
        <f t="shared" ca="1" si="161"/>
        <v>79</v>
      </c>
      <c r="AQ84" s="119">
        <f t="shared" ca="1" si="161"/>
        <v>7</v>
      </c>
      <c r="AR84" s="119">
        <f t="shared" ca="1" si="161"/>
        <v>40</v>
      </c>
      <c r="AS84" s="119">
        <f t="shared" ca="1" si="161"/>
        <v>8</v>
      </c>
      <c r="AT84" s="119">
        <f t="shared" ca="1" si="161"/>
        <v>40</v>
      </c>
      <c r="AU84" s="119">
        <f t="shared" ca="1" si="161"/>
        <v>36</v>
      </c>
      <c r="AV84" s="119">
        <f t="shared" ca="1" si="161"/>
        <v>32</v>
      </c>
      <c r="AW84" s="119">
        <f t="shared" ca="1" si="161"/>
        <v>36</v>
      </c>
      <c r="AX84" s="119">
        <f t="shared" ca="1" si="161"/>
        <v>70</v>
      </c>
      <c r="AY84" s="119">
        <f t="shared" ca="1" si="161"/>
        <v>51</v>
      </c>
      <c r="AZ84" s="119">
        <f t="shared" ca="1" si="161"/>
        <v>17</v>
      </c>
      <c r="BA84" s="119">
        <f t="shared" ca="1" si="161"/>
        <v>14</v>
      </c>
      <c r="BB84" s="119">
        <f t="shared" ca="1" si="161"/>
        <v>46</v>
      </c>
      <c r="BC84" s="119">
        <f t="shared" ca="1" si="161"/>
        <v>21</v>
      </c>
      <c r="BD84" s="119">
        <f t="shared" ca="1" si="161"/>
        <v>20</v>
      </c>
      <c r="BE84" s="119">
        <f t="shared" ca="1" si="161"/>
        <v>49</v>
      </c>
      <c r="BF84" s="119">
        <f t="shared" ca="1" si="161"/>
        <v>1</v>
      </c>
      <c r="BG84" s="119">
        <f t="shared" ca="1" si="161"/>
        <v>39</v>
      </c>
      <c r="BH84" s="119">
        <f t="shared" ca="1" si="161"/>
        <v>2</v>
      </c>
      <c r="BI84" s="120">
        <f t="shared" ca="1" si="161"/>
        <v>33</v>
      </c>
    </row>
    <row r="85" spans="1:61" ht="13.15" x14ac:dyDescent="0.4">
      <c r="A85" s="116">
        <v>82</v>
      </c>
      <c r="B85" s="117">
        <f t="shared" ref="B85:AG85" ca="1" si="162">B182</f>
        <v>39</v>
      </c>
      <c r="C85" s="117">
        <f t="shared" ca="1" si="162"/>
        <v>81</v>
      </c>
      <c r="D85" s="117">
        <f t="shared" ca="1" si="162"/>
        <v>39</v>
      </c>
      <c r="E85" s="117">
        <f t="shared" ca="1" si="162"/>
        <v>65</v>
      </c>
      <c r="F85" s="117">
        <f t="shared" ca="1" si="162"/>
        <v>67</v>
      </c>
      <c r="G85" s="117">
        <f t="shared" ca="1" si="162"/>
        <v>60</v>
      </c>
      <c r="H85" s="117">
        <f t="shared" ca="1" si="162"/>
        <v>55</v>
      </c>
      <c r="I85" s="117">
        <f t="shared" ca="1" si="162"/>
        <v>5</v>
      </c>
      <c r="J85" s="117">
        <f t="shared" ca="1" si="162"/>
        <v>5</v>
      </c>
      <c r="K85" s="117">
        <f t="shared" ca="1" si="162"/>
        <v>69</v>
      </c>
      <c r="L85" s="117">
        <f t="shared" ca="1" si="162"/>
        <v>2</v>
      </c>
      <c r="M85" s="117">
        <f t="shared" ca="1" si="162"/>
        <v>52</v>
      </c>
      <c r="N85" s="117">
        <f t="shared" ca="1" si="162"/>
        <v>76</v>
      </c>
      <c r="O85" s="117">
        <f t="shared" ca="1" si="162"/>
        <v>28</v>
      </c>
      <c r="P85" s="117">
        <f t="shared" ca="1" si="162"/>
        <v>3</v>
      </c>
      <c r="Q85" s="117">
        <f t="shared" ca="1" si="162"/>
        <v>65</v>
      </c>
      <c r="R85" s="117">
        <f t="shared" ca="1" si="162"/>
        <v>17</v>
      </c>
      <c r="S85" s="117">
        <f t="shared" ca="1" si="162"/>
        <v>63</v>
      </c>
      <c r="T85" s="117">
        <f t="shared" ca="1" si="162"/>
        <v>54</v>
      </c>
      <c r="U85" s="117">
        <f t="shared" ca="1" si="162"/>
        <v>64</v>
      </c>
      <c r="V85" s="117">
        <f t="shared" ca="1" si="162"/>
        <v>80</v>
      </c>
      <c r="W85" s="117">
        <f t="shared" ca="1" si="162"/>
        <v>53</v>
      </c>
      <c r="X85" s="117">
        <f t="shared" ca="1" si="162"/>
        <v>24</v>
      </c>
      <c r="Y85" s="117">
        <f t="shared" ca="1" si="162"/>
        <v>44</v>
      </c>
      <c r="Z85" s="117">
        <f t="shared" ca="1" si="162"/>
        <v>60</v>
      </c>
      <c r="AA85" s="117">
        <f t="shared" ca="1" si="162"/>
        <v>1</v>
      </c>
      <c r="AB85" s="117">
        <f t="shared" ca="1" si="162"/>
        <v>17</v>
      </c>
      <c r="AC85" s="117">
        <f t="shared" ca="1" si="162"/>
        <v>41</v>
      </c>
      <c r="AD85" s="117">
        <f t="shared" ca="1" si="162"/>
        <v>24</v>
      </c>
      <c r="AE85" s="117">
        <f t="shared" ca="1" si="162"/>
        <v>4</v>
      </c>
      <c r="AF85" s="117">
        <f t="shared" ca="1" si="162"/>
        <v>8</v>
      </c>
      <c r="AG85" s="117">
        <f t="shared" ca="1" si="162"/>
        <v>71</v>
      </c>
      <c r="AH85" s="117">
        <f t="shared" ref="AH85:BI85" ca="1" si="163">AH182</f>
        <v>50</v>
      </c>
      <c r="AI85" s="117">
        <f t="shared" ca="1" si="163"/>
        <v>74</v>
      </c>
      <c r="AJ85" s="117">
        <f t="shared" ca="1" si="163"/>
        <v>17</v>
      </c>
      <c r="AK85" s="117">
        <f t="shared" ca="1" si="163"/>
        <v>69</v>
      </c>
      <c r="AL85" s="117">
        <f t="shared" ca="1" si="163"/>
        <v>24</v>
      </c>
      <c r="AM85" s="117">
        <f t="shared" ca="1" si="163"/>
        <v>41</v>
      </c>
      <c r="AN85" s="117">
        <f t="shared" ca="1" si="163"/>
        <v>64</v>
      </c>
      <c r="AO85" s="117">
        <f t="shared" ca="1" si="163"/>
        <v>4</v>
      </c>
      <c r="AP85" s="117">
        <f t="shared" ca="1" si="163"/>
        <v>67</v>
      </c>
      <c r="AQ85" s="117">
        <f t="shared" ca="1" si="163"/>
        <v>58</v>
      </c>
      <c r="AR85" s="117">
        <f t="shared" ca="1" si="163"/>
        <v>19</v>
      </c>
      <c r="AS85" s="117">
        <f t="shared" ca="1" si="163"/>
        <v>16</v>
      </c>
      <c r="AT85" s="117">
        <f t="shared" ca="1" si="163"/>
        <v>69</v>
      </c>
      <c r="AU85" s="117">
        <f t="shared" ca="1" si="163"/>
        <v>16</v>
      </c>
      <c r="AV85" s="117">
        <f t="shared" ca="1" si="163"/>
        <v>22</v>
      </c>
      <c r="AW85" s="117">
        <f t="shared" ca="1" si="163"/>
        <v>59</v>
      </c>
      <c r="AX85" s="117">
        <f t="shared" ca="1" si="163"/>
        <v>25</v>
      </c>
      <c r="AY85" s="117">
        <f t="shared" ca="1" si="163"/>
        <v>65</v>
      </c>
      <c r="AZ85" s="117">
        <f t="shared" ca="1" si="163"/>
        <v>54</v>
      </c>
      <c r="BA85" s="117">
        <f t="shared" ca="1" si="163"/>
        <v>65</v>
      </c>
      <c r="BB85" s="117">
        <f t="shared" ca="1" si="163"/>
        <v>45</v>
      </c>
      <c r="BC85" s="117">
        <f t="shared" ca="1" si="163"/>
        <v>30</v>
      </c>
      <c r="BD85" s="117">
        <f t="shared" ca="1" si="163"/>
        <v>42</v>
      </c>
      <c r="BE85" s="117">
        <f t="shared" ca="1" si="163"/>
        <v>8</v>
      </c>
      <c r="BF85" s="117">
        <f t="shared" ca="1" si="163"/>
        <v>36</v>
      </c>
      <c r="BG85" s="117">
        <f t="shared" ca="1" si="163"/>
        <v>77</v>
      </c>
      <c r="BH85" s="117">
        <f t="shared" ca="1" si="163"/>
        <v>44</v>
      </c>
      <c r="BI85" s="118">
        <f t="shared" ca="1" si="163"/>
        <v>54</v>
      </c>
    </row>
    <row r="86" spans="1:61" ht="13.15" x14ac:dyDescent="0.4">
      <c r="A86" s="116">
        <v>83</v>
      </c>
      <c r="B86" s="119">
        <f t="shared" ref="B86:AG86" ca="1" si="164">IF(B183&gt;=B182,B183+1,B183)</f>
        <v>12</v>
      </c>
      <c r="C86" s="119">
        <f t="shared" ca="1" si="164"/>
        <v>56</v>
      </c>
      <c r="D86" s="119">
        <f t="shared" ca="1" si="164"/>
        <v>61</v>
      </c>
      <c r="E86" s="119">
        <f t="shared" ca="1" si="164"/>
        <v>28</v>
      </c>
      <c r="F86" s="119">
        <f t="shared" ca="1" si="164"/>
        <v>51</v>
      </c>
      <c r="G86" s="119">
        <f t="shared" ca="1" si="164"/>
        <v>65</v>
      </c>
      <c r="H86" s="119">
        <f t="shared" ca="1" si="164"/>
        <v>31</v>
      </c>
      <c r="I86" s="119">
        <f t="shared" ca="1" si="164"/>
        <v>24</v>
      </c>
      <c r="J86" s="119">
        <f t="shared" ca="1" si="164"/>
        <v>72</v>
      </c>
      <c r="K86" s="119">
        <f t="shared" ca="1" si="164"/>
        <v>15</v>
      </c>
      <c r="L86" s="119">
        <f t="shared" ca="1" si="164"/>
        <v>11</v>
      </c>
      <c r="M86" s="119">
        <f t="shared" ca="1" si="164"/>
        <v>63</v>
      </c>
      <c r="N86" s="119">
        <f t="shared" ca="1" si="164"/>
        <v>23</v>
      </c>
      <c r="O86" s="119">
        <f t="shared" ca="1" si="164"/>
        <v>81</v>
      </c>
      <c r="P86" s="119">
        <f t="shared" ca="1" si="164"/>
        <v>37</v>
      </c>
      <c r="Q86" s="119">
        <f t="shared" ca="1" si="164"/>
        <v>15</v>
      </c>
      <c r="R86" s="119">
        <f t="shared" ca="1" si="164"/>
        <v>74</v>
      </c>
      <c r="S86" s="119">
        <f t="shared" ca="1" si="164"/>
        <v>62</v>
      </c>
      <c r="T86" s="119">
        <f t="shared" ca="1" si="164"/>
        <v>79</v>
      </c>
      <c r="U86" s="119">
        <f t="shared" ca="1" si="164"/>
        <v>57</v>
      </c>
      <c r="V86" s="119">
        <f t="shared" ca="1" si="164"/>
        <v>2</v>
      </c>
      <c r="W86" s="119">
        <f t="shared" ca="1" si="164"/>
        <v>67</v>
      </c>
      <c r="X86" s="119">
        <f t="shared" ca="1" si="164"/>
        <v>21</v>
      </c>
      <c r="Y86" s="119">
        <f t="shared" ca="1" si="164"/>
        <v>45</v>
      </c>
      <c r="Z86" s="119">
        <f t="shared" ca="1" si="164"/>
        <v>69</v>
      </c>
      <c r="AA86" s="119">
        <f t="shared" ca="1" si="164"/>
        <v>61</v>
      </c>
      <c r="AB86" s="119">
        <f t="shared" ca="1" si="164"/>
        <v>3</v>
      </c>
      <c r="AC86" s="119">
        <f t="shared" ca="1" si="164"/>
        <v>16</v>
      </c>
      <c r="AD86" s="119">
        <f t="shared" ca="1" si="164"/>
        <v>42</v>
      </c>
      <c r="AE86" s="119">
        <f t="shared" ca="1" si="164"/>
        <v>76</v>
      </c>
      <c r="AF86" s="119">
        <f t="shared" ca="1" si="164"/>
        <v>21</v>
      </c>
      <c r="AG86" s="119">
        <f t="shared" ca="1" si="164"/>
        <v>4</v>
      </c>
      <c r="AH86" s="119">
        <f t="shared" ref="AH86:BI86" ca="1" si="165">IF(AH183&gt;=AH182,AH183+1,AH183)</f>
        <v>59</v>
      </c>
      <c r="AI86" s="119">
        <f t="shared" ca="1" si="165"/>
        <v>31</v>
      </c>
      <c r="AJ86" s="119">
        <f t="shared" ca="1" si="165"/>
        <v>49</v>
      </c>
      <c r="AK86" s="119">
        <f t="shared" ca="1" si="165"/>
        <v>63</v>
      </c>
      <c r="AL86" s="119">
        <f t="shared" ca="1" si="165"/>
        <v>3</v>
      </c>
      <c r="AM86" s="119">
        <f t="shared" ca="1" si="165"/>
        <v>58</v>
      </c>
      <c r="AN86" s="119">
        <f t="shared" ca="1" si="165"/>
        <v>19</v>
      </c>
      <c r="AO86" s="119">
        <f t="shared" ca="1" si="165"/>
        <v>36</v>
      </c>
      <c r="AP86" s="119">
        <f t="shared" ca="1" si="165"/>
        <v>18</v>
      </c>
      <c r="AQ86" s="119">
        <f t="shared" ca="1" si="165"/>
        <v>3</v>
      </c>
      <c r="AR86" s="119">
        <f t="shared" ca="1" si="165"/>
        <v>36</v>
      </c>
      <c r="AS86" s="119">
        <f t="shared" ca="1" si="165"/>
        <v>76</v>
      </c>
      <c r="AT86" s="119">
        <f t="shared" ca="1" si="165"/>
        <v>4</v>
      </c>
      <c r="AU86" s="119">
        <f t="shared" ca="1" si="165"/>
        <v>37</v>
      </c>
      <c r="AV86" s="119">
        <f t="shared" ca="1" si="165"/>
        <v>9</v>
      </c>
      <c r="AW86" s="119">
        <f t="shared" ca="1" si="165"/>
        <v>56</v>
      </c>
      <c r="AX86" s="119">
        <f t="shared" ca="1" si="165"/>
        <v>2</v>
      </c>
      <c r="AY86" s="119">
        <f t="shared" ca="1" si="165"/>
        <v>81</v>
      </c>
      <c r="AZ86" s="119">
        <f t="shared" ca="1" si="165"/>
        <v>53</v>
      </c>
      <c r="BA86" s="119">
        <f t="shared" ca="1" si="165"/>
        <v>64</v>
      </c>
      <c r="BB86" s="119">
        <f t="shared" ca="1" si="165"/>
        <v>21</v>
      </c>
      <c r="BC86" s="119">
        <f t="shared" ca="1" si="165"/>
        <v>53</v>
      </c>
      <c r="BD86" s="119">
        <f t="shared" ca="1" si="165"/>
        <v>29</v>
      </c>
      <c r="BE86" s="119">
        <f t="shared" ca="1" si="165"/>
        <v>74</v>
      </c>
      <c r="BF86" s="119">
        <f t="shared" ca="1" si="165"/>
        <v>15</v>
      </c>
      <c r="BG86" s="119">
        <f t="shared" ca="1" si="165"/>
        <v>80</v>
      </c>
      <c r="BH86" s="119">
        <f t="shared" ca="1" si="165"/>
        <v>75</v>
      </c>
      <c r="BI86" s="120">
        <f t="shared" ca="1" si="165"/>
        <v>49</v>
      </c>
    </row>
    <row r="87" spans="1:61" ht="13.15" x14ac:dyDescent="0.4">
      <c r="A87" s="116">
        <v>84</v>
      </c>
      <c r="B87" s="117">
        <f t="shared" ref="B87:AG87" ca="1" si="166">IF(B184&gt;=MIN(B85,B86),IF((B184+1)&gt;=MAX(B85,B86),B184+2,B184+1),B184)</f>
        <v>77</v>
      </c>
      <c r="C87" s="117">
        <f t="shared" ca="1" si="166"/>
        <v>29</v>
      </c>
      <c r="D87" s="117">
        <f t="shared" ca="1" si="166"/>
        <v>29</v>
      </c>
      <c r="E87" s="117">
        <f t="shared" ca="1" si="166"/>
        <v>25</v>
      </c>
      <c r="F87" s="117">
        <f t="shared" ca="1" si="166"/>
        <v>23</v>
      </c>
      <c r="G87" s="117">
        <f t="shared" ca="1" si="166"/>
        <v>80</v>
      </c>
      <c r="H87" s="117">
        <f t="shared" ca="1" si="166"/>
        <v>72</v>
      </c>
      <c r="I87" s="117">
        <f t="shared" ca="1" si="166"/>
        <v>29</v>
      </c>
      <c r="J87" s="117">
        <f t="shared" ca="1" si="166"/>
        <v>32</v>
      </c>
      <c r="K87" s="117">
        <f t="shared" ca="1" si="166"/>
        <v>66</v>
      </c>
      <c r="L87" s="117">
        <f t="shared" ca="1" si="166"/>
        <v>76</v>
      </c>
      <c r="M87" s="117">
        <f t="shared" ca="1" si="166"/>
        <v>55</v>
      </c>
      <c r="N87" s="117">
        <f t="shared" ca="1" si="166"/>
        <v>61</v>
      </c>
      <c r="O87" s="117">
        <f t="shared" ca="1" si="166"/>
        <v>49</v>
      </c>
      <c r="P87" s="117">
        <f t="shared" ca="1" si="166"/>
        <v>27</v>
      </c>
      <c r="Q87" s="117">
        <f t="shared" ca="1" si="166"/>
        <v>48</v>
      </c>
      <c r="R87" s="117">
        <f t="shared" ca="1" si="166"/>
        <v>67</v>
      </c>
      <c r="S87" s="117">
        <f t="shared" ca="1" si="166"/>
        <v>21</v>
      </c>
      <c r="T87" s="117">
        <f t="shared" ca="1" si="166"/>
        <v>66</v>
      </c>
      <c r="U87" s="117">
        <f t="shared" ca="1" si="166"/>
        <v>80</v>
      </c>
      <c r="V87" s="117">
        <f t="shared" ca="1" si="166"/>
        <v>79</v>
      </c>
      <c r="W87" s="117">
        <f t="shared" ca="1" si="166"/>
        <v>8</v>
      </c>
      <c r="X87" s="117">
        <f t="shared" ca="1" si="166"/>
        <v>26</v>
      </c>
      <c r="Y87" s="117">
        <f t="shared" ca="1" si="166"/>
        <v>61</v>
      </c>
      <c r="Z87" s="117">
        <f t="shared" ca="1" si="166"/>
        <v>21</v>
      </c>
      <c r="AA87" s="117">
        <f t="shared" ca="1" si="166"/>
        <v>54</v>
      </c>
      <c r="AB87" s="117">
        <f t="shared" ca="1" si="166"/>
        <v>67</v>
      </c>
      <c r="AC87" s="117">
        <f t="shared" ca="1" si="166"/>
        <v>68</v>
      </c>
      <c r="AD87" s="117">
        <f t="shared" ca="1" si="166"/>
        <v>26</v>
      </c>
      <c r="AE87" s="117">
        <f t="shared" ca="1" si="166"/>
        <v>68</v>
      </c>
      <c r="AF87" s="117">
        <f t="shared" ca="1" si="166"/>
        <v>44</v>
      </c>
      <c r="AG87" s="117">
        <f t="shared" ca="1" si="166"/>
        <v>19</v>
      </c>
      <c r="AH87" s="117">
        <f t="shared" ref="AH87:BI87" ca="1" si="167">IF(AH184&gt;=MIN(AH85,AH86),IF((AH184+1)&gt;=MAX(AH85,AH86),AH184+2,AH184+1),AH184)</f>
        <v>41</v>
      </c>
      <c r="AI87" s="117">
        <f t="shared" ca="1" si="167"/>
        <v>28</v>
      </c>
      <c r="AJ87" s="117">
        <f t="shared" ca="1" si="167"/>
        <v>11</v>
      </c>
      <c r="AK87" s="117">
        <f t="shared" ca="1" si="167"/>
        <v>47</v>
      </c>
      <c r="AL87" s="117">
        <f t="shared" ca="1" si="167"/>
        <v>9</v>
      </c>
      <c r="AM87" s="117">
        <f t="shared" ca="1" si="167"/>
        <v>74</v>
      </c>
      <c r="AN87" s="117">
        <f t="shared" ca="1" si="167"/>
        <v>57</v>
      </c>
      <c r="AO87" s="117">
        <f t="shared" ca="1" si="167"/>
        <v>19</v>
      </c>
      <c r="AP87" s="117">
        <f t="shared" ca="1" si="167"/>
        <v>71</v>
      </c>
      <c r="AQ87" s="117">
        <f t="shared" ca="1" si="167"/>
        <v>59</v>
      </c>
      <c r="AR87" s="117">
        <f t="shared" ca="1" si="167"/>
        <v>38</v>
      </c>
      <c r="AS87" s="117">
        <f t="shared" ca="1" si="167"/>
        <v>72</v>
      </c>
      <c r="AT87" s="117">
        <f t="shared" ca="1" si="167"/>
        <v>40</v>
      </c>
      <c r="AU87" s="117">
        <f t="shared" ca="1" si="167"/>
        <v>36</v>
      </c>
      <c r="AV87" s="117">
        <f t="shared" ca="1" si="167"/>
        <v>10</v>
      </c>
      <c r="AW87" s="117">
        <f t="shared" ca="1" si="167"/>
        <v>29</v>
      </c>
      <c r="AX87" s="117">
        <f t="shared" ca="1" si="167"/>
        <v>40</v>
      </c>
      <c r="AY87" s="117">
        <f t="shared" ca="1" si="167"/>
        <v>9</v>
      </c>
      <c r="AZ87" s="117">
        <f t="shared" ca="1" si="167"/>
        <v>44</v>
      </c>
      <c r="BA87" s="117">
        <f t="shared" ca="1" si="167"/>
        <v>30</v>
      </c>
      <c r="BB87" s="117">
        <f t="shared" ca="1" si="167"/>
        <v>32</v>
      </c>
      <c r="BC87" s="117">
        <f t="shared" ca="1" si="167"/>
        <v>56</v>
      </c>
      <c r="BD87" s="117">
        <f t="shared" ca="1" si="167"/>
        <v>25</v>
      </c>
      <c r="BE87" s="117">
        <f t="shared" ca="1" si="167"/>
        <v>49</v>
      </c>
      <c r="BF87" s="117">
        <f t="shared" ca="1" si="167"/>
        <v>14</v>
      </c>
      <c r="BG87" s="117">
        <f t="shared" ca="1" si="167"/>
        <v>3</v>
      </c>
      <c r="BH87" s="117">
        <f t="shared" ca="1" si="167"/>
        <v>9</v>
      </c>
      <c r="BI87" s="118">
        <f t="shared" ca="1" si="167"/>
        <v>35</v>
      </c>
    </row>
    <row r="88" spans="1:61" ht="13.15" x14ac:dyDescent="0.4">
      <c r="A88" s="116">
        <v>85</v>
      </c>
      <c r="B88" s="119">
        <f t="shared" ref="B88:AG88" ca="1" si="168">B185</f>
        <v>81</v>
      </c>
      <c r="C88" s="119">
        <f t="shared" ca="1" si="168"/>
        <v>71</v>
      </c>
      <c r="D88" s="119">
        <f t="shared" ca="1" si="168"/>
        <v>46</v>
      </c>
      <c r="E88" s="119">
        <f t="shared" ca="1" si="168"/>
        <v>3</v>
      </c>
      <c r="F88" s="119">
        <f t="shared" ca="1" si="168"/>
        <v>75</v>
      </c>
      <c r="G88" s="119">
        <f t="shared" ca="1" si="168"/>
        <v>43</v>
      </c>
      <c r="H88" s="119">
        <f t="shared" ca="1" si="168"/>
        <v>58</v>
      </c>
      <c r="I88" s="119">
        <f t="shared" ca="1" si="168"/>
        <v>44</v>
      </c>
      <c r="J88" s="119">
        <f t="shared" ca="1" si="168"/>
        <v>12</v>
      </c>
      <c r="K88" s="119">
        <f t="shared" ca="1" si="168"/>
        <v>71</v>
      </c>
      <c r="L88" s="119">
        <f t="shared" ca="1" si="168"/>
        <v>43</v>
      </c>
      <c r="M88" s="119">
        <f t="shared" ca="1" si="168"/>
        <v>55</v>
      </c>
      <c r="N88" s="119">
        <f t="shared" ca="1" si="168"/>
        <v>76</v>
      </c>
      <c r="O88" s="119">
        <f t="shared" ca="1" si="168"/>
        <v>2</v>
      </c>
      <c r="P88" s="119">
        <f t="shared" ca="1" si="168"/>
        <v>43</v>
      </c>
      <c r="Q88" s="119">
        <f t="shared" ca="1" si="168"/>
        <v>39</v>
      </c>
      <c r="R88" s="119">
        <f t="shared" ca="1" si="168"/>
        <v>53</v>
      </c>
      <c r="S88" s="119">
        <f t="shared" ca="1" si="168"/>
        <v>75</v>
      </c>
      <c r="T88" s="119">
        <f t="shared" ca="1" si="168"/>
        <v>79</v>
      </c>
      <c r="U88" s="119">
        <f t="shared" ca="1" si="168"/>
        <v>48</v>
      </c>
      <c r="V88" s="119">
        <f t="shared" ca="1" si="168"/>
        <v>63</v>
      </c>
      <c r="W88" s="119">
        <f t="shared" ca="1" si="168"/>
        <v>75</v>
      </c>
      <c r="X88" s="119">
        <f t="shared" ca="1" si="168"/>
        <v>2</v>
      </c>
      <c r="Y88" s="119">
        <f t="shared" ca="1" si="168"/>
        <v>43</v>
      </c>
      <c r="Z88" s="119">
        <f t="shared" ca="1" si="168"/>
        <v>49</v>
      </c>
      <c r="AA88" s="119">
        <f t="shared" ca="1" si="168"/>
        <v>13</v>
      </c>
      <c r="AB88" s="119">
        <f t="shared" ca="1" si="168"/>
        <v>54</v>
      </c>
      <c r="AC88" s="119">
        <f t="shared" ca="1" si="168"/>
        <v>58</v>
      </c>
      <c r="AD88" s="119">
        <f t="shared" ca="1" si="168"/>
        <v>1</v>
      </c>
      <c r="AE88" s="119">
        <f t="shared" ca="1" si="168"/>
        <v>2</v>
      </c>
      <c r="AF88" s="119">
        <f t="shared" ca="1" si="168"/>
        <v>21</v>
      </c>
      <c r="AG88" s="119">
        <f t="shared" ca="1" si="168"/>
        <v>75</v>
      </c>
      <c r="AH88" s="119">
        <f t="shared" ref="AH88:BI88" ca="1" si="169">AH185</f>
        <v>50</v>
      </c>
      <c r="AI88" s="119">
        <f t="shared" ca="1" si="169"/>
        <v>15</v>
      </c>
      <c r="AJ88" s="119">
        <f t="shared" ca="1" si="169"/>
        <v>29</v>
      </c>
      <c r="AK88" s="119">
        <f t="shared" ca="1" si="169"/>
        <v>4</v>
      </c>
      <c r="AL88" s="119">
        <f t="shared" ca="1" si="169"/>
        <v>74</v>
      </c>
      <c r="AM88" s="119">
        <f t="shared" ca="1" si="169"/>
        <v>65</v>
      </c>
      <c r="AN88" s="119">
        <f t="shared" ca="1" si="169"/>
        <v>13</v>
      </c>
      <c r="AO88" s="119">
        <f t="shared" ca="1" si="169"/>
        <v>44</v>
      </c>
      <c r="AP88" s="119">
        <f t="shared" ca="1" si="169"/>
        <v>70</v>
      </c>
      <c r="AQ88" s="119">
        <f t="shared" ca="1" si="169"/>
        <v>29</v>
      </c>
      <c r="AR88" s="119">
        <f t="shared" ca="1" si="169"/>
        <v>43</v>
      </c>
      <c r="AS88" s="119">
        <f t="shared" ca="1" si="169"/>
        <v>7</v>
      </c>
      <c r="AT88" s="119">
        <f t="shared" ca="1" si="169"/>
        <v>66</v>
      </c>
      <c r="AU88" s="119">
        <f t="shared" ca="1" si="169"/>
        <v>63</v>
      </c>
      <c r="AV88" s="119">
        <f t="shared" ca="1" si="169"/>
        <v>21</v>
      </c>
      <c r="AW88" s="119">
        <f t="shared" ca="1" si="169"/>
        <v>6</v>
      </c>
      <c r="AX88" s="119">
        <f t="shared" ca="1" si="169"/>
        <v>48</v>
      </c>
      <c r="AY88" s="119">
        <f t="shared" ca="1" si="169"/>
        <v>13</v>
      </c>
      <c r="AZ88" s="119">
        <f t="shared" ca="1" si="169"/>
        <v>5</v>
      </c>
      <c r="BA88" s="119">
        <f t="shared" ca="1" si="169"/>
        <v>23</v>
      </c>
      <c r="BB88" s="119">
        <f t="shared" ca="1" si="169"/>
        <v>59</v>
      </c>
      <c r="BC88" s="119">
        <f t="shared" ca="1" si="169"/>
        <v>18</v>
      </c>
      <c r="BD88" s="119">
        <f t="shared" ca="1" si="169"/>
        <v>49</v>
      </c>
      <c r="BE88" s="119">
        <f t="shared" ca="1" si="169"/>
        <v>81</v>
      </c>
      <c r="BF88" s="119">
        <f t="shared" ca="1" si="169"/>
        <v>80</v>
      </c>
      <c r="BG88" s="119">
        <f t="shared" ca="1" si="169"/>
        <v>14</v>
      </c>
      <c r="BH88" s="119">
        <f t="shared" ca="1" si="169"/>
        <v>34</v>
      </c>
      <c r="BI88" s="120">
        <f t="shared" ca="1" si="169"/>
        <v>27</v>
      </c>
    </row>
    <row r="89" spans="1:61" ht="13.15" x14ac:dyDescent="0.4">
      <c r="A89" s="116">
        <v>86</v>
      </c>
      <c r="B89" s="117">
        <f t="shared" ref="B89:AG89" ca="1" si="170">IF(B186&gt;=B185,B186+1,B186)</f>
        <v>18</v>
      </c>
      <c r="C89" s="117">
        <f t="shared" ca="1" si="170"/>
        <v>28</v>
      </c>
      <c r="D89" s="117">
        <f t="shared" ca="1" si="170"/>
        <v>17</v>
      </c>
      <c r="E89" s="117">
        <f t="shared" ca="1" si="170"/>
        <v>21</v>
      </c>
      <c r="F89" s="117">
        <f t="shared" ca="1" si="170"/>
        <v>8</v>
      </c>
      <c r="G89" s="117">
        <f t="shared" ca="1" si="170"/>
        <v>36</v>
      </c>
      <c r="H89" s="117">
        <f t="shared" ca="1" si="170"/>
        <v>38</v>
      </c>
      <c r="I89" s="117">
        <f t="shared" ca="1" si="170"/>
        <v>13</v>
      </c>
      <c r="J89" s="117">
        <f t="shared" ca="1" si="170"/>
        <v>30</v>
      </c>
      <c r="K89" s="117">
        <f t="shared" ca="1" si="170"/>
        <v>18</v>
      </c>
      <c r="L89" s="117">
        <f t="shared" ca="1" si="170"/>
        <v>6</v>
      </c>
      <c r="M89" s="117">
        <f t="shared" ca="1" si="170"/>
        <v>49</v>
      </c>
      <c r="N89" s="117">
        <f t="shared" ca="1" si="170"/>
        <v>9</v>
      </c>
      <c r="O89" s="117">
        <f t="shared" ca="1" si="170"/>
        <v>26</v>
      </c>
      <c r="P89" s="117">
        <f t="shared" ca="1" si="170"/>
        <v>56</v>
      </c>
      <c r="Q89" s="117">
        <f t="shared" ca="1" si="170"/>
        <v>46</v>
      </c>
      <c r="R89" s="117">
        <f t="shared" ca="1" si="170"/>
        <v>44</v>
      </c>
      <c r="S89" s="117">
        <f t="shared" ca="1" si="170"/>
        <v>72</v>
      </c>
      <c r="T89" s="117">
        <f t="shared" ca="1" si="170"/>
        <v>15</v>
      </c>
      <c r="U89" s="117">
        <f t="shared" ca="1" si="170"/>
        <v>61</v>
      </c>
      <c r="V89" s="117">
        <f t="shared" ca="1" si="170"/>
        <v>42</v>
      </c>
      <c r="W89" s="117">
        <f t="shared" ca="1" si="170"/>
        <v>10</v>
      </c>
      <c r="X89" s="117">
        <f t="shared" ca="1" si="170"/>
        <v>14</v>
      </c>
      <c r="Y89" s="117">
        <f t="shared" ca="1" si="170"/>
        <v>73</v>
      </c>
      <c r="Z89" s="117">
        <f t="shared" ca="1" si="170"/>
        <v>66</v>
      </c>
      <c r="AA89" s="117">
        <f t="shared" ca="1" si="170"/>
        <v>42</v>
      </c>
      <c r="AB89" s="117">
        <f t="shared" ca="1" si="170"/>
        <v>3</v>
      </c>
      <c r="AC89" s="117">
        <f t="shared" ca="1" si="170"/>
        <v>57</v>
      </c>
      <c r="AD89" s="117">
        <f t="shared" ca="1" si="170"/>
        <v>80</v>
      </c>
      <c r="AE89" s="117">
        <f t="shared" ca="1" si="170"/>
        <v>9</v>
      </c>
      <c r="AF89" s="117">
        <f t="shared" ca="1" si="170"/>
        <v>11</v>
      </c>
      <c r="AG89" s="117">
        <f t="shared" ca="1" si="170"/>
        <v>19</v>
      </c>
      <c r="AH89" s="117">
        <f t="shared" ref="AH89:BI89" ca="1" si="171">IF(AH186&gt;=AH185,AH186+1,AH186)</f>
        <v>7</v>
      </c>
      <c r="AI89" s="117">
        <f t="shared" ca="1" si="171"/>
        <v>8</v>
      </c>
      <c r="AJ89" s="117">
        <f t="shared" ca="1" si="171"/>
        <v>58</v>
      </c>
      <c r="AK89" s="117">
        <f t="shared" ca="1" si="171"/>
        <v>14</v>
      </c>
      <c r="AL89" s="117">
        <f t="shared" ca="1" si="171"/>
        <v>7</v>
      </c>
      <c r="AM89" s="117">
        <f t="shared" ca="1" si="171"/>
        <v>45</v>
      </c>
      <c r="AN89" s="117">
        <f t="shared" ca="1" si="171"/>
        <v>40</v>
      </c>
      <c r="AO89" s="117">
        <f t="shared" ca="1" si="171"/>
        <v>29</v>
      </c>
      <c r="AP89" s="117">
        <f t="shared" ca="1" si="171"/>
        <v>49</v>
      </c>
      <c r="AQ89" s="117">
        <f t="shared" ca="1" si="171"/>
        <v>37</v>
      </c>
      <c r="AR89" s="117">
        <f t="shared" ca="1" si="171"/>
        <v>57</v>
      </c>
      <c r="AS89" s="117">
        <f t="shared" ca="1" si="171"/>
        <v>12</v>
      </c>
      <c r="AT89" s="117">
        <f t="shared" ca="1" si="171"/>
        <v>59</v>
      </c>
      <c r="AU89" s="117">
        <f t="shared" ca="1" si="171"/>
        <v>80</v>
      </c>
      <c r="AV89" s="117">
        <f t="shared" ca="1" si="171"/>
        <v>29</v>
      </c>
      <c r="AW89" s="117">
        <f t="shared" ca="1" si="171"/>
        <v>16</v>
      </c>
      <c r="AX89" s="117">
        <f t="shared" ca="1" si="171"/>
        <v>60</v>
      </c>
      <c r="AY89" s="117">
        <f t="shared" ca="1" si="171"/>
        <v>28</v>
      </c>
      <c r="AZ89" s="117">
        <f t="shared" ca="1" si="171"/>
        <v>39</v>
      </c>
      <c r="BA89" s="117">
        <f t="shared" ca="1" si="171"/>
        <v>25</v>
      </c>
      <c r="BB89" s="117">
        <f t="shared" ca="1" si="171"/>
        <v>78</v>
      </c>
      <c r="BC89" s="117">
        <f t="shared" ca="1" si="171"/>
        <v>57</v>
      </c>
      <c r="BD89" s="117">
        <f t="shared" ca="1" si="171"/>
        <v>18</v>
      </c>
      <c r="BE89" s="117">
        <f t="shared" ca="1" si="171"/>
        <v>28</v>
      </c>
      <c r="BF89" s="117">
        <f t="shared" ca="1" si="171"/>
        <v>61</v>
      </c>
      <c r="BG89" s="117">
        <f t="shared" ca="1" si="171"/>
        <v>49</v>
      </c>
      <c r="BH89" s="117">
        <f t="shared" ca="1" si="171"/>
        <v>71</v>
      </c>
      <c r="BI89" s="118">
        <f t="shared" ca="1" si="171"/>
        <v>73</v>
      </c>
    </row>
    <row r="90" spans="1:61" ht="13.15" x14ac:dyDescent="0.4">
      <c r="A90" s="116">
        <v>87</v>
      </c>
      <c r="B90" s="119">
        <f t="shared" ref="B90:AG90" ca="1" si="172">IF(B187&gt;=MIN(B88,B89),IF((B187+1)&gt;=MAX(B88,B89),B187+2,B187+1),B187)</f>
        <v>56</v>
      </c>
      <c r="C90" s="119">
        <f t="shared" ca="1" si="172"/>
        <v>11</v>
      </c>
      <c r="D90" s="119">
        <f t="shared" ca="1" si="172"/>
        <v>3</v>
      </c>
      <c r="E90" s="119">
        <f t="shared" ca="1" si="172"/>
        <v>27</v>
      </c>
      <c r="F90" s="119">
        <f t="shared" ca="1" si="172"/>
        <v>53</v>
      </c>
      <c r="G90" s="119">
        <f t="shared" ca="1" si="172"/>
        <v>27</v>
      </c>
      <c r="H90" s="119">
        <f t="shared" ca="1" si="172"/>
        <v>3</v>
      </c>
      <c r="I90" s="119">
        <f t="shared" ca="1" si="172"/>
        <v>25</v>
      </c>
      <c r="J90" s="119">
        <f t="shared" ca="1" si="172"/>
        <v>81</v>
      </c>
      <c r="K90" s="119">
        <f t="shared" ca="1" si="172"/>
        <v>46</v>
      </c>
      <c r="L90" s="119">
        <f t="shared" ca="1" si="172"/>
        <v>50</v>
      </c>
      <c r="M90" s="119">
        <f t="shared" ca="1" si="172"/>
        <v>14</v>
      </c>
      <c r="N90" s="119">
        <f t="shared" ca="1" si="172"/>
        <v>47</v>
      </c>
      <c r="O90" s="119">
        <f t="shared" ca="1" si="172"/>
        <v>53</v>
      </c>
      <c r="P90" s="119">
        <f t="shared" ca="1" si="172"/>
        <v>16</v>
      </c>
      <c r="Q90" s="119">
        <f t="shared" ca="1" si="172"/>
        <v>6</v>
      </c>
      <c r="R90" s="119">
        <f t="shared" ca="1" si="172"/>
        <v>75</v>
      </c>
      <c r="S90" s="119">
        <f t="shared" ca="1" si="172"/>
        <v>42</v>
      </c>
      <c r="T90" s="119">
        <f t="shared" ca="1" si="172"/>
        <v>34</v>
      </c>
      <c r="U90" s="119">
        <f t="shared" ca="1" si="172"/>
        <v>26</v>
      </c>
      <c r="V90" s="119">
        <f t="shared" ca="1" si="172"/>
        <v>40</v>
      </c>
      <c r="W90" s="119">
        <f t="shared" ca="1" si="172"/>
        <v>34</v>
      </c>
      <c r="X90" s="119">
        <f t="shared" ca="1" si="172"/>
        <v>43</v>
      </c>
      <c r="Y90" s="119">
        <f t="shared" ca="1" si="172"/>
        <v>64</v>
      </c>
      <c r="Z90" s="119">
        <f t="shared" ca="1" si="172"/>
        <v>12</v>
      </c>
      <c r="AA90" s="119">
        <f t="shared" ca="1" si="172"/>
        <v>12</v>
      </c>
      <c r="AB90" s="119">
        <f t="shared" ca="1" si="172"/>
        <v>23</v>
      </c>
      <c r="AC90" s="119">
        <f t="shared" ca="1" si="172"/>
        <v>42</v>
      </c>
      <c r="AD90" s="119">
        <f t="shared" ca="1" si="172"/>
        <v>19</v>
      </c>
      <c r="AE90" s="119">
        <f t="shared" ca="1" si="172"/>
        <v>42</v>
      </c>
      <c r="AF90" s="119">
        <f t="shared" ca="1" si="172"/>
        <v>51</v>
      </c>
      <c r="AG90" s="119">
        <f t="shared" ca="1" si="172"/>
        <v>52</v>
      </c>
      <c r="AH90" s="119">
        <f t="shared" ref="AH90:BI90" ca="1" si="173">IF(AH187&gt;=MIN(AH88,AH89),IF((AH187+1)&gt;=MAX(AH88,AH89),AH187+2,AH187+1),AH187)</f>
        <v>41</v>
      </c>
      <c r="AI90" s="119">
        <f t="shared" ca="1" si="173"/>
        <v>61</v>
      </c>
      <c r="AJ90" s="119">
        <f t="shared" ca="1" si="173"/>
        <v>66</v>
      </c>
      <c r="AK90" s="119">
        <f t="shared" ca="1" si="173"/>
        <v>10</v>
      </c>
      <c r="AL90" s="119">
        <f t="shared" ca="1" si="173"/>
        <v>8</v>
      </c>
      <c r="AM90" s="119">
        <f t="shared" ca="1" si="173"/>
        <v>32</v>
      </c>
      <c r="AN90" s="119">
        <f t="shared" ca="1" si="173"/>
        <v>3</v>
      </c>
      <c r="AO90" s="119">
        <f t="shared" ca="1" si="173"/>
        <v>74</v>
      </c>
      <c r="AP90" s="119">
        <f t="shared" ca="1" si="173"/>
        <v>75</v>
      </c>
      <c r="AQ90" s="119">
        <f t="shared" ca="1" si="173"/>
        <v>78</v>
      </c>
      <c r="AR90" s="119">
        <f t="shared" ca="1" si="173"/>
        <v>37</v>
      </c>
      <c r="AS90" s="119">
        <f t="shared" ca="1" si="173"/>
        <v>52</v>
      </c>
      <c r="AT90" s="119">
        <f t="shared" ca="1" si="173"/>
        <v>18</v>
      </c>
      <c r="AU90" s="119">
        <f t="shared" ca="1" si="173"/>
        <v>43</v>
      </c>
      <c r="AV90" s="119">
        <f t="shared" ca="1" si="173"/>
        <v>15</v>
      </c>
      <c r="AW90" s="119">
        <f t="shared" ca="1" si="173"/>
        <v>36</v>
      </c>
      <c r="AX90" s="119">
        <f t="shared" ca="1" si="173"/>
        <v>5</v>
      </c>
      <c r="AY90" s="119">
        <f t="shared" ca="1" si="173"/>
        <v>40</v>
      </c>
      <c r="AZ90" s="119">
        <f t="shared" ca="1" si="173"/>
        <v>16</v>
      </c>
      <c r="BA90" s="119">
        <f t="shared" ca="1" si="173"/>
        <v>48</v>
      </c>
      <c r="BB90" s="119">
        <f t="shared" ca="1" si="173"/>
        <v>57</v>
      </c>
      <c r="BC90" s="119">
        <f t="shared" ca="1" si="173"/>
        <v>49</v>
      </c>
      <c r="BD90" s="119">
        <f t="shared" ca="1" si="173"/>
        <v>52</v>
      </c>
      <c r="BE90" s="119">
        <f t="shared" ca="1" si="173"/>
        <v>54</v>
      </c>
      <c r="BF90" s="119">
        <f t="shared" ca="1" si="173"/>
        <v>1</v>
      </c>
      <c r="BG90" s="119">
        <f t="shared" ca="1" si="173"/>
        <v>64</v>
      </c>
      <c r="BH90" s="119">
        <f t="shared" ca="1" si="173"/>
        <v>44</v>
      </c>
      <c r="BI90" s="120">
        <f t="shared" ca="1" si="173"/>
        <v>75</v>
      </c>
    </row>
    <row r="91" spans="1:61" ht="13.15" x14ac:dyDescent="0.4">
      <c r="A91" s="116">
        <v>88</v>
      </c>
      <c r="B91" s="117">
        <f t="shared" ref="B91:AG91" ca="1" si="174">B188</f>
        <v>80</v>
      </c>
      <c r="C91" s="117">
        <f t="shared" ca="1" si="174"/>
        <v>43</v>
      </c>
      <c r="D91" s="117">
        <f t="shared" ca="1" si="174"/>
        <v>35</v>
      </c>
      <c r="E91" s="117">
        <f t="shared" ca="1" si="174"/>
        <v>72</v>
      </c>
      <c r="F91" s="117">
        <f t="shared" ca="1" si="174"/>
        <v>80</v>
      </c>
      <c r="G91" s="117">
        <f t="shared" ca="1" si="174"/>
        <v>76</v>
      </c>
      <c r="H91" s="117">
        <f t="shared" ca="1" si="174"/>
        <v>49</v>
      </c>
      <c r="I91" s="117">
        <f t="shared" ca="1" si="174"/>
        <v>27</v>
      </c>
      <c r="J91" s="117">
        <f t="shared" ca="1" si="174"/>
        <v>34</v>
      </c>
      <c r="K91" s="117">
        <f t="shared" ca="1" si="174"/>
        <v>53</v>
      </c>
      <c r="L91" s="117">
        <f t="shared" ca="1" si="174"/>
        <v>77</v>
      </c>
      <c r="M91" s="117">
        <f t="shared" ca="1" si="174"/>
        <v>58</v>
      </c>
      <c r="N91" s="117">
        <f t="shared" ca="1" si="174"/>
        <v>59</v>
      </c>
      <c r="O91" s="117">
        <f t="shared" ca="1" si="174"/>
        <v>73</v>
      </c>
      <c r="P91" s="117">
        <f t="shared" ca="1" si="174"/>
        <v>60</v>
      </c>
      <c r="Q91" s="117">
        <f t="shared" ca="1" si="174"/>
        <v>54</v>
      </c>
      <c r="R91" s="117">
        <f t="shared" ca="1" si="174"/>
        <v>42</v>
      </c>
      <c r="S91" s="117">
        <f t="shared" ca="1" si="174"/>
        <v>36</v>
      </c>
      <c r="T91" s="117">
        <f t="shared" ca="1" si="174"/>
        <v>37</v>
      </c>
      <c r="U91" s="117">
        <f t="shared" ca="1" si="174"/>
        <v>61</v>
      </c>
      <c r="V91" s="117">
        <f t="shared" ca="1" si="174"/>
        <v>42</v>
      </c>
      <c r="W91" s="117">
        <f t="shared" ca="1" si="174"/>
        <v>71</v>
      </c>
      <c r="X91" s="117">
        <f t="shared" ca="1" si="174"/>
        <v>5</v>
      </c>
      <c r="Y91" s="117">
        <f t="shared" ca="1" si="174"/>
        <v>49</v>
      </c>
      <c r="Z91" s="117">
        <f t="shared" ca="1" si="174"/>
        <v>75</v>
      </c>
      <c r="AA91" s="117">
        <f t="shared" ca="1" si="174"/>
        <v>42</v>
      </c>
      <c r="AB91" s="117">
        <f t="shared" ca="1" si="174"/>
        <v>34</v>
      </c>
      <c r="AC91" s="117">
        <f t="shared" ca="1" si="174"/>
        <v>80</v>
      </c>
      <c r="AD91" s="117">
        <f t="shared" ca="1" si="174"/>
        <v>41</v>
      </c>
      <c r="AE91" s="117">
        <f t="shared" ca="1" si="174"/>
        <v>48</v>
      </c>
      <c r="AF91" s="117">
        <f t="shared" ca="1" si="174"/>
        <v>36</v>
      </c>
      <c r="AG91" s="117">
        <f t="shared" ca="1" si="174"/>
        <v>30</v>
      </c>
      <c r="AH91" s="117">
        <f t="shared" ref="AH91:BI91" ca="1" si="175">AH188</f>
        <v>45</v>
      </c>
      <c r="AI91" s="117">
        <f t="shared" ca="1" si="175"/>
        <v>14</v>
      </c>
      <c r="AJ91" s="117">
        <f t="shared" ca="1" si="175"/>
        <v>16</v>
      </c>
      <c r="AK91" s="117">
        <f t="shared" ca="1" si="175"/>
        <v>50</v>
      </c>
      <c r="AL91" s="117">
        <f t="shared" ca="1" si="175"/>
        <v>80</v>
      </c>
      <c r="AM91" s="117">
        <f t="shared" ca="1" si="175"/>
        <v>31</v>
      </c>
      <c r="AN91" s="117">
        <f t="shared" ca="1" si="175"/>
        <v>17</v>
      </c>
      <c r="AO91" s="117">
        <f t="shared" ca="1" si="175"/>
        <v>13</v>
      </c>
      <c r="AP91" s="117">
        <f t="shared" ca="1" si="175"/>
        <v>31</v>
      </c>
      <c r="AQ91" s="117">
        <f t="shared" ca="1" si="175"/>
        <v>79</v>
      </c>
      <c r="AR91" s="117">
        <f t="shared" ca="1" si="175"/>
        <v>16</v>
      </c>
      <c r="AS91" s="117">
        <f t="shared" ca="1" si="175"/>
        <v>19</v>
      </c>
      <c r="AT91" s="117">
        <f t="shared" ca="1" si="175"/>
        <v>37</v>
      </c>
      <c r="AU91" s="117">
        <f t="shared" ca="1" si="175"/>
        <v>38</v>
      </c>
      <c r="AV91" s="117">
        <f t="shared" ca="1" si="175"/>
        <v>76</v>
      </c>
      <c r="AW91" s="117">
        <f t="shared" ca="1" si="175"/>
        <v>23</v>
      </c>
      <c r="AX91" s="117">
        <f t="shared" ca="1" si="175"/>
        <v>17</v>
      </c>
      <c r="AY91" s="117">
        <f t="shared" ca="1" si="175"/>
        <v>3</v>
      </c>
      <c r="AZ91" s="117">
        <f t="shared" ca="1" si="175"/>
        <v>75</v>
      </c>
      <c r="BA91" s="117">
        <f t="shared" ca="1" si="175"/>
        <v>42</v>
      </c>
      <c r="BB91" s="117">
        <f t="shared" ca="1" si="175"/>
        <v>31</v>
      </c>
      <c r="BC91" s="117">
        <f t="shared" ca="1" si="175"/>
        <v>51</v>
      </c>
      <c r="BD91" s="117">
        <f t="shared" ca="1" si="175"/>
        <v>44</v>
      </c>
      <c r="BE91" s="117">
        <f t="shared" ca="1" si="175"/>
        <v>58</v>
      </c>
      <c r="BF91" s="117">
        <f t="shared" ca="1" si="175"/>
        <v>58</v>
      </c>
      <c r="BG91" s="117">
        <f t="shared" ca="1" si="175"/>
        <v>28</v>
      </c>
      <c r="BH91" s="117">
        <f t="shared" ca="1" si="175"/>
        <v>80</v>
      </c>
      <c r="BI91" s="118">
        <f t="shared" ca="1" si="175"/>
        <v>34</v>
      </c>
    </row>
    <row r="92" spans="1:61" ht="13.15" x14ac:dyDescent="0.4">
      <c r="A92" s="116">
        <v>89</v>
      </c>
      <c r="B92" s="119">
        <f t="shared" ref="B92:AG92" ca="1" si="176">IF(B189&gt;=B188,B189+1,B189)</f>
        <v>55</v>
      </c>
      <c r="C92" s="119">
        <f t="shared" ca="1" si="176"/>
        <v>26</v>
      </c>
      <c r="D92" s="119">
        <f t="shared" ca="1" si="176"/>
        <v>22</v>
      </c>
      <c r="E92" s="119">
        <f t="shared" ca="1" si="176"/>
        <v>78</v>
      </c>
      <c r="F92" s="119">
        <f t="shared" ca="1" si="176"/>
        <v>2</v>
      </c>
      <c r="G92" s="119">
        <f t="shared" ca="1" si="176"/>
        <v>21</v>
      </c>
      <c r="H92" s="119">
        <f t="shared" ca="1" si="176"/>
        <v>22</v>
      </c>
      <c r="I92" s="119">
        <f t="shared" ca="1" si="176"/>
        <v>48</v>
      </c>
      <c r="J92" s="119">
        <f t="shared" ca="1" si="176"/>
        <v>36</v>
      </c>
      <c r="K92" s="119">
        <f t="shared" ca="1" si="176"/>
        <v>22</v>
      </c>
      <c r="L92" s="119">
        <f t="shared" ca="1" si="176"/>
        <v>25</v>
      </c>
      <c r="M92" s="119">
        <f t="shared" ca="1" si="176"/>
        <v>28</v>
      </c>
      <c r="N92" s="119">
        <f t="shared" ca="1" si="176"/>
        <v>53</v>
      </c>
      <c r="O92" s="119">
        <f t="shared" ca="1" si="176"/>
        <v>43</v>
      </c>
      <c r="P92" s="119">
        <f t="shared" ca="1" si="176"/>
        <v>75</v>
      </c>
      <c r="Q92" s="119">
        <f t="shared" ca="1" si="176"/>
        <v>25</v>
      </c>
      <c r="R92" s="119">
        <f t="shared" ca="1" si="176"/>
        <v>64</v>
      </c>
      <c r="S92" s="119">
        <f t="shared" ca="1" si="176"/>
        <v>14</v>
      </c>
      <c r="T92" s="119">
        <f t="shared" ca="1" si="176"/>
        <v>10</v>
      </c>
      <c r="U92" s="119">
        <f t="shared" ca="1" si="176"/>
        <v>22</v>
      </c>
      <c r="V92" s="119">
        <f t="shared" ca="1" si="176"/>
        <v>72</v>
      </c>
      <c r="W92" s="119">
        <f t="shared" ca="1" si="176"/>
        <v>64</v>
      </c>
      <c r="X92" s="119">
        <f t="shared" ca="1" si="176"/>
        <v>21</v>
      </c>
      <c r="Y92" s="119">
        <f t="shared" ca="1" si="176"/>
        <v>77</v>
      </c>
      <c r="Z92" s="119">
        <f t="shared" ca="1" si="176"/>
        <v>16</v>
      </c>
      <c r="AA92" s="119">
        <f t="shared" ca="1" si="176"/>
        <v>36</v>
      </c>
      <c r="AB92" s="119">
        <f t="shared" ca="1" si="176"/>
        <v>12</v>
      </c>
      <c r="AC92" s="119">
        <f t="shared" ca="1" si="176"/>
        <v>69</v>
      </c>
      <c r="AD92" s="119">
        <f t="shared" ca="1" si="176"/>
        <v>23</v>
      </c>
      <c r="AE92" s="119">
        <f t="shared" ca="1" si="176"/>
        <v>61</v>
      </c>
      <c r="AF92" s="119">
        <f t="shared" ca="1" si="176"/>
        <v>10</v>
      </c>
      <c r="AG92" s="119">
        <f t="shared" ca="1" si="176"/>
        <v>23</v>
      </c>
      <c r="AH92" s="119">
        <f t="shared" ref="AH92:BI92" ca="1" si="177">IF(AH189&gt;=AH188,AH189+1,AH189)</f>
        <v>11</v>
      </c>
      <c r="AI92" s="119">
        <f t="shared" ca="1" si="177"/>
        <v>59</v>
      </c>
      <c r="AJ92" s="119">
        <f t="shared" ca="1" si="177"/>
        <v>14</v>
      </c>
      <c r="AK92" s="119">
        <f t="shared" ca="1" si="177"/>
        <v>35</v>
      </c>
      <c r="AL92" s="119">
        <f t="shared" ca="1" si="177"/>
        <v>58</v>
      </c>
      <c r="AM92" s="119">
        <f t="shared" ca="1" si="177"/>
        <v>48</v>
      </c>
      <c r="AN92" s="119">
        <f t="shared" ca="1" si="177"/>
        <v>44</v>
      </c>
      <c r="AO92" s="119">
        <f t="shared" ca="1" si="177"/>
        <v>68</v>
      </c>
      <c r="AP92" s="119">
        <f t="shared" ca="1" si="177"/>
        <v>18</v>
      </c>
      <c r="AQ92" s="119">
        <f t="shared" ca="1" si="177"/>
        <v>12</v>
      </c>
      <c r="AR92" s="119">
        <f t="shared" ca="1" si="177"/>
        <v>20</v>
      </c>
      <c r="AS92" s="119">
        <f t="shared" ca="1" si="177"/>
        <v>35</v>
      </c>
      <c r="AT92" s="119">
        <f t="shared" ca="1" si="177"/>
        <v>11</v>
      </c>
      <c r="AU92" s="119">
        <f t="shared" ca="1" si="177"/>
        <v>12</v>
      </c>
      <c r="AV92" s="119">
        <f t="shared" ca="1" si="177"/>
        <v>22</v>
      </c>
      <c r="AW92" s="119">
        <f t="shared" ca="1" si="177"/>
        <v>16</v>
      </c>
      <c r="AX92" s="119">
        <f t="shared" ca="1" si="177"/>
        <v>43</v>
      </c>
      <c r="AY92" s="119">
        <f t="shared" ca="1" si="177"/>
        <v>73</v>
      </c>
      <c r="AZ92" s="119">
        <f t="shared" ca="1" si="177"/>
        <v>51</v>
      </c>
      <c r="BA92" s="119">
        <f t="shared" ca="1" si="177"/>
        <v>45</v>
      </c>
      <c r="BB92" s="119">
        <f t="shared" ca="1" si="177"/>
        <v>35</v>
      </c>
      <c r="BC92" s="119">
        <f t="shared" ca="1" si="177"/>
        <v>25</v>
      </c>
      <c r="BD92" s="119">
        <f t="shared" ca="1" si="177"/>
        <v>65</v>
      </c>
      <c r="BE92" s="119">
        <f t="shared" ca="1" si="177"/>
        <v>69</v>
      </c>
      <c r="BF92" s="119">
        <f t="shared" ca="1" si="177"/>
        <v>48</v>
      </c>
      <c r="BG92" s="119">
        <f t="shared" ca="1" si="177"/>
        <v>31</v>
      </c>
      <c r="BH92" s="119">
        <f t="shared" ca="1" si="177"/>
        <v>22</v>
      </c>
      <c r="BI92" s="120">
        <f t="shared" ca="1" si="177"/>
        <v>35</v>
      </c>
    </row>
    <row r="93" spans="1:61" ht="13.5" thickBot="1" x14ac:dyDescent="0.45">
      <c r="A93" s="121">
        <v>90</v>
      </c>
      <c r="B93" s="122">
        <f t="shared" ref="B93:AG93" ca="1" si="178">IF(B190&gt;=MIN(B91,B92),IF((B190+1)&gt;=MAX(B91,B92),B190+2,B190+1),B190)</f>
        <v>66</v>
      </c>
      <c r="C93" s="122">
        <f t="shared" ca="1" si="178"/>
        <v>63</v>
      </c>
      <c r="D93" s="122">
        <f t="shared" ca="1" si="178"/>
        <v>69</v>
      </c>
      <c r="E93" s="122">
        <f t="shared" ca="1" si="178"/>
        <v>38</v>
      </c>
      <c r="F93" s="122">
        <f t="shared" ca="1" si="178"/>
        <v>35</v>
      </c>
      <c r="G93" s="122">
        <f t="shared" ca="1" si="178"/>
        <v>5</v>
      </c>
      <c r="H93" s="122">
        <f t="shared" ca="1" si="178"/>
        <v>62</v>
      </c>
      <c r="I93" s="122">
        <f t="shared" ca="1" si="178"/>
        <v>24</v>
      </c>
      <c r="J93" s="122">
        <f t="shared" ca="1" si="178"/>
        <v>61</v>
      </c>
      <c r="K93" s="122">
        <f t="shared" ca="1" si="178"/>
        <v>47</v>
      </c>
      <c r="L93" s="122">
        <f t="shared" ca="1" si="178"/>
        <v>63</v>
      </c>
      <c r="M93" s="122">
        <f t="shared" ca="1" si="178"/>
        <v>5</v>
      </c>
      <c r="N93" s="122">
        <f t="shared" ca="1" si="178"/>
        <v>38</v>
      </c>
      <c r="O93" s="122">
        <f t="shared" ca="1" si="178"/>
        <v>18</v>
      </c>
      <c r="P93" s="122">
        <f t="shared" ca="1" si="178"/>
        <v>41</v>
      </c>
      <c r="Q93" s="122">
        <f t="shared" ca="1" si="178"/>
        <v>2</v>
      </c>
      <c r="R93" s="122">
        <f t="shared" ca="1" si="178"/>
        <v>22</v>
      </c>
      <c r="S93" s="122">
        <f t="shared" ca="1" si="178"/>
        <v>43</v>
      </c>
      <c r="T93" s="122">
        <f t="shared" ca="1" si="178"/>
        <v>11</v>
      </c>
      <c r="U93" s="122">
        <f t="shared" ca="1" si="178"/>
        <v>78</v>
      </c>
      <c r="V93" s="122">
        <f t="shared" ca="1" si="178"/>
        <v>6</v>
      </c>
      <c r="W93" s="122">
        <f t="shared" ca="1" si="178"/>
        <v>12</v>
      </c>
      <c r="X93" s="122">
        <f t="shared" ca="1" si="178"/>
        <v>27</v>
      </c>
      <c r="Y93" s="122">
        <f t="shared" ca="1" si="178"/>
        <v>32</v>
      </c>
      <c r="Z93" s="122">
        <f t="shared" ca="1" si="178"/>
        <v>64</v>
      </c>
      <c r="AA93" s="122">
        <f t="shared" ca="1" si="178"/>
        <v>37</v>
      </c>
      <c r="AB93" s="122">
        <f t="shared" ca="1" si="178"/>
        <v>59</v>
      </c>
      <c r="AC93" s="122">
        <f t="shared" ca="1" si="178"/>
        <v>10</v>
      </c>
      <c r="AD93" s="122">
        <f t="shared" ca="1" si="178"/>
        <v>27</v>
      </c>
      <c r="AE93" s="122">
        <f t="shared" ca="1" si="178"/>
        <v>73</v>
      </c>
      <c r="AF93" s="122">
        <f t="shared" ca="1" si="178"/>
        <v>15</v>
      </c>
      <c r="AG93" s="122">
        <f t="shared" ca="1" si="178"/>
        <v>45</v>
      </c>
      <c r="AH93" s="122">
        <f t="shared" ref="AH93:BI93" ca="1" si="179">IF(AH190&gt;=MIN(AH91,AH92),IF((AH190+1)&gt;=MAX(AH91,AH92),AH190+2,AH190+1),AH190)</f>
        <v>3</v>
      </c>
      <c r="AI93" s="122">
        <f t="shared" ca="1" si="179"/>
        <v>15</v>
      </c>
      <c r="AJ93" s="122">
        <f t="shared" ca="1" si="179"/>
        <v>46</v>
      </c>
      <c r="AK93" s="122">
        <f t="shared" ca="1" si="179"/>
        <v>20</v>
      </c>
      <c r="AL93" s="122">
        <f t="shared" ca="1" si="179"/>
        <v>74</v>
      </c>
      <c r="AM93" s="122">
        <f t="shared" ca="1" si="179"/>
        <v>10</v>
      </c>
      <c r="AN93" s="122">
        <f t="shared" ca="1" si="179"/>
        <v>75</v>
      </c>
      <c r="AO93" s="122">
        <f t="shared" ca="1" si="179"/>
        <v>17</v>
      </c>
      <c r="AP93" s="122">
        <f t="shared" ca="1" si="179"/>
        <v>58</v>
      </c>
      <c r="AQ93" s="122">
        <f t="shared" ca="1" si="179"/>
        <v>72</v>
      </c>
      <c r="AR93" s="122">
        <f t="shared" ca="1" si="179"/>
        <v>21</v>
      </c>
      <c r="AS93" s="122">
        <f t="shared" ca="1" si="179"/>
        <v>6</v>
      </c>
      <c r="AT93" s="122">
        <f t="shared" ca="1" si="179"/>
        <v>22</v>
      </c>
      <c r="AU93" s="122">
        <f t="shared" ca="1" si="179"/>
        <v>51</v>
      </c>
      <c r="AV93" s="122">
        <f t="shared" ca="1" si="179"/>
        <v>75</v>
      </c>
      <c r="AW93" s="122">
        <f t="shared" ca="1" si="179"/>
        <v>33</v>
      </c>
      <c r="AX93" s="122">
        <f t="shared" ca="1" si="179"/>
        <v>51</v>
      </c>
      <c r="AY93" s="122">
        <f t="shared" ca="1" si="179"/>
        <v>67</v>
      </c>
      <c r="AZ93" s="122">
        <f t="shared" ca="1" si="179"/>
        <v>34</v>
      </c>
      <c r="BA93" s="122">
        <f t="shared" ca="1" si="179"/>
        <v>22</v>
      </c>
      <c r="BB93" s="122">
        <f t="shared" ca="1" si="179"/>
        <v>65</v>
      </c>
      <c r="BC93" s="122">
        <f t="shared" ca="1" si="179"/>
        <v>50</v>
      </c>
      <c r="BD93" s="122">
        <f t="shared" ca="1" si="179"/>
        <v>32</v>
      </c>
      <c r="BE93" s="122">
        <f t="shared" ca="1" si="179"/>
        <v>66</v>
      </c>
      <c r="BF93" s="122">
        <f t="shared" ca="1" si="179"/>
        <v>61</v>
      </c>
      <c r="BG93" s="122">
        <f t="shared" ca="1" si="179"/>
        <v>37</v>
      </c>
      <c r="BH93" s="122">
        <f t="shared" ca="1" si="179"/>
        <v>27</v>
      </c>
      <c r="BI93" s="53">
        <f t="shared" ca="1" si="179"/>
        <v>23</v>
      </c>
    </row>
    <row r="97" spans="1:61" x14ac:dyDescent="0.35">
      <c r="A97" s="18" t="s">
        <v>522</v>
      </c>
    </row>
    <row r="98" spans="1:61" x14ac:dyDescent="0.35">
      <c r="A98" s="18" t="s">
        <v>523</v>
      </c>
      <c r="B98" s="19"/>
      <c r="C98" s="19"/>
      <c r="D98" s="19"/>
      <c r="E98" s="19"/>
      <c r="F98" s="19"/>
      <c r="G98" s="19"/>
      <c r="H98" s="19"/>
      <c r="I98" s="19"/>
      <c r="J98" s="19"/>
      <c r="K98" s="19"/>
      <c r="L98" s="19"/>
      <c r="M98" s="19"/>
      <c r="N98" s="19"/>
      <c r="O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c r="BA98" s="19"/>
      <c r="BB98" s="19"/>
      <c r="BC98" s="19"/>
      <c r="BD98" s="19"/>
      <c r="BE98" s="19"/>
      <c r="BF98" s="19"/>
      <c r="BG98" s="19"/>
      <c r="BH98" s="19"/>
      <c r="BI98" s="19"/>
    </row>
    <row r="99" spans="1:61" ht="13.5" thickBot="1" x14ac:dyDescent="0.4">
      <c r="B99" s="20" t="s">
        <v>517</v>
      </c>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c r="BA99" s="19"/>
      <c r="BB99" s="19"/>
      <c r="BC99" s="19"/>
      <c r="BD99" s="19"/>
      <c r="BE99" s="19"/>
      <c r="BF99" s="19"/>
      <c r="BG99" s="19"/>
      <c r="BH99" s="19"/>
      <c r="BI99" s="19"/>
    </row>
    <row r="100" spans="1:61" ht="13.5" thickBot="1" x14ac:dyDescent="0.45">
      <c r="A100" s="111" t="s">
        <v>518</v>
      </c>
      <c r="B100" s="112" t="s">
        <v>114</v>
      </c>
      <c r="C100" s="112" t="s">
        <v>245</v>
      </c>
      <c r="D100" s="112" t="s">
        <v>246</v>
      </c>
      <c r="E100" s="112" t="s">
        <v>247</v>
      </c>
      <c r="F100" s="112" t="s">
        <v>248</v>
      </c>
      <c r="G100" s="112" t="s">
        <v>249</v>
      </c>
      <c r="H100" s="112" t="s">
        <v>250</v>
      </c>
      <c r="I100" s="112" t="s">
        <v>251</v>
      </c>
      <c r="J100" s="112" t="s">
        <v>252</v>
      </c>
      <c r="K100" s="112" t="s">
        <v>253</v>
      </c>
      <c r="L100" s="112" t="s">
        <v>254</v>
      </c>
      <c r="M100" s="112" t="s">
        <v>255</v>
      </c>
      <c r="N100" s="112" t="s">
        <v>256</v>
      </c>
      <c r="O100" s="112" t="s">
        <v>257</v>
      </c>
      <c r="P100" s="112" t="s">
        <v>258</v>
      </c>
      <c r="Q100" s="112" t="s">
        <v>259</v>
      </c>
      <c r="R100" s="112" t="s">
        <v>260</v>
      </c>
      <c r="S100" s="112" t="s">
        <v>261</v>
      </c>
      <c r="T100" s="112" t="s">
        <v>262</v>
      </c>
      <c r="U100" s="112" t="s">
        <v>263</v>
      </c>
      <c r="V100" s="112" t="s">
        <v>264</v>
      </c>
      <c r="W100" s="112" t="s">
        <v>265</v>
      </c>
      <c r="X100" s="112" t="s">
        <v>266</v>
      </c>
      <c r="Y100" s="112" t="s">
        <v>267</v>
      </c>
      <c r="Z100" s="112" t="s">
        <v>268</v>
      </c>
      <c r="AA100" s="112" t="s">
        <v>269</v>
      </c>
      <c r="AB100" s="112" t="s">
        <v>270</v>
      </c>
      <c r="AC100" s="112" t="s">
        <v>271</v>
      </c>
      <c r="AD100" s="112" t="s">
        <v>272</v>
      </c>
      <c r="AE100" s="112" t="s">
        <v>273</v>
      </c>
      <c r="AF100" s="112" t="s">
        <v>274</v>
      </c>
      <c r="AG100" s="112" t="s">
        <v>275</v>
      </c>
      <c r="AH100" s="112" t="s">
        <v>276</v>
      </c>
      <c r="AI100" s="112" t="s">
        <v>277</v>
      </c>
      <c r="AJ100" s="112" t="s">
        <v>278</v>
      </c>
      <c r="AK100" s="112" t="s">
        <v>279</v>
      </c>
      <c r="AL100" s="112" t="s">
        <v>280</v>
      </c>
      <c r="AM100" s="112" t="s">
        <v>281</v>
      </c>
      <c r="AN100" s="112" t="s">
        <v>282</v>
      </c>
      <c r="AO100" s="112" t="s">
        <v>283</v>
      </c>
      <c r="AP100" s="112" t="s">
        <v>284</v>
      </c>
      <c r="AQ100" s="112" t="s">
        <v>285</v>
      </c>
      <c r="AR100" s="112" t="s">
        <v>286</v>
      </c>
      <c r="AS100" s="112" t="s">
        <v>287</v>
      </c>
      <c r="AT100" s="112" t="s">
        <v>288</v>
      </c>
      <c r="AU100" s="112" t="s">
        <v>289</v>
      </c>
      <c r="AV100" s="112" t="s">
        <v>290</v>
      </c>
      <c r="AW100" s="112" t="s">
        <v>291</v>
      </c>
      <c r="AX100" s="112" t="s">
        <v>292</v>
      </c>
      <c r="AY100" s="112" t="s">
        <v>293</v>
      </c>
      <c r="AZ100" s="112" t="s">
        <v>294</v>
      </c>
      <c r="BA100" s="112" t="s">
        <v>295</v>
      </c>
      <c r="BB100" s="112" t="s">
        <v>296</v>
      </c>
      <c r="BC100" s="112" t="s">
        <v>297</v>
      </c>
      <c r="BD100" s="112" t="s">
        <v>298</v>
      </c>
      <c r="BE100" s="112" t="s">
        <v>299</v>
      </c>
      <c r="BF100" s="112" t="s">
        <v>300</v>
      </c>
      <c r="BG100" s="112" t="s">
        <v>301</v>
      </c>
      <c r="BH100" s="112" t="s">
        <v>302</v>
      </c>
      <c r="BI100" s="113" t="s">
        <v>303</v>
      </c>
    </row>
    <row r="101" spans="1:61" ht="13.15" x14ac:dyDescent="0.4">
      <c r="A101" s="111">
        <v>1</v>
      </c>
      <c r="B101" s="114">
        <f ca="1">RANDBETWEEN(1,81)</f>
        <v>40</v>
      </c>
      <c r="C101" s="114">
        <f t="shared" ref="C101:BI101" ca="1" si="180">RANDBETWEEN(1,81)</f>
        <v>31</v>
      </c>
      <c r="D101" s="114">
        <f t="shared" ca="1" si="180"/>
        <v>29</v>
      </c>
      <c r="E101" s="114">
        <f t="shared" ca="1" si="180"/>
        <v>61</v>
      </c>
      <c r="F101" s="114">
        <f t="shared" ca="1" si="180"/>
        <v>43</v>
      </c>
      <c r="G101" s="114">
        <f t="shared" ca="1" si="180"/>
        <v>60</v>
      </c>
      <c r="H101" s="114">
        <f t="shared" ca="1" si="180"/>
        <v>15</v>
      </c>
      <c r="I101" s="114">
        <f t="shared" ca="1" si="180"/>
        <v>25</v>
      </c>
      <c r="J101" s="114">
        <f t="shared" ca="1" si="180"/>
        <v>15</v>
      </c>
      <c r="K101" s="114">
        <f t="shared" ca="1" si="180"/>
        <v>35</v>
      </c>
      <c r="L101" s="114">
        <f t="shared" ca="1" si="180"/>
        <v>66</v>
      </c>
      <c r="M101" s="114">
        <f t="shared" ca="1" si="180"/>
        <v>40</v>
      </c>
      <c r="N101" s="114">
        <f t="shared" ca="1" si="180"/>
        <v>33</v>
      </c>
      <c r="O101" s="114">
        <f t="shared" ca="1" si="180"/>
        <v>36</v>
      </c>
      <c r="P101" s="114">
        <f t="shared" ca="1" si="180"/>
        <v>54</v>
      </c>
      <c r="Q101" s="114">
        <f t="shared" ca="1" si="180"/>
        <v>1</v>
      </c>
      <c r="R101" s="114">
        <f t="shared" ca="1" si="180"/>
        <v>65</v>
      </c>
      <c r="S101" s="114">
        <f t="shared" ca="1" si="180"/>
        <v>2</v>
      </c>
      <c r="T101" s="114">
        <f t="shared" ca="1" si="180"/>
        <v>72</v>
      </c>
      <c r="U101" s="114">
        <f t="shared" ca="1" si="180"/>
        <v>49</v>
      </c>
      <c r="V101" s="114">
        <f t="shared" ca="1" si="180"/>
        <v>5</v>
      </c>
      <c r="W101" s="114">
        <f t="shared" ca="1" si="180"/>
        <v>58</v>
      </c>
      <c r="X101" s="114">
        <f t="shared" ca="1" si="180"/>
        <v>52</v>
      </c>
      <c r="Y101" s="114">
        <f t="shared" ca="1" si="180"/>
        <v>75</v>
      </c>
      <c r="Z101" s="114">
        <f t="shared" ca="1" si="180"/>
        <v>68</v>
      </c>
      <c r="AA101" s="114">
        <f t="shared" ca="1" si="180"/>
        <v>8</v>
      </c>
      <c r="AB101" s="114">
        <f t="shared" ca="1" si="180"/>
        <v>77</v>
      </c>
      <c r="AC101" s="114">
        <f t="shared" ca="1" si="180"/>
        <v>4</v>
      </c>
      <c r="AD101" s="114">
        <f t="shared" ca="1" si="180"/>
        <v>19</v>
      </c>
      <c r="AE101" s="114">
        <f t="shared" ca="1" si="180"/>
        <v>30</v>
      </c>
      <c r="AF101" s="114">
        <f t="shared" ca="1" si="180"/>
        <v>50</v>
      </c>
      <c r="AG101" s="114">
        <f t="shared" ca="1" si="180"/>
        <v>28</v>
      </c>
      <c r="AH101" s="114">
        <f t="shared" ca="1" si="180"/>
        <v>2</v>
      </c>
      <c r="AI101" s="114">
        <f t="shared" ca="1" si="180"/>
        <v>62</v>
      </c>
      <c r="AJ101" s="114">
        <f t="shared" ca="1" si="180"/>
        <v>60</v>
      </c>
      <c r="AK101" s="114">
        <f t="shared" ca="1" si="180"/>
        <v>37</v>
      </c>
      <c r="AL101" s="114">
        <f t="shared" ca="1" si="180"/>
        <v>41</v>
      </c>
      <c r="AM101" s="114">
        <f t="shared" ca="1" si="180"/>
        <v>9</v>
      </c>
      <c r="AN101" s="114">
        <f t="shared" ca="1" si="180"/>
        <v>76</v>
      </c>
      <c r="AO101" s="114">
        <f t="shared" ca="1" si="180"/>
        <v>18</v>
      </c>
      <c r="AP101" s="114">
        <f t="shared" ca="1" si="180"/>
        <v>9</v>
      </c>
      <c r="AQ101" s="114">
        <f t="shared" ca="1" si="180"/>
        <v>65</v>
      </c>
      <c r="AR101" s="114">
        <f t="shared" ca="1" si="180"/>
        <v>3</v>
      </c>
      <c r="AS101" s="114">
        <f t="shared" ca="1" si="180"/>
        <v>49</v>
      </c>
      <c r="AT101" s="114">
        <f t="shared" ca="1" si="180"/>
        <v>43</v>
      </c>
      <c r="AU101" s="114">
        <f t="shared" ca="1" si="180"/>
        <v>66</v>
      </c>
      <c r="AV101" s="114">
        <f t="shared" ca="1" si="180"/>
        <v>48</v>
      </c>
      <c r="AW101" s="114">
        <f t="shared" ca="1" si="180"/>
        <v>80</v>
      </c>
      <c r="AX101" s="114">
        <f t="shared" ca="1" si="180"/>
        <v>50</v>
      </c>
      <c r="AY101" s="114">
        <f t="shared" ca="1" si="180"/>
        <v>39</v>
      </c>
      <c r="AZ101" s="114">
        <f t="shared" ca="1" si="180"/>
        <v>71</v>
      </c>
      <c r="BA101" s="114">
        <f t="shared" ca="1" si="180"/>
        <v>59</v>
      </c>
      <c r="BB101" s="114">
        <f t="shared" ca="1" si="180"/>
        <v>24</v>
      </c>
      <c r="BC101" s="114">
        <f t="shared" ca="1" si="180"/>
        <v>40</v>
      </c>
      <c r="BD101" s="114">
        <f t="shared" ca="1" si="180"/>
        <v>72</v>
      </c>
      <c r="BE101" s="114">
        <f t="shared" ca="1" si="180"/>
        <v>24</v>
      </c>
      <c r="BF101" s="114">
        <f t="shared" ca="1" si="180"/>
        <v>25</v>
      </c>
      <c r="BG101" s="114">
        <f t="shared" ca="1" si="180"/>
        <v>44</v>
      </c>
      <c r="BH101" s="114">
        <f t="shared" ca="1" si="180"/>
        <v>40</v>
      </c>
      <c r="BI101" s="115">
        <f t="shared" ca="1" si="180"/>
        <v>5</v>
      </c>
    </row>
    <row r="102" spans="1:61" ht="13.15" x14ac:dyDescent="0.4">
      <c r="A102" s="116">
        <v>2</v>
      </c>
      <c r="B102" s="117">
        <f ca="1">RANDBETWEEN(1,81-1)</f>
        <v>21</v>
      </c>
      <c r="C102" s="117">
        <f t="shared" ref="C102:BI102" ca="1" si="181">RANDBETWEEN(1,81-1)</f>
        <v>39</v>
      </c>
      <c r="D102" s="117">
        <f t="shared" ca="1" si="181"/>
        <v>66</v>
      </c>
      <c r="E102" s="117">
        <f t="shared" ca="1" si="181"/>
        <v>36</v>
      </c>
      <c r="F102" s="117">
        <f t="shared" ca="1" si="181"/>
        <v>18</v>
      </c>
      <c r="G102" s="117">
        <f t="shared" ca="1" si="181"/>
        <v>10</v>
      </c>
      <c r="H102" s="117">
        <f t="shared" ca="1" si="181"/>
        <v>30</v>
      </c>
      <c r="I102" s="117">
        <f t="shared" ca="1" si="181"/>
        <v>67</v>
      </c>
      <c r="J102" s="117">
        <f t="shared" ca="1" si="181"/>
        <v>40</v>
      </c>
      <c r="K102" s="117">
        <f t="shared" ca="1" si="181"/>
        <v>42</v>
      </c>
      <c r="L102" s="117">
        <f t="shared" ca="1" si="181"/>
        <v>70</v>
      </c>
      <c r="M102" s="117">
        <f t="shared" ca="1" si="181"/>
        <v>63</v>
      </c>
      <c r="N102" s="117">
        <f t="shared" ca="1" si="181"/>
        <v>67</v>
      </c>
      <c r="O102" s="117">
        <f t="shared" ca="1" si="181"/>
        <v>67</v>
      </c>
      <c r="P102" s="117">
        <f t="shared" ca="1" si="181"/>
        <v>29</v>
      </c>
      <c r="Q102" s="117">
        <f t="shared" ca="1" si="181"/>
        <v>30</v>
      </c>
      <c r="R102" s="117">
        <f t="shared" ca="1" si="181"/>
        <v>46</v>
      </c>
      <c r="S102" s="117">
        <f t="shared" ca="1" si="181"/>
        <v>14</v>
      </c>
      <c r="T102" s="117">
        <f t="shared" ca="1" si="181"/>
        <v>55</v>
      </c>
      <c r="U102" s="117">
        <f t="shared" ca="1" si="181"/>
        <v>60</v>
      </c>
      <c r="V102" s="117">
        <f t="shared" ca="1" si="181"/>
        <v>33</v>
      </c>
      <c r="W102" s="117">
        <f t="shared" ca="1" si="181"/>
        <v>61</v>
      </c>
      <c r="X102" s="117">
        <f t="shared" ca="1" si="181"/>
        <v>15</v>
      </c>
      <c r="Y102" s="117">
        <f t="shared" ca="1" si="181"/>
        <v>52</v>
      </c>
      <c r="Z102" s="117">
        <f t="shared" ca="1" si="181"/>
        <v>50</v>
      </c>
      <c r="AA102" s="117">
        <f t="shared" ca="1" si="181"/>
        <v>30</v>
      </c>
      <c r="AB102" s="117">
        <f t="shared" ca="1" si="181"/>
        <v>26</v>
      </c>
      <c r="AC102" s="117">
        <f t="shared" ca="1" si="181"/>
        <v>50</v>
      </c>
      <c r="AD102" s="117">
        <f t="shared" ca="1" si="181"/>
        <v>52</v>
      </c>
      <c r="AE102" s="117">
        <f t="shared" ca="1" si="181"/>
        <v>77</v>
      </c>
      <c r="AF102" s="117">
        <f t="shared" ca="1" si="181"/>
        <v>34</v>
      </c>
      <c r="AG102" s="117">
        <f t="shared" ca="1" si="181"/>
        <v>6</v>
      </c>
      <c r="AH102" s="117">
        <f t="shared" ca="1" si="181"/>
        <v>10</v>
      </c>
      <c r="AI102" s="117">
        <f t="shared" ca="1" si="181"/>
        <v>25</v>
      </c>
      <c r="AJ102" s="117">
        <f t="shared" ca="1" si="181"/>
        <v>19</v>
      </c>
      <c r="AK102" s="117">
        <f t="shared" ca="1" si="181"/>
        <v>5</v>
      </c>
      <c r="AL102" s="117">
        <f t="shared" ca="1" si="181"/>
        <v>22</v>
      </c>
      <c r="AM102" s="117">
        <f t="shared" ca="1" si="181"/>
        <v>21</v>
      </c>
      <c r="AN102" s="117">
        <f t="shared" ca="1" si="181"/>
        <v>70</v>
      </c>
      <c r="AO102" s="117">
        <f t="shared" ca="1" si="181"/>
        <v>56</v>
      </c>
      <c r="AP102" s="117">
        <f t="shared" ca="1" si="181"/>
        <v>34</v>
      </c>
      <c r="AQ102" s="117">
        <f t="shared" ca="1" si="181"/>
        <v>56</v>
      </c>
      <c r="AR102" s="117">
        <f t="shared" ca="1" si="181"/>
        <v>11</v>
      </c>
      <c r="AS102" s="117">
        <f t="shared" ca="1" si="181"/>
        <v>9</v>
      </c>
      <c r="AT102" s="117">
        <f t="shared" ca="1" si="181"/>
        <v>1</v>
      </c>
      <c r="AU102" s="117">
        <f t="shared" ca="1" si="181"/>
        <v>9</v>
      </c>
      <c r="AV102" s="117">
        <f t="shared" ca="1" si="181"/>
        <v>38</v>
      </c>
      <c r="AW102" s="117">
        <f t="shared" ca="1" si="181"/>
        <v>61</v>
      </c>
      <c r="AX102" s="117">
        <f t="shared" ca="1" si="181"/>
        <v>45</v>
      </c>
      <c r="AY102" s="117">
        <f t="shared" ca="1" si="181"/>
        <v>26</v>
      </c>
      <c r="AZ102" s="117">
        <f t="shared" ca="1" si="181"/>
        <v>65</v>
      </c>
      <c r="BA102" s="117">
        <f t="shared" ca="1" si="181"/>
        <v>79</v>
      </c>
      <c r="BB102" s="117">
        <f t="shared" ca="1" si="181"/>
        <v>68</v>
      </c>
      <c r="BC102" s="117">
        <f t="shared" ca="1" si="181"/>
        <v>44</v>
      </c>
      <c r="BD102" s="117">
        <f t="shared" ca="1" si="181"/>
        <v>49</v>
      </c>
      <c r="BE102" s="117">
        <f t="shared" ca="1" si="181"/>
        <v>30</v>
      </c>
      <c r="BF102" s="117">
        <f t="shared" ca="1" si="181"/>
        <v>32</v>
      </c>
      <c r="BG102" s="117">
        <f t="shared" ca="1" si="181"/>
        <v>56</v>
      </c>
      <c r="BH102" s="117">
        <f t="shared" ca="1" si="181"/>
        <v>35</v>
      </c>
      <c r="BI102" s="118">
        <f t="shared" ca="1" si="181"/>
        <v>72</v>
      </c>
    </row>
    <row r="103" spans="1:61" ht="13.15" x14ac:dyDescent="0.4">
      <c r="A103" s="116">
        <v>3</v>
      </c>
      <c r="B103" s="119">
        <f ca="1">RANDBETWEEN(1,81-2)</f>
        <v>46</v>
      </c>
      <c r="C103" s="119">
        <f t="shared" ref="C103:BI103" ca="1" si="182">RANDBETWEEN(1,81-2)</f>
        <v>48</v>
      </c>
      <c r="D103" s="119">
        <f t="shared" ca="1" si="182"/>
        <v>58</v>
      </c>
      <c r="E103" s="119">
        <f t="shared" ca="1" si="182"/>
        <v>44</v>
      </c>
      <c r="F103" s="119">
        <f t="shared" ca="1" si="182"/>
        <v>27</v>
      </c>
      <c r="G103" s="119">
        <f t="shared" ca="1" si="182"/>
        <v>40</v>
      </c>
      <c r="H103" s="119">
        <f t="shared" ca="1" si="182"/>
        <v>5</v>
      </c>
      <c r="I103" s="119">
        <f t="shared" ca="1" si="182"/>
        <v>67</v>
      </c>
      <c r="J103" s="119">
        <f t="shared" ca="1" si="182"/>
        <v>25</v>
      </c>
      <c r="K103" s="119">
        <f t="shared" ca="1" si="182"/>
        <v>25</v>
      </c>
      <c r="L103" s="119">
        <f t="shared" ca="1" si="182"/>
        <v>19</v>
      </c>
      <c r="M103" s="119">
        <f t="shared" ca="1" si="182"/>
        <v>48</v>
      </c>
      <c r="N103" s="119">
        <f t="shared" ca="1" si="182"/>
        <v>45</v>
      </c>
      <c r="O103" s="119">
        <f t="shared" ca="1" si="182"/>
        <v>8</v>
      </c>
      <c r="P103" s="119">
        <f t="shared" ca="1" si="182"/>
        <v>73</v>
      </c>
      <c r="Q103" s="119">
        <f t="shared" ca="1" si="182"/>
        <v>51</v>
      </c>
      <c r="R103" s="119">
        <f t="shared" ca="1" si="182"/>
        <v>52</v>
      </c>
      <c r="S103" s="119">
        <f t="shared" ca="1" si="182"/>
        <v>37</v>
      </c>
      <c r="T103" s="119">
        <f t="shared" ca="1" si="182"/>
        <v>10</v>
      </c>
      <c r="U103" s="119">
        <f t="shared" ca="1" si="182"/>
        <v>64</v>
      </c>
      <c r="V103" s="119">
        <f t="shared" ca="1" si="182"/>
        <v>59</v>
      </c>
      <c r="W103" s="119">
        <f t="shared" ca="1" si="182"/>
        <v>50</v>
      </c>
      <c r="X103" s="119">
        <f t="shared" ca="1" si="182"/>
        <v>52</v>
      </c>
      <c r="Y103" s="119">
        <f t="shared" ca="1" si="182"/>
        <v>47</v>
      </c>
      <c r="Z103" s="119">
        <f t="shared" ca="1" si="182"/>
        <v>63</v>
      </c>
      <c r="AA103" s="119">
        <f t="shared" ca="1" si="182"/>
        <v>68</v>
      </c>
      <c r="AB103" s="119">
        <f t="shared" ca="1" si="182"/>
        <v>70</v>
      </c>
      <c r="AC103" s="119">
        <f t="shared" ca="1" si="182"/>
        <v>54</v>
      </c>
      <c r="AD103" s="119">
        <f t="shared" ca="1" si="182"/>
        <v>32</v>
      </c>
      <c r="AE103" s="119">
        <f t="shared" ca="1" si="182"/>
        <v>52</v>
      </c>
      <c r="AF103" s="119">
        <f t="shared" ca="1" si="182"/>
        <v>40</v>
      </c>
      <c r="AG103" s="119">
        <f t="shared" ca="1" si="182"/>
        <v>33</v>
      </c>
      <c r="AH103" s="119">
        <f t="shared" ca="1" si="182"/>
        <v>71</v>
      </c>
      <c r="AI103" s="119">
        <f t="shared" ca="1" si="182"/>
        <v>32</v>
      </c>
      <c r="AJ103" s="119">
        <f t="shared" ca="1" si="182"/>
        <v>28</v>
      </c>
      <c r="AK103" s="119">
        <f t="shared" ca="1" si="182"/>
        <v>20</v>
      </c>
      <c r="AL103" s="119">
        <f t="shared" ca="1" si="182"/>
        <v>74</v>
      </c>
      <c r="AM103" s="119">
        <f t="shared" ca="1" si="182"/>
        <v>76</v>
      </c>
      <c r="AN103" s="119">
        <f t="shared" ca="1" si="182"/>
        <v>42</v>
      </c>
      <c r="AO103" s="119">
        <f t="shared" ca="1" si="182"/>
        <v>37</v>
      </c>
      <c r="AP103" s="119">
        <f t="shared" ca="1" si="182"/>
        <v>55</v>
      </c>
      <c r="AQ103" s="119">
        <f t="shared" ca="1" si="182"/>
        <v>38</v>
      </c>
      <c r="AR103" s="119">
        <f t="shared" ca="1" si="182"/>
        <v>45</v>
      </c>
      <c r="AS103" s="119">
        <f t="shared" ca="1" si="182"/>
        <v>33</v>
      </c>
      <c r="AT103" s="119">
        <f t="shared" ca="1" si="182"/>
        <v>53</v>
      </c>
      <c r="AU103" s="119">
        <f t="shared" ca="1" si="182"/>
        <v>16</v>
      </c>
      <c r="AV103" s="119">
        <f t="shared" ca="1" si="182"/>
        <v>23</v>
      </c>
      <c r="AW103" s="119">
        <f t="shared" ca="1" si="182"/>
        <v>69</v>
      </c>
      <c r="AX103" s="119">
        <f t="shared" ca="1" si="182"/>
        <v>59</v>
      </c>
      <c r="AY103" s="119">
        <f t="shared" ca="1" si="182"/>
        <v>71</v>
      </c>
      <c r="AZ103" s="119">
        <f t="shared" ca="1" si="182"/>
        <v>39</v>
      </c>
      <c r="BA103" s="119">
        <f t="shared" ca="1" si="182"/>
        <v>58</v>
      </c>
      <c r="BB103" s="119">
        <f t="shared" ca="1" si="182"/>
        <v>76</v>
      </c>
      <c r="BC103" s="119">
        <f t="shared" ca="1" si="182"/>
        <v>77</v>
      </c>
      <c r="BD103" s="119">
        <f t="shared" ca="1" si="182"/>
        <v>8</v>
      </c>
      <c r="BE103" s="119">
        <f t="shared" ca="1" si="182"/>
        <v>22</v>
      </c>
      <c r="BF103" s="119">
        <f t="shared" ca="1" si="182"/>
        <v>53</v>
      </c>
      <c r="BG103" s="119">
        <f t="shared" ca="1" si="182"/>
        <v>59</v>
      </c>
      <c r="BH103" s="119">
        <f t="shared" ca="1" si="182"/>
        <v>27</v>
      </c>
      <c r="BI103" s="120">
        <f t="shared" ca="1" si="182"/>
        <v>14</v>
      </c>
    </row>
    <row r="104" spans="1:61" ht="13.15" x14ac:dyDescent="0.4">
      <c r="A104" s="116">
        <v>4</v>
      </c>
      <c r="B104" s="117">
        <f ca="1">RANDBETWEEN(1,81)</f>
        <v>26</v>
      </c>
      <c r="C104" s="117">
        <f t="shared" ref="C104:BI104" ca="1" si="183">RANDBETWEEN(1,81)</f>
        <v>40</v>
      </c>
      <c r="D104" s="117">
        <f t="shared" ca="1" si="183"/>
        <v>53</v>
      </c>
      <c r="E104" s="117">
        <f t="shared" ca="1" si="183"/>
        <v>10</v>
      </c>
      <c r="F104" s="117">
        <f t="shared" ca="1" si="183"/>
        <v>6</v>
      </c>
      <c r="G104" s="117">
        <f t="shared" ca="1" si="183"/>
        <v>57</v>
      </c>
      <c r="H104" s="117">
        <f t="shared" ca="1" si="183"/>
        <v>63</v>
      </c>
      <c r="I104" s="117">
        <f t="shared" ca="1" si="183"/>
        <v>34</v>
      </c>
      <c r="J104" s="117">
        <f t="shared" ca="1" si="183"/>
        <v>26</v>
      </c>
      <c r="K104" s="117">
        <f t="shared" ca="1" si="183"/>
        <v>40</v>
      </c>
      <c r="L104" s="117">
        <f t="shared" ca="1" si="183"/>
        <v>50</v>
      </c>
      <c r="M104" s="117">
        <f t="shared" ca="1" si="183"/>
        <v>78</v>
      </c>
      <c r="N104" s="117">
        <f t="shared" ca="1" si="183"/>
        <v>35</v>
      </c>
      <c r="O104" s="117">
        <f t="shared" ca="1" si="183"/>
        <v>67</v>
      </c>
      <c r="P104" s="117">
        <f t="shared" ca="1" si="183"/>
        <v>76</v>
      </c>
      <c r="Q104" s="117">
        <f t="shared" ca="1" si="183"/>
        <v>53</v>
      </c>
      <c r="R104" s="117">
        <f t="shared" ca="1" si="183"/>
        <v>60</v>
      </c>
      <c r="S104" s="117">
        <f t="shared" ca="1" si="183"/>
        <v>80</v>
      </c>
      <c r="T104" s="117">
        <f t="shared" ca="1" si="183"/>
        <v>51</v>
      </c>
      <c r="U104" s="117">
        <f t="shared" ca="1" si="183"/>
        <v>80</v>
      </c>
      <c r="V104" s="117">
        <f t="shared" ca="1" si="183"/>
        <v>39</v>
      </c>
      <c r="W104" s="117">
        <f t="shared" ca="1" si="183"/>
        <v>57</v>
      </c>
      <c r="X104" s="117">
        <f t="shared" ca="1" si="183"/>
        <v>53</v>
      </c>
      <c r="Y104" s="117">
        <f t="shared" ca="1" si="183"/>
        <v>7</v>
      </c>
      <c r="Z104" s="117">
        <f t="shared" ca="1" si="183"/>
        <v>5</v>
      </c>
      <c r="AA104" s="117">
        <f t="shared" ca="1" si="183"/>
        <v>2</v>
      </c>
      <c r="AB104" s="117">
        <f t="shared" ca="1" si="183"/>
        <v>55</v>
      </c>
      <c r="AC104" s="117">
        <f t="shared" ca="1" si="183"/>
        <v>58</v>
      </c>
      <c r="AD104" s="117">
        <f t="shared" ca="1" si="183"/>
        <v>38</v>
      </c>
      <c r="AE104" s="117">
        <f t="shared" ca="1" si="183"/>
        <v>48</v>
      </c>
      <c r="AF104" s="117">
        <f t="shared" ca="1" si="183"/>
        <v>9</v>
      </c>
      <c r="AG104" s="117">
        <f t="shared" ca="1" si="183"/>
        <v>80</v>
      </c>
      <c r="AH104" s="117">
        <f t="shared" ca="1" si="183"/>
        <v>54</v>
      </c>
      <c r="AI104" s="117">
        <f t="shared" ca="1" si="183"/>
        <v>21</v>
      </c>
      <c r="AJ104" s="117">
        <f t="shared" ca="1" si="183"/>
        <v>56</v>
      </c>
      <c r="AK104" s="117">
        <f t="shared" ca="1" si="183"/>
        <v>2</v>
      </c>
      <c r="AL104" s="117">
        <f t="shared" ca="1" si="183"/>
        <v>14</v>
      </c>
      <c r="AM104" s="117">
        <f t="shared" ca="1" si="183"/>
        <v>73</v>
      </c>
      <c r="AN104" s="117">
        <f t="shared" ca="1" si="183"/>
        <v>41</v>
      </c>
      <c r="AO104" s="117">
        <f t="shared" ca="1" si="183"/>
        <v>44</v>
      </c>
      <c r="AP104" s="117">
        <f t="shared" ca="1" si="183"/>
        <v>16</v>
      </c>
      <c r="AQ104" s="117">
        <f t="shared" ca="1" si="183"/>
        <v>36</v>
      </c>
      <c r="AR104" s="117">
        <f t="shared" ca="1" si="183"/>
        <v>55</v>
      </c>
      <c r="AS104" s="117">
        <f t="shared" ca="1" si="183"/>
        <v>30</v>
      </c>
      <c r="AT104" s="117">
        <f t="shared" ca="1" si="183"/>
        <v>16</v>
      </c>
      <c r="AU104" s="117">
        <f t="shared" ca="1" si="183"/>
        <v>23</v>
      </c>
      <c r="AV104" s="117">
        <f t="shared" ca="1" si="183"/>
        <v>28</v>
      </c>
      <c r="AW104" s="117">
        <f t="shared" ca="1" si="183"/>
        <v>16</v>
      </c>
      <c r="AX104" s="117">
        <f t="shared" ca="1" si="183"/>
        <v>3</v>
      </c>
      <c r="AY104" s="117">
        <f t="shared" ca="1" si="183"/>
        <v>31</v>
      </c>
      <c r="AZ104" s="117">
        <f t="shared" ca="1" si="183"/>
        <v>26</v>
      </c>
      <c r="BA104" s="117">
        <f t="shared" ca="1" si="183"/>
        <v>6</v>
      </c>
      <c r="BB104" s="117">
        <f t="shared" ca="1" si="183"/>
        <v>6</v>
      </c>
      <c r="BC104" s="117">
        <f t="shared" ca="1" si="183"/>
        <v>45</v>
      </c>
      <c r="BD104" s="117">
        <f t="shared" ca="1" si="183"/>
        <v>45</v>
      </c>
      <c r="BE104" s="117">
        <f t="shared" ca="1" si="183"/>
        <v>60</v>
      </c>
      <c r="BF104" s="117">
        <f t="shared" ca="1" si="183"/>
        <v>1</v>
      </c>
      <c r="BG104" s="117">
        <f t="shared" ca="1" si="183"/>
        <v>31</v>
      </c>
      <c r="BH104" s="117">
        <f t="shared" ca="1" si="183"/>
        <v>69</v>
      </c>
      <c r="BI104" s="118">
        <f t="shared" ca="1" si="183"/>
        <v>67</v>
      </c>
    </row>
    <row r="105" spans="1:61" ht="13.15" x14ac:dyDescent="0.4">
      <c r="A105" s="116">
        <v>5</v>
      </c>
      <c r="B105" s="119">
        <f ca="1">RANDBETWEEN(1,81-1)</f>
        <v>49</v>
      </c>
      <c r="C105" s="119">
        <f t="shared" ref="C105:BI105" ca="1" si="184">RANDBETWEEN(1,81-1)</f>
        <v>36</v>
      </c>
      <c r="D105" s="119">
        <f t="shared" ca="1" si="184"/>
        <v>21</v>
      </c>
      <c r="E105" s="119">
        <f t="shared" ca="1" si="184"/>
        <v>25</v>
      </c>
      <c r="F105" s="119">
        <f t="shared" ca="1" si="184"/>
        <v>5</v>
      </c>
      <c r="G105" s="119">
        <f t="shared" ca="1" si="184"/>
        <v>46</v>
      </c>
      <c r="H105" s="119">
        <f t="shared" ca="1" si="184"/>
        <v>31</v>
      </c>
      <c r="I105" s="119">
        <f t="shared" ca="1" si="184"/>
        <v>10</v>
      </c>
      <c r="J105" s="119">
        <f t="shared" ca="1" si="184"/>
        <v>69</v>
      </c>
      <c r="K105" s="119">
        <f t="shared" ca="1" si="184"/>
        <v>63</v>
      </c>
      <c r="L105" s="119">
        <f t="shared" ca="1" si="184"/>
        <v>29</v>
      </c>
      <c r="M105" s="119">
        <f t="shared" ca="1" si="184"/>
        <v>21</v>
      </c>
      <c r="N105" s="119">
        <f t="shared" ca="1" si="184"/>
        <v>22</v>
      </c>
      <c r="O105" s="119">
        <f t="shared" ca="1" si="184"/>
        <v>8</v>
      </c>
      <c r="P105" s="119">
        <f t="shared" ca="1" si="184"/>
        <v>5</v>
      </c>
      <c r="Q105" s="119">
        <f t="shared" ca="1" si="184"/>
        <v>16</v>
      </c>
      <c r="R105" s="119">
        <f t="shared" ca="1" si="184"/>
        <v>3</v>
      </c>
      <c r="S105" s="119">
        <f t="shared" ca="1" si="184"/>
        <v>8</v>
      </c>
      <c r="T105" s="119">
        <f t="shared" ca="1" si="184"/>
        <v>71</v>
      </c>
      <c r="U105" s="119">
        <f t="shared" ca="1" si="184"/>
        <v>41</v>
      </c>
      <c r="V105" s="119">
        <f t="shared" ca="1" si="184"/>
        <v>71</v>
      </c>
      <c r="W105" s="119">
        <f t="shared" ca="1" si="184"/>
        <v>18</v>
      </c>
      <c r="X105" s="119">
        <f t="shared" ca="1" si="184"/>
        <v>13</v>
      </c>
      <c r="Y105" s="119">
        <f t="shared" ca="1" si="184"/>
        <v>75</v>
      </c>
      <c r="Z105" s="119">
        <f t="shared" ca="1" si="184"/>
        <v>58</v>
      </c>
      <c r="AA105" s="119">
        <f t="shared" ca="1" si="184"/>
        <v>49</v>
      </c>
      <c r="AB105" s="119">
        <f t="shared" ca="1" si="184"/>
        <v>18</v>
      </c>
      <c r="AC105" s="119">
        <f t="shared" ca="1" si="184"/>
        <v>59</v>
      </c>
      <c r="AD105" s="119">
        <f t="shared" ca="1" si="184"/>
        <v>49</v>
      </c>
      <c r="AE105" s="119">
        <f t="shared" ca="1" si="184"/>
        <v>2</v>
      </c>
      <c r="AF105" s="119">
        <f t="shared" ca="1" si="184"/>
        <v>30</v>
      </c>
      <c r="AG105" s="119">
        <f t="shared" ca="1" si="184"/>
        <v>14</v>
      </c>
      <c r="AH105" s="119">
        <f t="shared" ca="1" si="184"/>
        <v>4</v>
      </c>
      <c r="AI105" s="119">
        <f t="shared" ca="1" si="184"/>
        <v>68</v>
      </c>
      <c r="AJ105" s="119">
        <f t="shared" ca="1" si="184"/>
        <v>11</v>
      </c>
      <c r="AK105" s="119">
        <f t="shared" ca="1" si="184"/>
        <v>58</v>
      </c>
      <c r="AL105" s="119">
        <f t="shared" ca="1" si="184"/>
        <v>47</v>
      </c>
      <c r="AM105" s="119">
        <f t="shared" ca="1" si="184"/>
        <v>53</v>
      </c>
      <c r="AN105" s="119">
        <f t="shared" ca="1" si="184"/>
        <v>47</v>
      </c>
      <c r="AO105" s="119">
        <f t="shared" ca="1" si="184"/>
        <v>66</v>
      </c>
      <c r="AP105" s="119">
        <f t="shared" ca="1" si="184"/>
        <v>62</v>
      </c>
      <c r="AQ105" s="119">
        <f t="shared" ca="1" si="184"/>
        <v>23</v>
      </c>
      <c r="AR105" s="119">
        <f t="shared" ca="1" si="184"/>
        <v>31</v>
      </c>
      <c r="AS105" s="119">
        <f t="shared" ca="1" si="184"/>
        <v>35</v>
      </c>
      <c r="AT105" s="119">
        <f t="shared" ca="1" si="184"/>
        <v>70</v>
      </c>
      <c r="AU105" s="119">
        <f t="shared" ca="1" si="184"/>
        <v>33</v>
      </c>
      <c r="AV105" s="119">
        <f t="shared" ca="1" si="184"/>
        <v>2</v>
      </c>
      <c r="AW105" s="119">
        <f t="shared" ca="1" si="184"/>
        <v>34</v>
      </c>
      <c r="AX105" s="119">
        <f t="shared" ca="1" si="184"/>
        <v>9</v>
      </c>
      <c r="AY105" s="119">
        <f t="shared" ca="1" si="184"/>
        <v>29</v>
      </c>
      <c r="AZ105" s="119">
        <f t="shared" ca="1" si="184"/>
        <v>80</v>
      </c>
      <c r="BA105" s="119">
        <f t="shared" ca="1" si="184"/>
        <v>10</v>
      </c>
      <c r="BB105" s="119">
        <f t="shared" ca="1" si="184"/>
        <v>16</v>
      </c>
      <c r="BC105" s="119">
        <f t="shared" ca="1" si="184"/>
        <v>62</v>
      </c>
      <c r="BD105" s="119">
        <f t="shared" ca="1" si="184"/>
        <v>29</v>
      </c>
      <c r="BE105" s="119">
        <f t="shared" ca="1" si="184"/>
        <v>8</v>
      </c>
      <c r="BF105" s="119">
        <f t="shared" ca="1" si="184"/>
        <v>66</v>
      </c>
      <c r="BG105" s="119">
        <f t="shared" ca="1" si="184"/>
        <v>30</v>
      </c>
      <c r="BH105" s="119">
        <f t="shared" ca="1" si="184"/>
        <v>8</v>
      </c>
      <c r="BI105" s="120">
        <f t="shared" ca="1" si="184"/>
        <v>19</v>
      </c>
    </row>
    <row r="106" spans="1:61" ht="13.15" x14ac:dyDescent="0.4">
      <c r="A106" s="116">
        <v>6</v>
      </c>
      <c r="B106" s="117">
        <f ca="1">RANDBETWEEN(1,81-2)</f>
        <v>40</v>
      </c>
      <c r="C106" s="117">
        <f t="shared" ref="C106:BI106" ca="1" si="185">RANDBETWEEN(1,81-2)</f>
        <v>42</v>
      </c>
      <c r="D106" s="117">
        <f t="shared" ca="1" si="185"/>
        <v>23</v>
      </c>
      <c r="E106" s="117">
        <f t="shared" ca="1" si="185"/>
        <v>69</v>
      </c>
      <c r="F106" s="117">
        <f t="shared" ca="1" si="185"/>
        <v>41</v>
      </c>
      <c r="G106" s="117">
        <f t="shared" ca="1" si="185"/>
        <v>13</v>
      </c>
      <c r="H106" s="117">
        <f t="shared" ca="1" si="185"/>
        <v>7</v>
      </c>
      <c r="I106" s="117">
        <f t="shared" ca="1" si="185"/>
        <v>10</v>
      </c>
      <c r="J106" s="117">
        <f t="shared" ca="1" si="185"/>
        <v>52</v>
      </c>
      <c r="K106" s="117">
        <f t="shared" ca="1" si="185"/>
        <v>49</v>
      </c>
      <c r="L106" s="117">
        <f t="shared" ca="1" si="185"/>
        <v>78</v>
      </c>
      <c r="M106" s="117">
        <f t="shared" ca="1" si="185"/>
        <v>33</v>
      </c>
      <c r="N106" s="117">
        <f t="shared" ca="1" si="185"/>
        <v>7</v>
      </c>
      <c r="O106" s="117">
        <f t="shared" ca="1" si="185"/>
        <v>53</v>
      </c>
      <c r="P106" s="117">
        <f t="shared" ca="1" si="185"/>
        <v>12</v>
      </c>
      <c r="Q106" s="117">
        <f t="shared" ca="1" si="185"/>
        <v>32</v>
      </c>
      <c r="R106" s="117">
        <f t="shared" ca="1" si="185"/>
        <v>69</v>
      </c>
      <c r="S106" s="117">
        <f t="shared" ca="1" si="185"/>
        <v>25</v>
      </c>
      <c r="T106" s="117">
        <f t="shared" ca="1" si="185"/>
        <v>37</v>
      </c>
      <c r="U106" s="117">
        <f t="shared" ca="1" si="185"/>
        <v>22</v>
      </c>
      <c r="V106" s="117">
        <f t="shared" ca="1" si="185"/>
        <v>58</v>
      </c>
      <c r="W106" s="117">
        <f t="shared" ca="1" si="185"/>
        <v>58</v>
      </c>
      <c r="X106" s="117">
        <f t="shared" ca="1" si="185"/>
        <v>17</v>
      </c>
      <c r="Y106" s="117">
        <f t="shared" ca="1" si="185"/>
        <v>60</v>
      </c>
      <c r="Z106" s="117">
        <f t="shared" ca="1" si="185"/>
        <v>25</v>
      </c>
      <c r="AA106" s="117">
        <f t="shared" ca="1" si="185"/>
        <v>63</v>
      </c>
      <c r="AB106" s="117">
        <f t="shared" ca="1" si="185"/>
        <v>63</v>
      </c>
      <c r="AC106" s="117">
        <f t="shared" ca="1" si="185"/>
        <v>52</v>
      </c>
      <c r="AD106" s="117">
        <f t="shared" ca="1" si="185"/>
        <v>60</v>
      </c>
      <c r="AE106" s="117">
        <f t="shared" ca="1" si="185"/>
        <v>79</v>
      </c>
      <c r="AF106" s="117">
        <f t="shared" ca="1" si="185"/>
        <v>23</v>
      </c>
      <c r="AG106" s="117">
        <f t="shared" ca="1" si="185"/>
        <v>51</v>
      </c>
      <c r="AH106" s="117">
        <f t="shared" ca="1" si="185"/>
        <v>35</v>
      </c>
      <c r="AI106" s="117">
        <f t="shared" ca="1" si="185"/>
        <v>53</v>
      </c>
      <c r="AJ106" s="117">
        <f t="shared" ca="1" si="185"/>
        <v>3</v>
      </c>
      <c r="AK106" s="117">
        <f t="shared" ca="1" si="185"/>
        <v>54</v>
      </c>
      <c r="AL106" s="117">
        <f t="shared" ca="1" si="185"/>
        <v>20</v>
      </c>
      <c r="AM106" s="117">
        <f t="shared" ca="1" si="185"/>
        <v>32</v>
      </c>
      <c r="AN106" s="117">
        <f t="shared" ca="1" si="185"/>
        <v>64</v>
      </c>
      <c r="AO106" s="117">
        <f t="shared" ca="1" si="185"/>
        <v>51</v>
      </c>
      <c r="AP106" s="117">
        <f t="shared" ca="1" si="185"/>
        <v>55</v>
      </c>
      <c r="AQ106" s="117">
        <f t="shared" ca="1" si="185"/>
        <v>47</v>
      </c>
      <c r="AR106" s="117">
        <f t="shared" ca="1" si="185"/>
        <v>20</v>
      </c>
      <c r="AS106" s="117">
        <f t="shared" ca="1" si="185"/>
        <v>51</v>
      </c>
      <c r="AT106" s="117">
        <f t="shared" ca="1" si="185"/>
        <v>18</v>
      </c>
      <c r="AU106" s="117">
        <f t="shared" ca="1" si="185"/>
        <v>3</v>
      </c>
      <c r="AV106" s="117">
        <f t="shared" ca="1" si="185"/>
        <v>5</v>
      </c>
      <c r="AW106" s="117">
        <f t="shared" ca="1" si="185"/>
        <v>2</v>
      </c>
      <c r="AX106" s="117">
        <f t="shared" ca="1" si="185"/>
        <v>64</v>
      </c>
      <c r="AY106" s="117">
        <f t="shared" ca="1" si="185"/>
        <v>40</v>
      </c>
      <c r="AZ106" s="117">
        <f t="shared" ca="1" si="185"/>
        <v>38</v>
      </c>
      <c r="BA106" s="117">
        <f t="shared" ca="1" si="185"/>
        <v>15</v>
      </c>
      <c r="BB106" s="117">
        <f t="shared" ca="1" si="185"/>
        <v>58</v>
      </c>
      <c r="BC106" s="117">
        <f t="shared" ca="1" si="185"/>
        <v>24</v>
      </c>
      <c r="BD106" s="117">
        <f t="shared" ca="1" si="185"/>
        <v>20</v>
      </c>
      <c r="BE106" s="117">
        <f t="shared" ca="1" si="185"/>
        <v>64</v>
      </c>
      <c r="BF106" s="117">
        <f t="shared" ca="1" si="185"/>
        <v>47</v>
      </c>
      <c r="BG106" s="117">
        <f t="shared" ca="1" si="185"/>
        <v>56</v>
      </c>
      <c r="BH106" s="117">
        <f t="shared" ca="1" si="185"/>
        <v>17</v>
      </c>
      <c r="BI106" s="118">
        <f t="shared" ca="1" si="185"/>
        <v>69</v>
      </c>
    </row>
    <row r="107" spans="1:61" ht="13.15" x14ac:dyDescent="0.4">
      <c r="A107" s="116">
        <v>7</v>
      </c>
      <c r="B107" s="119">
        <f ca="1">RANDBETWEEN(1,81)</f>
        <v>64</v>
      </c>
      <c r="C107" s="119">
        <f t="shared" ref="C107:BI107" ca="1" si="186">RANDBETWEEN(1,81)</f>
        <v>52</v>
      </c>
      <c r="D107" s="119">
        <f t="shared" ca="1" si="186"/>
        <v>11</v>
      </c>
      <c r="E107" s="119">
        <f t="shared" ca="1" si="186"/>
        <v>36</v>
      </c>
      <c r="F107" s="119">
        <f t="shared" ca="1" si="186"/>
        <v>48</v>
      </c>
      <c r="G107" s="119">
        <f t="shared" ca="1" si="186"/>
        <v>1</v>
      </c>
      <c r="H107" s="119">
        <f t="shared" ca="1" si="186"/>
        <v>76</v>
      </c>
      <c r="I107" s="119">
        <f t="shared" ca="1" si="186"/>
        <v>57</v>
      </c>
      <c r="J107" s="119">
        <f t="shared" ca="1" si="186"/>
        <v>32</v>
      </c>
      <c r="K107" s="119">
        <f t="shared" ca="1" si="186"/>
        <v>53</v>
      </c>
      <c r="L107" s="119">
        <f t="shared" ca="1" si="186"/>
        <v>1</v>
      </c>
      <c r="M107" s="119">
        <f t="shared" ca="1" si="186"/>
        <v>26</v>
      </c>
      <c r="N107" s="119">
        <f t="shared" ca="1" si="186"/>
        <v>47</v>
      </c>
      <c r="O107" s="119">
        <f t="shared" ca="1" si="186"/>
        <v>4</v>
      </c>
      <c r="P107" s="119">
        <f t="shared" ca="1" si="186"/>
        <v>32</v>
      </c>
      <c r="Q107" s="119">
        <f t="shared" ca="1" si="186"/>
        <v>33</v>
      </c>
      <c r="R107" s="119">
        <f t="shared" ca="1" si="186"/>
        <v>11</v>
      </c>
      <c r="S107" s="119">
        <f t="shared" ca="1" si="186"/>
        <v>2</v>
      </c>
      <c r="T107" s="119">
        <f t="shared" ca="1" si="186"/>
        <v>48</v>
      </c>
      <c r="U107" s="119">
        <f t="shared" ca="1" si="186"/>
        <v>69</v>
      </c>
      <c r="V107" s="119">
        <f t="shared" ca="1" si="186"/>
        <v>62</v>
      </c>
      <c r="W107" s="119">
        <f t="shared" ca="1" si="186"/>
        <v>66</v>
      </c>
      <c r="X107" s="119">
        <f t="shared" ca="1" si="186"/>
        <v>49</v>
      </c>
      <c r="Y107" s="119">
        <f t="shared" ca="1" si="186"/>
        <v>46</v>
      </c>
      <c r="Z107" s="119">
        <f t="shared" ca="1" si="186"/>
        <v>58</v>
      </c>
      <c r="AA107" s="119">
        <f t="shared" ca="1" si="186"/>
        <v>19</v>
      </c>
      <c r="AB107" s="119">
        <f t="shared" ca="1" si="186"/>
        <v>19</v>
      </c>
      <c r="AC107" s="119">
        <f t="shared" ca="1" si="186"/>
        <v>2</v>
      </c>
      <c r="AD107" s="119">
        <f t="shared" ca="1" si="186"/>
        <v>53</v>
      </c>
      <c r="AE107" s="119">
        <f t="shared" ca="1" si="186"/>
        <v>20</v>
      </c>
      <c r="AF107" s="119">
        <f t="shared" ca="1" si="186"/>
        <v>45</v>
      </c>
      <c r="AG107" s="119">
        <f t="shared" ca="1" si="186"/>
        <v>66</v>
      </c>
      <c r="AH107" s="119">
        <f t="shared" ca="1" si="186"/>
        <v>77</v>
      </c>
      <c r="AI107" s="119">
        <f t="shared" ca="1" si="186"/>
        <v>22</v>
      </c>
      <c r="AJ107" s="119">
        <f t="shared" ca="1" si="186"/>
        <v>35</v>
      </c>
      <c r="AK107" s="119">
        <f t="shared" ca="1" si="186"/>
        <v>55</v>
      </c>
      <c r="AL107" s="119">
        <f t="shared" ca="1" si="186"/>
        <v>67</v>
      </c>
      <c r="AM107" s="119">
        <f t="shared" ca="1" si="186"/>
        <v>36</v>
      </c>
      <c r="AN107" s="119">
        <f t="shared" ca="1" si="186"/>
        <v>63</v>
      </c>
      <c r="AO107" s="119">
        <f t="shared" ca="1" si="186"/>
        <v>21</v>
      </c>
      <c r="AP107" s="119">
        <f t="shared" ca="1" si="186"/>
        <v>52</v>
      </c>
      <c r="AQ107" s="119">
        <f t="shared" ca="1" si="186"/>
        <v>30</v>
      </c>
      <c r="AR107" s="119">
        <f t="shared" ca="1" si="186"/>
        <v>39</v>
      </c>
      <c r="AS107" s="119">
        <f t="shared" ca="1" si="186"/>
        <v>60</v>
      </c>
      <c r="AT107" s="119">
        <f t="shared" ca="1" si="186"/>
        <v>11</v>
      </c>
      <c r="AU107" s="119">
        <f t="shared" ca="1" si="186"/>
        <v>59</v>
      </c>
      <c r="AV107" s="119">
        <f t="shared" ca="1" si="186"/>
        <v>57</v>
      </c>
      <c r="AW107" s="119">
        <f t="shared" ca="1" si="186"/>
        <v>69</v>
      </c>
      <c r="AX107" s="119">
        <f t="shared" ca="1" si="186"/>
        <v>53</v>
      </c>
      <c r="AY107" s="119">
        <f t="shared" ca="1" si="186"/>
        <v>23</v>
      </c>
      <c r="AZ107" s="119">
        <f t="shared" ca="1" si="186"/>
        <v>52</v>
      </c>
      <c r="BA107" s="119">
        <f t="shared" ca="1" si="186"/>
        <v>8</v>
      </c>
      <c r="BB107" s="119">
        <f t="shared" ca="1" si="186"/>
        <v>49</v>
      </c>
      <c r="BC107" s="119">
        <f t="shared" ca="1" si="186"/>
        <v>58</v>
      </c>
      <c r="BD107" s="119">
        <f t="shared" ca="1" si="186"/>
        <v>39</v>
      </c>
      <c r="BE107" s="119">
        <f t="shared" ca="1" si="186"/>
        <v>19</v>
      </c>
      <c r="BF107" s="119">
        <f t="shared" ca="1" si="186"/>
        <v>74</v>
      </c>
      <c r="BG107" s="119">
        <f t="shared" ca="1" si="186"/>
        <v>5</v>
      </c>
      <c r="BH107" s="119">
        <f t="shared" ca="1" si="186"/>
        <v>12</v>
      </c>
      <c r="BI107" s="120">
        <f t="shared" ca="1" si="186"/>
        <v>33</v>
      </c>
    </row>
    <row r="108" spans="1:61" ht="13.15" x14ac:dyDescent="0.4">
      <c r="A108" s="116">
        <v>8</v>
      </c>
      <c r="B108" s="117">
        <f ca="1">RANDBETWEEN(1,81-1)</f>
        <v>48</v>
      </c>
      <c r="C108" s="117">
        <f t="shared" ref="C108:BI108" ca="1" si="187">RANDBETWEEN(1,81-1)</f>
        <v>63</v>
      </c>
      <c r="D108" s="117">
        <f t="shared" ca="1" si="187"/>
        <v>26</v>
      </c>
      <c r="E108" s="117">
        <f t="shared" ca="1" si="187"/>
        <v>68</v>
      </c>
      <c r="F108" s="117">
        <f t="shared" ca="1" si="187"/>
        <v>46</v>
      </c>
      <c r="G108" s="117">
        <f t="shared" ca="1" si="187"/>
        <v>5</v>
      </c>
      <c r="H108" s="117">
        <f t="shared" ca="1" si="187"/>
        <v>45</v>
      </c>
      <c r="I108" s="117">
        <f t="shared" ca="1" si="187"/>
        <v>78</v>
      </c>
      <c r="J108" s="117">
        <f t="shared" ca="1" si="187"/>
        <v>20</v>
      </c>
      <c r="K108" s="117">
        <f t="shared" ca="1" si="187"/>
        <v>70</v>
      </c>
      <c r="L108" s="117">
        <f t="shared" ca="1" si="187"/>
        <v>34</v>
      </c>
      <c r="M108" s="117">
        <f t="shared" ca="1" si="187"/>
        <v>51</v>
      </c>
      <c r="N108" s="117">
        <f t="shared" ca="1" si="187"/>
        <v>39</v>
      </c>
      <c r="O108" s="117">
        <f t="shared" ca="1" si="187"/>
        <v>45</v>
      </c>
      <c r="P108" s="117">
        <f t="shared" ca="1" si="187"/>
        <v>74</v>
      </c>
      <c r="Q108" s="117">
        <f t="shared" ca="1" si="187"/>
        <v>4</v>
      </c>
      <c r="R108" s="117">
        <f t="shared" ca="1" si="187"/>
        <v>47</v>
      </c>
      <c r="S108" s="117">
        <f t="shared" ca="1" si="187"/>
        <v>61</v>
      </c>
      <c r="T108" s="117">
        <f t="shared" ca="1" si="187"/>
        <v>77</v>
      </c>
      <c r="U108" s="117">
        <f t="shared" ca="1" si="187"/>
        <v>21</v>
      </c>
      <c r="V108" s="117">
        <f t="shared" ca="1" si="187"/>
        <v>30</v>
      </c>
      <c r="W108" s="117">
        <f t="shared" ca="1" si="187"/>
        <v>20</v>
      </c>
      <c r="X108" s="117">
        <f t="shared" ca="1" si="187"/>
        <v>62</v>
      </c>
      <c r="Y108" s="117">
        <f t="shared" ca="1" si="187"/>
        <v>5</v>
      </c>
      <c r="Z108" s="117">
        <f t="shared" ca="1" si="187"/>
        <v>60</v>
      </c>
      <c r="AA108" s="117">
        <f t="shared" ca="1" si="187"/>
        <v>18</v>
      </c>
      <c r="AB108" s="117">
        <f t="shared" ca="1" si="187"/>
        <v>60</v>
      </c>
      <c r="AC108" s="117">
        <f t="shared" ca="1" si="187"/>
        <v>17</v>
      </c>
      <c r="AD108" s="117">
        <f t="shared" ca="1" si="187"/>
        <v>27</v>
      </c>
      <c r="AE108" s="117">
        <f t="shared" ca="1" si="187"/>
        <v>43</v>
      </c>
      <c r="AF108" s="117">
        <f t="shared" ca="1" si="187"/>
        <v>6</v>
      </c>
      <c r="AG108" s="117">
        <f t="shared" ca="1" si="187"/>
        <v>26</v>
      </c>
      <c r="AH108" s="117">
        <f t="shared" ca="1" si="187"/>
        <v>39</v>
      </c>
      <c r="AI108" s="117">
        <f t="shared" ca="1" si="187"/>
        <v>27</v>
      </c>
      <c r="AJ108" s="117">
        <f t="shared" ca="1" si="187"/>
        <v>71</v>
      </c>
      <c r="AK108" s="117">
        <f t="shared" ca="1" si="187"/>
        <v>46</v>
      </c>
      <c r="AL108" s="117">
        <f t="shared" ca="1" si="187"/>
        <v>13</v>
      </c>
      <c r="AM108" s="117">
        <f t="shared" ca="1" si="187"/>
        <v>43</v>
      </c>
      <c r="AN108" s="117">
        <f t="shared" ca="1" si="187"/>
        <v>10</v>
      </c>
      <c r="AO108" s="117">
        <f t="shared" ca="1" si="187"/>
        <v>41</v>
      </c>
      <c r="AP108" s="117">
        <f t="shared" ca="1" si="187"/>
        <v>47</v>
      </c>
      <c r="AQ108" s="117">
        <f t="shared" ca="1" si="187"/>
        <v>11</v>
      </c>
      <c r="AR108" s="117">
        <f t="shared" ca="1" si="187"/>
        <v>65</v>
      </c>
      <c r="AS108" s="117">
        <f t="shared" ca="1" si="187"/>
        <v>34</v>
      </c>
      <c r="AT108" s="117">
        <f t="shared" ca="1" si="187"/>
        <v>40</v>
      </c>
      <c r="AU108" s="117">
        <f t="shared" ca="1" si="187"/>
        <v>48</v>
      </c>
      <c r="AV108" s="117">
        <f t="shared" ca="1" si="187"/>
        <v>63</v>
      </c>
      <c r="AW108" s="117">
        <f t="shared" ca="1" si="187"/>
        <v>18</v>
      </c>
      <c r="AX108" s="117">
        <f t="shared" ca="1" si="187"/>
        <v>24</v>
      </c>
      <c r="AY108" s="117">
        <f t="shared" ca="1" si="187"/>
        <v>40</v>
      </c>
      <c r="AZ108" s="117">
        <f t="shared" ca="1" si="187"/>
        <v>71</v>
      </c>
      <c r="BA108" s="117">
        <f t="shared" ca="1" si="187"/>
        <v>35</v>
      </c>
      <c r="BB108" s="117">
        <f t="shared" ca="1" si="187"/>
        <v>15</v>
      </c>
      <c r="BC108" s="117">
        <f t="shared" ca="1" si="187"/>
        <v>80</v>
      </c>
      <c r="BD108" s="117">
        <f t="shared" ca="1" si="187"/>
        <v>5</v>
      </c>
      <c r="BE108" s="117">
        <f t="shared" ca="1" si="187"/>
        <v>39</v>
      </c>
      <c r="BF108" s="117">
        <f t="shared" ca="1" si="187"/>
        <v>5</v>
      </c>
      <c r="BG108" s="117">
        <f t="shared" ca="1" si="187"/>
        <v>2</v>
      </c>
      <c r="BH108" s="117">
        <f t="shared" ca="1" si="187"/>
        <v>61</v>
      </c>
      <c r="BI108" s="118">
        <f t="shared" ca="1" si="187"/>
        <v>57</v>
      </c>
    </row>
    <row r="109" spans="1:61" ht="13.15" x14ac:dyDescent="0.4">
      <c r="A109" s="116">
        <v>9</v>
      </c>
      <c r="B109" s="119">
        <f ca="1">RANDBETWEEN(1,81-2)</f>
        <v>18</v>
      </c>
      <c r="C109" s="119">
        <f t="shared" ref="C109:BI109" ca="1" si="188">RANDBETWEEN(1,81-2)</f>
        <v>18</v>
      </c>
      <c r="D109" s="119">
        <f t="shared" ca="1" si="188"/>
        <v>72</v>
      </c>
      <c r="E109" s="119">
        <f t="shared" ca="1" si="188"/>
        <v>48</v>
      </c>
      <c r="F109" s="119">
        <f t="shared" ca="1" si="188"/>
        <v>79</v>
      </c>
      <c r="G109" s="119">
        <f t="shared" ca="1" si="188"/>
        <v>30</v>
      </c>
      <c r="H109" s="119">
        <f t="shared" ca="1" si="188"/>
        <v>39</v>
      </c>
      <c r="I109" s="119">
        <f t="shared" ca="1" si="188"/>
        <v>13</v>
      </c>
      <c r="J109" s="119">
        <f t="shared" ca="1" si="188"/>
        <v>52</v>
      </c>
      <c r="K109" s="119">
        <f t="shared" ca="1" si="188"/>
        <v>9</v>
      </c>
      <c r="L109" s="119">
        <f t="shared" ca="1" si="188"/>
        <v>36</v>
      </c>
      <c r="M109" s="119">
        <f t="shared" ca="1" si="188"/>
        <v>42</v>
      </c>
      <c r="N109" s="119">
        <f t="shared" ca="1" si="188"/>
        <v>59</v>
      </c>
      <c r="O109" s="119">
        <f t="shared" ca="1" si="188"/>
        <v>71</v>
      </c>
      <c r="P109" s="119">
        <f t="shared" ca="1" si="188"/>
        <v>78</v>
      </c>
      <c r="Q109" s="119">
        <f t="shared" ca="1" si="188"/>
        <v>79</v>
      </c>
      <c r="R109" s="119">
        <f t="shared" ca="1" si="188"/>
        <v>34</v>
      </c>
      <c r="S109" s="119">
        <f t="shared" ca="1" si="188"/>
        <v>47</v>
      </c>
      <c r="T109" s="119">
        <f t="shared" ca="1" si="188"/>
        <v>31</v>
      </c>
      <c r="U109" s="119">
        <f t="shared" ca="1" si="188"/>
        <v>64</v>
      </c>
      <c r="V109" s="119">
        <f t="shared" ca="1" si="188"/>
        <v>4</v>
      </c>
      <c r="W109" s="119">
        <f t="shared" ca="1" si="188"/>
        <v>11</v>
      </c>
      <c r="X109" s="119">
        <f t="shared" ca="1" si="188"/>
        <v>74</v>
      </c>
      <c r="Y109" s="119">
        <f t="shared" ca="1" si="188"/>
        <v>51</v>
      </c>
      <c r="Z109" s="119">
        <f t="shared" ca="1" si="188"/>
        <v>55</v>
      </c>
      <c r="AA109" s="119">
        <f t="shared" ca="1" si="188"/>
        <v>58</v>
      </c>
      <c r="AB109" s="119">
        <f t="shared" ca="1" si="188"/>
        <v>15</v>
      </c>
      <c r="AC109" s="119">
        <f t="shared" ca="1" si="188"/>
        <v>47</v>
      </c>
      <c r="AD109" s="119">
        <f t="shared" ca="1" si="188"/>
        <v>35</v>
      </c>
      <c r="AE109" s="119">
        <f t="shared" ca="1" si="188"/>
        <v>22</v>
      </c>
      <c r="AF109" s="119">
        <f t="shared" ca="1" si="188"/>
        <v>75</v>
      </c>
      <c r="AG109" s="119">
        <f t="shared" ca="1" si="188"/>
        <v>1</v>
      </c>
      <c r="AH109" s="119">
        <f t="shared" ca="1" si="188"/>
        <v>53</v>
      </c>
      <c r="AI109" s="119">
        <f t="shared" ca="1" si="188"/>
        <v>31</v>
      </c>
      <c r="AJ109" s="119">
        <f t="shared" ca="1" si="188"/>
        <v>41</v>
      </c>
      <c r="AK109" s="119">
        <f t="shared" ca="1" si="188"/>
        <v>33</v>
      </c>
      <c r="AL109" s="119">
        <f t="shared" ca="1" si="188"/>
        <v>50</v>
      </c>
      <c r="AM109" s="119">
        <f t="shared" ca="1" si="188"/>
        <v>45</v>
      </c>
      <c r="AN109" s="119">
        <f t="shared" ca="1" si="188"/>
        <v>13</v>
      </c>
      <c r="AO109" s="119">
        <f t="shared" ca="1" si="188"/>
        <v>30</v>
      </c>
      <c r="AP109" s="119">
        <f t="shared" ca="1" si="188"/>
        <v>46</v>
      </c>
      <c r="AQ109" s="119">
        <f t="shared" ca="1" si="188"/>
        <v>63</v>
      </c>
      <c r="AR109" s="119">
        <f t="shared" ca="1" si="188"/>
        <v>38</v>
      </c>
      <c r="AS109" s="119">
        <f t="shared" ca="1" si="188"/>
        <v>49</v>
      </c>
      <c r="AT109" s="119">
        <f t="shared" ca="1" si="188"/>
        <v>69</v>
      </c>
      <c r="AU109" s="119">
        <f t="shared" ca="1" si="188"/>
        <v>20</v>
      </c>
      <c r="AV109" s="119">
        <f t="shared" ca="1" si="188"/>
        <v>4</v>
      </c>
      <c r="AW109" s="119">
        <f t="shared" ca="1" si="188"/>
        <v>13</v>
      </c>
      <c r="AX109" s="119">
        <f t="shared" ca="1" si="188"/>
        <v>68</v>
      </c>
      <c r="AY109" s="119">
        <f t="shared" ca="1" si="188"/>
        <v>35</v>
      </c>
      <c r="AZ109" s="119">
        <f t="shared" ca="1" si="188"/>
        <v>66</v>
      </c>
      <c r="BA109" s="119">
        <f t="shared" ca="1" si="188"/>
        <v>26</v>
      </c>
      <c r="BB109" s="119">
        <f t="shared" ca="1" si="188"/>
        <v>77</v>
      </c>
      <c r="BC109" s="119">
        <f t="shared" ca="1" si="188"/>
        <v>26</v>
      </c>
      <c r="BD109" s="119">
        <f t="shared" ca="1" si="188"/>
        <v>62</v>
      </c>
      <c r="BE109" s="119">
        <f t="shared" ca="1" si="188"/>
        <v>78</v>
      </c>
      <c r="BF109" s="119">
        <f t="shared" ca="1" si="188"/>
        <v>51</v>
      </c>
      <c r="BG109" s="119">
        <f t="shared" ca="1" si="188"/>
        <v>60</v>
      </c>
      <c r="BH109" s="119">
        <f t="shared" ca="1" si="188"/>
        <v>2</v>
      </c>
      <c r="BI109" s="120">
        <f t="shared" ca="1" si="188"/>
        <v>2</v>
      </c>
    </row>
    <row r="110" spans="1:61" ht="13.15" x14ac:dyDescent="0.4">
      <c r="A110" s="116">
        <v>10</v>
      </c>
      <c r="B110" s="117">
        <f ca="1">RANDBETWEEN(1,81)</f>
        <v>57</v>
      </c>
      <c r="C110" s="117">
        <f t="shared" ref="C110:BI110" ca="1" si="189">RANDBETWEEN(1,81)</f>
        <v>26</v>
      </c>
      <c r="D110" s="117">
        <f t="shared" ca="1" si="189"/>
        <v>69</v>
      </c>
      <c r="E110" s="117">
        <f t="shared" ca="1" si="189"/>
        <v>8</v>
      </c>
      <c r="F110" s="117">
        <f t="shared" ca="1" si="189"/>
        <v>21</v>
      </c>
      <c r="G110" s="117">
        <f t="shared" ca="1" si="189"/>
        <v>62</v>
      </c>
      <c r="H110" s="117">
        <f t="shared" ca="1" si="189"/>
        <v>3</v>
      </c>
      <c r="I110" s="117">
        <f t="shared" ca="1" si="189"/>
        <v>12</v>
      </c>
      <c r="J110" s="117">
        <f t="shared" ca="1" si="189"/>
        <v>48</v>
      </c>
      <c r="K110" s="117">
        <f t="shared" ca="1" si="189"/>
        <v>33</v>
      </c>
      <c r="L110" s="117">
        <f t="shared" ca="1" si="189"/>
        <v>19</v>
      </c>
      <c r="M110" s="117">
        <f t="shared" ca="1" si="189"/>
        <v>54</v>
      </c>
      <c r="N110" s="117">
        <f t="shared" ca="1" si="189"/>
        <v>61</v>
      </c>
      <c r="O110" s="117">
        <f t="shared" ca="1" si="189"/>
        <v>12</v>
      </c>
      <c r="P110" s="117">
        <f t="shared" ca="1" si="189"/>
        <v>75</v>
      </c>
      <c r="Q110" s="117">
        <f t="shared" ca="1" si="189"/>
        <v>31</v>
      </c>
      <c r="R110" s="117">
        <f t="shared" ca="1" si="189"/>
        <v>31</v>
      </c>
      <c r="S110" s="117">
        <f t="shared" ca="1" si="189"/>
        <v>21</v>
      </c>
      <c r="T110" s="117">
        <f t="shared" ca="1" si="189"/>
        <v>38</v>
      </c>
      <c r="U110" s="117">
        <f t="shared" ca="1" si="189"/>
        <v>53</v>
      </c>
      <c r="V110" s="117">
        <f t="shared" ca="1" si="189"/>
        <v>30</v>
      </c>
      <c r="W110" s="117">
        <f t="shared" ca="1" si="189"/>
        <v>71</v>
      </c>
      <c r="X110" s="117">
        <f t="shared" ca="1" si="189"/>
        <v>47</v>
      </c>
      <c r="Y110" s="117">
        <f t="shared" ca="1" si="189"/>
        <v>65</v>
      </c>
      <c r="Z110" s="117">
        <f t="shared" ca="1" si="189"/>
        <v>43</v>
      </c>
      <c r="AA110" s="117">
        <f t="shared" ca="1" si="189"/>
        <v>10</v>
      </c>
      <c r="AB110" s="117">
        <f t="shared" ca="1" si="189"/>
        <v>29</v>
      </c>
      <c r="AC110" s="117">
        <f t="shared" ca="1" si="189"/>
        <v>81</v>
      </c>
      <c r="AD110" s="117">
        <f t="shared" ca="1" si="189"/>
        <v>41</v>
      </c>
      <c r="AE110" s="117">
        <f t="shared" ca="1" si="189"/>
        <v>31</v>
      </c>
      <c r="AF110" s="117">
        <f t="shared" ca="1" si="189"/>
        <v>35</v>
      </c>
      <c r="AG110" s="117">
        <f t="shared" ca="1" si="189"/>
        <v>36</v>
      </c>
      <c r="AH110" s="117">
        <f t="shared" ca="1" si="189"/>
        <v>58</v>
      </c>
      <c r="AI110" s="117">
        <f t="shared" ca="1" si="189"/>
        <v>74</v>
      </c>
      <c r="AJ110" s="117">
        <f t="shared" ca="1" si="189"/>
        <v>60</v>
      </c>
      <c r="AK110" s="117">
        <f t="shared" ca="1" si="189"/>
        <v>35</v>
      </c>
      <c r="AL110" s="117">
        <f t="shared" ca="1" si="189"/>
        <v>14</v>
      </c>
      <c r="AM110" s="117">
        <f t="shared" ca="1" si="189"/>
        <v>61</v>
      </c>
      <c r="AN110" s="117">
        <f t="shared" ca="1" si="189"/>
        <v>22</v>
      </c>
      <c r="AO110" s="117">
        <f t="shared" ca="1" si="189"/>
        <v>9</v>
      </c>
      <c r="AP110" s="117">
        <f t="shared" ca="1" si="189"/>
        <v>46</v>
      </c>
      <c r="AQ110" s="117">
        <f t="shared" ca="1" si="189"/>
        <v>2</v>
      </c>
      <c r="AR110" s="117">
        <f t="shared" ca="1" si="189"/>
        <v>39</v>
      </c>
      <c r="AS110" s="117">
        <f t="shared" ca="1" si="189"/>
        <v>49</v>
      </c>
      <c r="AT110" s="117">
        <f t="shared" ca="1" si="189"/>
        <v>59</v>
      </c>
      <c r="AU110" s="117">
        <f t="shared" ca="1" si="189"/>
        <v>42</v>
      </c>
      <c r="AV110" s="117">
        <f t="shared" ca="1" si="189"/>
        <v>34</v>
      </c>
      <c r="AW110" s="117">
        <f t="shared" ca="1" si="189"/>
        <v>2</v>
      </c>
      <c r="AX110" s="117">
        <f t="shared" ca="1" si="189"/>
        <v>67</v>
      </c>
      <c r="AY110" s="117">
        <f t="shared" ca="1" si="189"/>
        <v>62</v>
      </c>
      <c r="AZ110" s="117">
        <f t="shared" ca="1" si="189"/>
        <v>23</v>
      </c>
      <c r="BA110" s="117">
        <f t="shared" ca="1" si="189"/>
        <v>61</v>
      </c>
      <c r="BB110" s="117">
        <f t="shared" ca="1" si="189"/>
        <v>19</v>
      </c>
      <c r="BC110" s="117">
        <f t="shared" ca="1" si="189"/>
        <v>46</v>
      </c>
      <c r="BD110" s="117">
        <f t="shared" ca="1" si="189"/>
        <v>74</v>
      </c>
      <c r="BE110" s="117">
        <f t="shared" ca="1" si="189"/>
        <v>10</v>
      </c>
      <c r="BF110" s="117">
        <f t="shared" ca="1" si="189"/>
        <v>74</v>
      </c>
      <c r="BG110" s="117">
        <f t="shared" ca="1" si="189"/>
        <v>22</v>
      </c>
      <c r="BH110" s="117">
        <f t="shared" ca="1" si="189"/>
        <v>60</v>
      </c>
      <c r="BI110" s="118">
        <f t="shared" ca="1" si="189"/>
        <v>46</v>
      </c>
    </row>
    <row r="111" spans="1:61" ht="13.15" x14ac:dyDescent="0.4">
      <c r="A111" s="116">
        <v>11</v>
      </c>
      <c r="B111" s="119">
        <f ca="1">RANDBETWEEN(1,81-1)</f>
        <v>36</v>
      </c>
      <c r="C111" s="119">
        <f t="shared" ref="C111:BI111" ca="1" si="190">RANDBETWEEN(1,81-1)</f>
        <v>3</v>
      </c>
      <c r="D111" s="119">
        <f t="shared" ca="1" si="190"/>
        <v>5</v>
      </c>
      <c r="E111" s="119">
        <f t="shared" ca="1" si="190"/>
        <v>78</v>
      </c>
      <c r="F111" s="119">
        <f t="shared" ca="1" si="190"/>
        <v>6</v>
      </c>
      <c r="G111" s="119">
        <f t="shared" ca="1" si="190"/>
        <v>77</v>
      </c>
      <c r="H111" s="119">
        <f t="shared" ca="1" si="190"/>
        <v>27</v>
      </c>
      <c r="I111" s="119">
        <f t="shared" ca="1" si="190"/>
        <v>35</v>
      </c>
      <c r="J111" s="119">
        <f t="shared" ca="1" si="190"/>
        <v>33</v>
      </c>
      <c r="K111" s="119">
        <f t="shared" ca="1" si="190"/>
        <v>14</v>
      </c>
      <c r="L111" s="119">
        <f t="shared" ca="1" si="190"/>
        <v>25</v>
      </c>
      <c r="M111" s="119">
        <f t="shared" ca="1" si="190"/>
        <v>72</v>
      </c>
      <c r="N111" s="119">
        <f t="shared" ca="1" si="190"/>
        <v>68</v>
      </c>
      <c r="O111" s="119">
        <f t="shared" ca="1" si="190"/>
        <v>55</v>
      </c>
      <c r="P111" s="119">
        <f t="shared" ca="1" si="190"/>
        <v>70</v>
      </c>
      <c r="Q111" s="119">
        <f t="shared" ca="1" si="190"/>
        <v>42</v>
      </c>
      <c r="R111" s="119">
        <f t="shared" ca="1" si="190"/>
        <v>80</v>
      </c>
      <c r="S111" s="119">
        <f t="shared" ca="1" si="190"/>
        <v>17</v>
      </c>
      <c r="T111" s="119">
        <f t="shared" ca="1" si="190"/>
        <v>48</v>
      </c>
      <c r="U111" s="119">
        <f t="shared" ca="1" si="190"/>
        <v>28</v>
      </c>
      <c r="V111" s="119">
        <f t="shared" ca="1" si="190"/>
        <v>17</v>
      </c>
      <c r="W111" s="119">
        <f t="shared" ca="1" si="190"/>
        <v>41</v>
      </c>
      <c r="X111" s="119">
        <f t="shared" ca="1" si="190"/>
        <v>3</v>
      </c>
      <c r="Y111" s="119">
        <f t="shared" ca="1" si="190"/>
        <v>29</v>
      </c>
      <c r="Z111" s="119">
        <f t="shared" ca="1" si="190"/>
        <v>58</v>
      </c>
      <c r="AA111" s="119">
        <f t="shared" ca="1" si="190"/>
        <v>40</v>
      </c>
      <c r="AB111" s="119">
        <f t="shared" ca="1" si="190"/>
        <v>10</v>
      </c>
      <c r="AC111" s="119">
        <f t="shared" ca="1" si="190"/>
        <v>53</v>
      </c>
      <c r="AD111" s="119">
        <f t="shared" ca="1" si="190"/>
        <v>15</v>
      </c>
      <c r="AE111" s="119">
        <f t="shared" ca="1" si="190"/>
        <v>35</v>
      </c>
      <c r="AF111" s="119">
        <f t="shared" ca="1" si="190"/>
        <v>40</v>
      </c>
      <c r="AG111" s="119">
        <f t="shared" ca="1" si="190"/>
        <v>65</v>
      </c>
      <c r="AH111" s="119">
        <f t="shared" ca="1" si="190"/>
        <v>7</v>
      </c>
      <c r="AI111" s="119">
        <f t="shared" ca="1" si="190"/>
        <v>19</v>
      </c>
      <c r="AJ111" s="119">
        <f t="shared" ca="1" si="190"/>
        <v>62</v>
      </c>
      <c r="AK111" s="119">
        <f t="shared" ca="1" si="190"/>
        <v>31</v>
      </c>
      <c r="AL111" s="119">
        <f t="shared" ca="1" si="190"/>
        <v>68</v>
      </c>
      <c r="AM111" s="119">
        <f t="shared" ca="1" si="190"/>
        <v>69</v>
      </c>
      <c r="AN111" s="119">
        <f t="shared" ca="1" si="190"/>
        <v>1</v>
      </c>
      <c r="AO111" s="119">
        <f t="shared" ca="1" si="190"/>
        <v>42</v>
      </c>
      <c r="AP111" s="119">
        <f t="shared" ca="1" si="190"/>
        <v>55</v>
      </c>
      <c r="AQ111" s="119">
        <f t="shared" ca="1" si="190"/>
        <v>34</v>
      </c>
      <c r="AR111" s="119">
        <f t="shared" ca="1" si="190"/>
        <v>41</v>
      </c>
      <c r="AS111" s="119">
        <f t="shared" ca="1" si="190"/>
        <v>41</v>
      </c>
      <c r="AT111" s="119">
        <f t="shared" ca="1" si="190"/>
        <v>80</v>
      </c>
      <c r="AU111" s="119">
        <f t="shared" ca="1" si="190"/>
        <v>12</v>
      </c>
      <c r="AV111" s="119">
        <f t="shared" ca="1" si="190"/>
        <v>32</v>
      </c>
      <c r="AW111" s="119">
        <f t="shared" ca="1" si="190"/>
        <v>44</v>
      </c>
      <c r="AX111" s="119">
        <f t="shared" ca="1" si="190"/>
        <v>70</v>
      </c>
      <c r="AY111" s="119">
        <f t="shared" ca="1" si="190"/>
        <v>44</v>
      </c>
      <c r="AZ111" s="119">
        <f t="shared" ca="1" si="190"/>
        <v>64</v>
      </c>
      <c r="BA111" s="119">
        <f t="shared" ca="1" si="190"/>
        <v>74</v>
      </c>
      <c r="BB111" s="119">
        <f t="shared" ca="1" si="190"/>
        <v>26</v>
      </c>
      <c r="BC111" s="119">
        <f t="shared" ca="1" si="190"/>
        <v>3</v>
      </c>
      <c r="BD111" s="119">
        <f t="shared" ca="1" si="190"/>
        <v>21</v>
      </c>
      <c r="BE111" s="119">
        <f t="shared" ca="1" si="190"/>
        <v>1</v>
      </c>
      <c r="BF111" s="119">
        <f t="shared" ca="1" si="190"/>
        <v>80</v>
      </c>
      <c r="BG111" s="119">
        <f t="shared" ca="1" si="190"/>
        <v>51</v>
      </c>
      <c r="BH111" s="119">
        <f t="shared" ca="1" si="190"/>
        <v>8</v>
      </c>
      <c r="BI111" s="120">
        <f t="shared" ca="1" si="190"/>
        <v>34</v>
      </c>
    </row>
    <row r="112" spans="1:61" ht="13.15" x14ac:dyDescent="0.4">
      <c r="A112" s="116">
        <v>12</v>
      </c>
      <c r="B112" s="117">
        <f ca="1">RANDBETWEEN(1,81-2)</f>
        <v>35</v>
      </c>
      <c r="C112" s="117">
        <f t="shared" ref="C112:BI112" ca="1" si="191">RANDBETWEEN(1,81-2)</f>
        <v>50</v>
      </c>
      <c r="D112" s="117">
        <f t="shared" ca="1" si="191"/>
        <v>19</v>
      </c>
      <c r="E112" s="117">
        <f t="shared" ca="1" si="191"/>
        <v>70</v>
      </c>
      <c r="F112" s="117">
        <f t="shared" ca="1" si="191"/>
        <v>10</v>
      </c>
      <c r="G112" s="117">
        <f t="shared" ca="1" si="191"/>
        <v>55</v>
      </c>
      <c r="H112" s="117">
        <f t="shared" ca="1" si="191"/>
        <v>42</v>
      </c>
      <c r="I112" s="117">
        <f t="shared" ca="1" si="191"/>
        <v>57</v>
      </c>
      <c r="J112" s="117">
        <f t="shared" ca="1" si="191"/>
        <v>42</v>
      </c>
      <c r="K112" s="117">
        <f t="shared" ca="1" si="191"/>
        <v>61</v>
      </c>
      <c r="L112" s="117">
        <f t="shared" ca="1" si="191"/>
        <v>28</v>
      </c>
      <c r="M112" s="117">
        <f t="shared" ca="1" si="191"/>
        <v>20</v>
      </c>
      <c r="N112" s="117">
        <f t="shared" ca="1" si="191"/>
        <v>41</v>
      </c>
      <c r="O112" s="117">
        <f t="shared" ca="1" si="191"/>
        <v>2</v>
      </c>
      <c r="P112" s="117">
        <f t="shared" ca="1" si="191"/>
        <v>46</v>
      </c>
      <c r="Q112" s="117">
        <f t="shared" ca="1" si="191"/>
        <v>73</v>
      </c>
      <c r="R112" s="117">
        <f t="shared" ca="1" si="191"/>
        <v>3</v>
      </c>
      <c r="S112" s="117">
        <f t="shared" ca="1" si="191"/>
        <v>43</v>
      </c>
      <c r="T112" s="117">
        <f t="shared" ca="1" si="191"/>
        <v>62</v>
      </c>
      <c r="U112" s="117">
        <f t="shared" ca="1" si="191"/>
        <v>65</v>
      </c>
      <c r="V112" s="117">
        <f t="shared" ca="1" si="191"/>
        <v>34</v>
      </c>
      <c r="W112" s="117">
        <f t="shared" ca="1" si="191"/>
        <v>37</v>
      </c>
      <c r="X112" s="117">
        <f t="shared" ca="1" si="191"/>
        <v>18</v>
      </c>
      <c r="Y112" s="117">
        <f t="shared" ca="1" si="191"/>
        <v>46</v>
      </c>
      <c r="Z112" s="117">
        <f t="shared" ca="1" si="191"/>
        <v>26</v>
      </c>
      <c r="AA112" s="117">
        <f t="shared" ca="1" si="191"/>
        <v>13</v>
      </c>
      <c r="AB112" s="117">
        <f t="shared" ca="1" si="191"/>
        <v>55</v>
      </c>
      <c r="AC112" s="117">
        <f t="shared" ca="1" si="191"/>
        <v>54</v>
      </c>
      <c r="AD112" s="117">
        <f t="shared" ca="1" si="191"/>
        <v>52</v>
      </c>
      <c r="AE112" s="117">
        <f t="shared" ca="1" si="191"/>
        <v>2</v>
      </c>
      <c r="AF112" s="117">
        <f t="shared" ca="1" si="191"/>
        <v>50</v>
      </c>
      <c r="AG112" s="117">
        <f t="shared" ca="1" si="191"/>
        <v>28</v>
      </c>
      <c r="AH112" s="117">
        <f t="shared" ca="1" si="191"/>
        <v>1</v>
      </c>
      <c r="AI112" s="117">
        <f t="shared" ca="1" si="191"/>
        <v>63</v>
      </c>
      <c r="AJ112" s="117">
        <f t="shared" ca="1" si="191"/>
        <v>31</v>
      </c>
      <c r="AK112" s="117">
        <f t="shared" ca="1" si="191"/>
        <v>31</v>
      </c>
      <c r="AL112" s="117">
        <f t="shared" ca="1" si="191"/>
        <v>46</v>
      </c>
      <c r="AM112" s="117">
        <f t="shared" ca="1" si="191"/>
        <v>44</v>
      </c>
      <c r="AN112" s="117">
        <f t="shared" ca="1" si="191"/>
        <v>61</v>
      </c>
      <c r="AO112" s="117">
        <f t="shared" ca="1" si="191"/>
        <v>22</v>
      </c>
      <c r="AP112" s="117">
        <f t="shared" ca="1" si="191"/>
        <v>7</v>
      </c>
      <c r="AQ112" s="117">
        <f t="shared" ca="1" si="191"/>
        <v>7</v>
      </c>
      <c r="AR112" s="117">
        <f t="shared" ca="1" si="191"/>
        <v>46</v>
      </c>
      <c r="AS112" s="117">
        <f t="shared" ca="1" si="191"/>
        <v>51</v>
      </c>
      <c r="AT112" s="117">
        <f t="shared" ca="1" si="191"/>
        <v>62</v>
      </c>
      <c r="AU112" s="117">
        <f t="shared" ca="1" si="191"/>
        <v>29</v>
      </c>
      <c r="AV112" s="117">
        <f t="shared" ca="1" si="191"/>
        <v>52</v>
      </c>
      <c r="AW112" s="117">
        <f t="shared" ca="1" si="191"/>
        <v>65</v>
      </c>
      <c r="AX112" s="117">
        <f t="shared" ca="1" si="191"/>
        <v>35</v>
      </c>
      <c r="AY112" s="117">
        <f t="shared" ca="1" si="191"/>
        <v>1</v>
      </c>
      <c r="AZ112" s="117">
        <f t="shared" ca="1" si="191"/>
        <v>77</v>
      </c>
      <c r="BA112" s="117">
        <f t="shared" ca="1" si="191"/>
        <v>47</v>
      </c>
      <c r="BB112" s="117">
        <f t="shared" ca="1" si="191"/>
        <v>53</v>
      </c>
      <c r="BC112" s="117">
        <f t="shared" ca="1" si="191"/>
        <v>67</v>
      </c>
      <c r="BD112" s="117">
        <f t="shared" ca="1" si="191"/>
        <v>21</v>
      </c>
      <c r="BE112" s="117">
        <f t="shared" ca="1" si="191"/>
        <v>26</v>
      </c>
      <c r="BF112" s="117">
        <f t="shared" ca="1" si="191"/>
        <v>43</v>
      </c>
      <c r="BG112" s="117">
        <f t="shared" ca="1" si="191"/>
        <v>75</v>
      </c>
      <c r="BH112" s="117">
        <f t="shared" ca="1" si="191"/>
        <v>56</v>
      </c>
      <c r="BI112" s="118">
        <f t="shared" ca="1" si="191"/>
        <v>39</v>
      </c>
    </row>
    <row r="113" spans="1:61" ht="13.15" x14ac:dyDescent="0.4">
      <c r="A113" s="116">
        <v>13</v>
      </c>
      <c r="B113" s="119">
        <f ca="1">RANDBETWEEN(1,81)</f>
        <v>33</v>
      </c>
      <c r="C113" s="119">
        <f t="shared" ref="C113:BI113" ca="1" si="192">RANDBETWEEN(1,81)</f>
        <v>8</v>
      </c>
      <c r="D113" s="119">
        <f t="shared" ca="1" si="192"/>
        <v>3</v>
      </c>
      <c r="E113" s="119">
        <f t="shared" ca="1" si="192"/>
        <v>36</v>
      </c>
      <c r="F113" s="119">
        <f t="shared" ca="1" si="192"/>
        <v>16</v>
      </c>
      <c r="G113" s="119">
        <f t="shared" ca="1" si="192"/>
        <v>39</v>
      </c>
      <c r="H113" s="119">
        <f t="shared" ca="1" si="192"/>
        <v>30</v>
      </c>
      <c r="I113" s="119">
        <f t="shared" ca="1" si="192"/>
        <v>16</v>
      </c>
      <c r="J113" s="119">
        <f t="shared" ca="1" si="192"/>
        <v>72</v>
      </c>
      <c r="K113" s="119">
        <f t="shared" ca="1" si="192"/>
        <v>12</v>
      </c>
      <c r="L113" s="119">
        <f t="shared" ca="1" si="192"/>
        <v>45</v>
      </c>
      <c r="M113" s="119">
        <f t="shared" ca="1" si="192"/>
        <v>10</v>
      </c>
      <c r="N113" s="119">
        <f t="shared" ca="1" si="192"/>
        <v>64</v>
      </c>
      <c r="O113" s="119">
        <f t="shared" ca="1" si="192"/>
        <v>48</v>
      </c>
      <c r="P113" s="119">
        <f t="shared" ca="1" si="192"/>
        <v>65</v>
      </c>
      <c r="Q113" s="119">
        <f t="shared" ca="1" si="192"/>
        <v>9</v>
      </c>
      <c r="R113" s="119">
        <f t="shared" ca="1" si="192"/>
        <v>61</v>
      </c>
      <c r="S113" s="119">
        <f t="shared" ca="1" si="192"/>
        <v>45</v>
      </c>
      <c r="T113" s="119">
        <f t="shared" ca="1" si="192"/>
        <v>46</v>
      </c>
      <c r="U113" s="119">
        <f t="shared" ca="1" si="192"/>
        <v>69</v>
      </c>
      <c r="V113" s="119">
        <f t="shared" ca="1" si="192"/>
        <v>79</v>
      </c>
      <c r="W113" s="119">
        <f t="shared" ca="1" si="192"/>
        <v>70</v>
      </c>
      <c r="X113" s="119">
        <f t="shared" ca="1" si="192"/>
        <v>6</v>
      </c>
      <c r="Y113" s="119">
        <f t="shared" ca="1" si="192"/>
        <v>1</v>
      </c>
      <c r="Z113" s="119">
        <f t="shared" ca="1" si="192"/>
        <v>21</v>
      </c>
      <c r="AA113" s="119">
        <f t="shared" ca="1" si="192"/>
        <v>41</v>
      </c>
      <c r="AB113" s="119">
        <f t="shared" ca="1" si="192"/>
        <v>77</v>
      </c>
      <c r="AC113" s="119">
        <f t="shared" ca="1" si="192"/>
        <v>58</v>
      </c>
      <c r="AD113" s="119">
        <f t="shared" ca="1" si="192"/>
        <v>34</v>
      </c>
      <c r="AE113" s="119">
        <f t="shared" ca="1" si="192"/>
        <v>11</v>
      </c>
      <c r="AF113" s="119">
        <f t="shared" ca="1" si="192"/>
        <v>14</v>
      </c>
      <c r="AG113" s="119">
        <f t="shared" ca="1" si="192"/>
        <v>77</v>
      </c>
      <c r="AH113" s="119">
        <f t="shared" ca="1" si="192"/>
        <v>68</v>
      </c>
      <c r="AI113" s="119">
        <f t="shared" ca="1" si="192"/>
        <v>48</v>
      </c>
      <c r="AJ113" s="119">
        <f t="shared" ca="1" si="192"/>
        <v>59</v>
      </c>
      <c r="AK113" s="119">
        <f t="shared" ca="1" si="192"/>
        <v>62</v>
      </c>
      <c r="AL113" s="119">
        <f t="shared" ca="1" si="192"/>
        <v>61</v>
      </c>
      <c r="AM113" s="119">
        <f t="shared" ca="1" si="192"/>
        <v>25</v>
      </c>
      <c r="AN113" s="119">
        <f t="shared" ca="1" si="192"/>
        <v>81</v>
      </c>
      <c r="AO113" s="119">
        <f t="shared" ca="1" si="192"/>
        <v>45</v>
      </c>
      <c r="AP113" s="119">
        <f t="shared" ca="1" si="192"/>
        <v>31</v>
      </c>
      <c r="AQ113" s="119">
        <f t="shared" ca="1" si="192"/>
        <v>73</v>
      </c>
      <c r="AR113" s="119">
        <f t="shared" ca="1" si="192"/>
        <v>57</v>
      </c>
      <c r="AS113" s="119">
        <f t="shared" ca="1" si="192"/>
        <v>37</v>
      </c>
      <c r="AT113" s="119">
        <f t="shared" ca="1" si="192"/>
        <v>42</v>
      </c>
      <c r="AU113" s="119">
        <f t="shared" ca="1" si="192"/>
        <v>41</v>
      </c>
      <c r="AV113" s="119">
        <f t="shared" ca="1" si="192"/>
        <v>20</v>
      </c>
      <c r="AW113" s="119">
        <f t="shared" ca="1" si="192"/>
        <v>28</v>
      </c>
      <c r="AX113" s="119">
        <f t="shared" ca="1" si="192"/>
        <v>53</v>
      </c>
      <c r="AY113" s="119">
        <f t="shared" ca="1" si="192"/>
        <v>70</v>
      </c>
      <c r="AZ113" s="119">
        <f t="shared" ca="1" si="192"/>
        <v>24</v>
      </c>
      <c r="BA113" s="119">
        <f t="shared" ca="1" si="192"/>
        <v>57</v>
      </c>
      <c r="BB113" s="119">
        <f t="shared" ca="1" si="192"/>
        <v>73</v>
      </c>
      <c r="BC113" s="119">
        <f t="shared" ca="1" si="192"/>
        <v>17</v>
      </c>
      <c r="BD113" s="119">
        <f t="shared" ca="1" si="192"/>
        <v>77</v>
      </c>
      <c r="BE113" s="119">
        <f t="shared" ca="1" si="192"/>
        <v>52</v>
      </c>
      <c r="BF113" s="119">
        <f t="shared" ca="1" si="192"/>
        <v>22</v>
      </c>
      <c r="BG113" s="119">
        <f t="shared" ca="1" si="192"/>
        <v>39</v>
      </c>
      <c r="BH113" s="119">
        <f t="shared" ca="1" si="192"/>
        <v>21</v>
      </c>
      <c r="BI113" s="120">
        <f t="shared" ca="1" si="192"/>
        <v>41</v>
      </c>
    </row>
    <row r="114" spans="1:61" ht="13.15" x14ac:dyDescent="0.4">
      <c r="A114" s="116">
        <v>14</v>
      </c>
      <c r="B114" s="117">
        <f ca="1">RANDBETWEEN(1,81-1)</f>
        <v>67</v>
      </c>
      <c r="C114" s="117">
        <f t="shared" ref="C114:BI114" ca="1" si="193">RANDBETWEEN(1,81-1)</f>
        <v>16</v>
      </c>
      <c r="D114" s="117">
        <f t="shared" ca="1" si="193"/>
        <v>13</v>
      </c>
      <c r="E114" s="117">
        <f t="shared" ca="1" si="193"/>
        <v>16</v>
      </c>
      <c r="F114" s="117">
        <f t="shared" ca="1" si="193"/>
        <v>5</v>
      </c>
      <c r="G114" s="117">
        <f t="shared" ca="1" si="193"/>
        <v>49</v>
      </c>
      <c r="H114" s="117">
        <f t="shared" ca="1" si="193"/>
        <v>3</v>
      </c>
      <c r="I114" s="117">
        <f t="shared" ca="1" si="193"/>
        <v>16</v>
      </c>
      <c r="J114" s="117">
        <f t="shared" ca="1" si="193"/>
        <v>52</v>
      </c>
      <c r="K114" s="117">
        <f t="shared" ca="1" si="193"/>
        <v>77</v>
      </c>
      <c r="L114" s="117">
        <f t="shared" ca="1" si="193"/>
        <v>27</v>
      </c>
      <c r="M114" s="117">
        <f t="shared" ca="1" si="193"/>
        <v>31</v>
      </c>
      <c r="N114" s="117">
        <f t="shared" ca="1" si="193"/>
        <v>68</v>
      </c>
      <c r="O114" s="117">
        <f t="shared" ca="1" si="193"/>
        <v>40</v>
      </c>
      <c r="P114" s="117">
        <f t="shared" ca="1" si="193"/>
        <v>21</v>
      </c>
      <c r="Q114" s="117">
        <f t="shared" ca="1" si="193"/>
        <v>3</v>
      </c>
      <c r="R114" s="117">
        <f t="shared" ca="1" si="193"/>
        <v>62</v>
      </c>
      <c r="S114" s="117">
        <f t="shared" ca="1" si="193"/>
        <v>35</v>
      </c>
      <c r="T114" s="117">
        <f t="shared" ca="1" si="193"/>
        <v>61</v>
      </c>
      <c r="U114" s="117">
        <f t="shared" ca="1" si="193"/>
        <v>43</v>
      </c>
      <c r="V114" s="117">
        <f t="shared" ca="1" si="193"/>
        <v>48</v>
      </c>
      <c r="W114" s="117">
        <f t="shared" ca="1" si="193"/>
        <v>27</v>
      </c>
      <c r="X114" s="117">
        <f t="shared" ca="1" si="193"/>
        <v>17</v>
      </c>
      <c r="Y114" s="117">
        <f t="shared" ca="1" si="193"/>
        <v>19</v>
      </c>
      <c r="Z114" s="117">
        <f t="shared" ca="1" si="193"/>
        <v>63</v>
      </c>
      <c r="AA114" s="117">
        <f t="shared" ca="1" si="193"/>
        <v>66</v>
      </c>
      <c r="AB114" s="117">
        <f t="shared" ca="1" si="193"/>
        <v>35</v>
      </c>
      <c r="AC114" s="117">
        <f t="shared" ca="1" si="193"/>
        <v>18</v>
      </c>
      <c r="AD114" s="117">
        <f t="shared" ca="1" si="193"/>
        <v>33</v>
      </c>
      <c r="AE114" s="117">
        <f t="shared" ca="1" si="193"/>
        <v>14</v>
      </c>
      <c r="AF114" s="117">
        <f t="shared" ca="1" si="193"/>
        <v>31</v>
      </c>
      <c r="AG114" s="117">
        <f t="shared" ca="1" si="193"/>
        <v>28</v>
      </c>
      <c r="AH114" s="117">
        <f t="shared" ca="1" si="193"/>
        <v>14</v>
      </c>
      <c r="AI114" s="117">
        <f t="shared" ca="1" si="193"/>
        <v>35</v>
      </c>
      <c r="AJ114" s="117">
        <f t="shared" ca="1" si="193"/>
        <v>18</v>
      </c>
      <c r="AK114" s="117">
        <f t="shared" ca="1" si="193"/>
        <v>68</v>
      </c>
      <c r="AL114" s="117">
        <f t="shared" ca="1" si="193"/>
        <v>30</v>
      </c>
      <c r="AM114" s="117">
        <f t="shared" ca="1" si="193"/>
        <v>69</v>
      </c>
      <c r="AN114" s="117">
        <f t="shared" ca="1" si="193"/>
        <v>51</v>
      </c>
      <c r="AO114" s="117">
        <f t="shared" ca="1" si="193"/>
        <v>78</v>
      </c>
      <c r="AP114" s="117">
        <f t="shared" ca="1" si="193"/>
        <v>34</v>
      </c>
      <c r="AQ114" s="117">
        <f t="shared" ca="1" si="193"/>
        <v>62</v>
      </c>
      <c r="AR114" s="117">
        <f t="shared" ca="1" si="193"/>
        <v>61</v>
      </c>
      <c r="AS114" s="117">
        <f t="shared" ca="1" si="193"/>
        <v>61</v>
      </c>
      <c r="AT114" s="117">
        <f t="shared" ca="1" si="193"/>
        <v>44</v>
      </c>
      <c r="AU114" s="117">
        <f t="shared" ca="1" si="193"/>
        <v>50</v>
      </c>
      <c r="AV114" s="117">
        <f t="shared" ca="1" si="193"/>
        <v>46</v>
      </c>
      <c r="AW114" s="117">
        <f t="shared" ca="1" si="193"/>
        <v>59</v>
      </c>
      <c r="AX114" s="117">
        <f t="shared" ca="1" si="193"/>
        <v>61</v>
      </c>
      <c r="AY114" s="117">
        <f t="shared" ca="1" si="193"/>
        <v>60</v>
      </c>
      <c r="AZ114" s="117">
        <f t="shared" ca="1" si="193"/>
        <v>63</v>
      </c>
      <c r="BA114" s="117">
        <f t="shared" ca="1" si="193"/>
        <v>24</v>
      </c>
      <c r="BB114" s="117">
        <f t="shared" ca="1" si="193"/>
        <v>23</v>
      </c>
      <c r="BC114" s="117">
        <f t="shared" ca="1" si="193"/>
        <v>68</v>
      </c>
      <c r="BD114" s="117">
        <f t="shared" ca="1" si="193"/>
        <v>31</v>
      </c>
      <c r="BE114" s="117">
        <f t="shared" ca="1" si="193"/>
        <v>28</v>
      </c>
      <c r="BF114" s="117">
        <f t="shared" ca="1" si="193"/>
        <v>35</v>
      </c>
      <c r="BG114" s="117">
        <f t="shared" ca="1" si="193"/>
        <v>9</v>
      </c>
      <c r="BH114" s="117">
        <f t="shared" ca="1" si="193"/>
        <v>69</v>
      </c>
      <c r="BI114" s="118">
        <f t="shared" ca="1" si="193"/>
        <v>41</v>
      </c>
    </row>
    <row r="115" spans="1:61" ht="13.15" x14ac:dyDescent="0.4">
      <c r="A115" s="116">
        <v>15</v>
      </c>
      <c r="B115" s="119">
        <f ca="1">RANDBETWEEN(1,81-2)</f>
        <v>38</v>
      </c>
      <c r="C115" s="119">
        <f t="shared" ref="C115:BI115" ca="1" si="194">RANDBETWEEN(1,81-2)</f>
        <v>56</v>
      </c>
      <c r="D115" s="119">
        <f t="shared" ca="1" si="194"/>
        <v>19</v>
      </c>
      <c r="E115" s="119">
        <f t="shared" ca="1" si="194"/>
        <v>64</v>
      </c>
      <c r="F115" s="119">
        <f t="shared" ca="1" si="194"/>
        <v>24</v>
      </c>
      <c r="G115" s="119">
        <f t="shared" ca="1" si="194"/>
        <v>52</v>
      </c>
      <c r="H115" s="119">
        <f t="shared" ca="1" si="194"/>
        <v>66</v>
      </c>
      <c r="I115" s="119">
        <f t="shared" ca="1" si="194"/>
        <v>58</v>
      </c>
      <c r="J115" s="119">
        <f t="shared" ca="1" si="194"/>
        <v>4</v>
      </c>
      <c r="K115" s="119">
        <f t="shared" ca="1" si="194"/>
        <v>35</v>
      </c>
      <c r="L115" s="119">
        <f t="shared" ca="1" si="194"/>
        <v>21</v>
      </c>
      <c r="M115" s="119">
        <f t="shared" ca="1" si="194"/>
        <v>63</v>
      </c>
      <c r="N115" s="119">
        <f t="shared" ca="1" si="194"/>
        <v>52</v>
      </c>
      <c r="O115" s="119">
        <f t="shared" ca="1" si="194"/>
        <v>52</v>
      </c>
      <c r="P115" s="119">
        <f t="shared" ca="1" si="194"/>
        <v>5</v>
      </c>
      <c r="Q115" s="119">
        <f t="shared" ca="1" si="194"/>
        <v>67</v>
      </c>
      <c r="R115" s="119">
        <f t="shared" ca="1" si="194"/>
        <v>14</v>
      </c>
      <c r="S115" s="119">
        <f t="shared" ca="1" si="194"/>
        <v>1</v>
      </c>
      <c r="T115" s="119">
        <f t="shared" ca="1" si="194"/>
        <v>7</v>
      </c>
      <c r="U115" s="119">
        <f t="shared" ca="1" si="194"/>
        <v>64</v>
      </c>
      <c r="V115" s="119">
        <f t="shared" ca="1" si="194"/>
        <v>26</v>
      </c>
      <c r="W115" s="119">
        <f t="shared" ca="1" si="194"/>
        <v>79</v>
      </c>
      <c r="X115" s="119">
        <f t="shared" ca="1" si="194"/>
        <v>66</v>
      </c>
      <c r="Y115" s="119">
        <f t="shared" ca="1" si="194"/>
        <v>41</v>
      </c>
      <c r="Z115" s="119">
        <f t="shared" ca="1" si="194"/>
        <v>17</v>
      </c>
      <c r="AA115" s="119">
        <f t="shared" ca="1" si="194"/>
        <v>64</v>
      </c>
      <c r="AB115" s="119">
        <f t="shared" ca="1" si="194"/>
        <v>9</v>
      </c>
      <c r="AC115" s="119">
        <f t="shared" ca="1" si="194"/>
        <v>31</v>
      </c>
      <c r="AD115" s="119">
        <f t="shared" ca="1" si="194"/>
        <v>76</v>
      </c>
      <c r="AE115" s="119">
        <f t="shared" ca="1" si="194"/>
        <v>58</v>
      </c>
      <c r="AF115" s="119">
        <f t="shared" ca="1" si="194"/>
        <v>63</v>
      </c>
      <c r="AG115" s="119">
        <f t="shared" ca="1" si="194"/>
        <v>65</v>
      </c>
      <c r="AH115" s="119">
        <f t="shared" ca="1" si="194"/>
        <v>7</v>
      </c>
      <c r="AI115" s="119">
        <f t="shared" ca="1" si="194"/>
        <v>70</v>
      </c>
      <c r="AJ115" s="119">
        <f t="shared" ca="1" si="194"/>
        <v>32</v>
      </c>
      <c r="AK115" s="119">
        <f t="shared" ca="1" si="194"/>
        <v>28</v>
      </c>
      <c r="AL115" s="119">
        <f t="shared" ca="1" si="194"/>
        <v>2</v>
      </c>
      <c r="AM115" s="119">
        <f t="shared" ca="1" si="194"/>
        <v>1</v>
      </c>
      <c r="AN115" s="119">
        <f t="shared" ca="1" si="194"/>
        <v>11</v>
      </c>
      <c r="AO115" s="119">
        <f t="shared" ca="1" si="194"/>
        <v>10</v>
      </c>
      <c r="AP115" s="119">
        <f t="shared" ca="1" si="194"/>
        <v>18</v>
      </c>
      <c r="AQ115" s="119">
        <f t="shared" ca="1" si="194"/>
        <v>35</v>
      </c>
      <c r="AR115" s="119">
        <f t="shared" ca="1" si="194"/>
        <v>3</v>
      </c>
      <c r="AS115" s="119">
        <f t="shared" ca="1" si="194"/>
        <v>46</v>
      </c>
      <c r="AT115" s="119">
        <f t="shared" ca="1" si="194"/>
        <v>55</v>
      </c>
      <c r="AU115" s="119">
        <f t="shared" ca="1" si="194"/>
        <v>71</v>
      </c>
      <c r="AV115" s="119">
        <f t="shared" ca="1" si="194"/>
        <v>46</v>
      </c>
      <c r="AW115" s="119">
        <f t="shared" ca="1" si="194"/>
        <v>5</v>
      </c>
      <c r="AX115" s="119">
        <f t="shared" ca="1" si="194"/>
        <v>11</v>
      </c>
      <c r="AY115" s="119">
        <f t="shared" ca="1" si="194"/>
        <v>42</v>
      </c>
      <c r="AZ115" s="119">
        <f t="shared" ca="1" si="194"/>
        <v>60</v>
      </c>
      <c r="BA115" s="119">
        <f t="shared" ca="1" si="194"/>
        <v>78</v>
      </c>
      <c r="BB115" s="119">
        <f t="shared" ca="1" si="194"/>
        <v>29</v>
      </c>
      <c r="BC115" s="119">
        <f t="shared" ca="1" si="194"/>
        <v>11</v>
      </c>
      <c r="BD115" s="119">
        <f t="shared" ca="1" si="194"/>
        <v>26</v>
      </c>
      <c r="BE115" s="119">
        <f t="shared" ca="1" si="194"/>
        <v>30</v>
      </c>
      <c r="BF115" s="119">
        <f t="shared" ca="1" si="194"/>
        <v>76</v>
      </c>
      <c r="BG115" s="119">
        <f t="shared" ca="1" si="194"/>
        <v>8</v>
      </c>
      <c r="BH115" s="119">
        <f t="shared" ca="1" si="194"/>
        <v>13</v>
      </c>
      <c r="BI115" s="120">
        <f t="shared" ca="1" si="194"/>
        <v>52</v>
      </c>
    </row>
    <row r="116" spans="1:61" ht="13.15" x14ac:dyDescent="0.4">
      <c r="A116" s="116">
        <v>16</v>
      </c>
      <c r="B116" s="117">
        <f ca="1">RANDBETWEEN(1,81)</f>
        <v>39</v>
      </c>
      <c r="C116" s="117">
        <f t="shared" ref="C116:BI116" ca="1" si="195">RANDBETWEEN(1,81)</f>
        <v>61</v>
      </c>
      <c r="D116" s="117">
        <f t="shared" ca="1" si="195"/>
        <v>42</v>
      </c>
      <c r="E116" s="117">
        <f t="shared" ca="1" si="195"/>
        <v>22</v>
      </c>
      <c r="F116" s="117">
        <f t="shared" ca="1" si="195"/>
        <v>9</v>
      </c>
      <c r="G116" s="117">
        <f t="shared" ca="1" si="195"/>
        <v>31</v>
      </c>
      <c r="H116" s="117">
        <f t="shared" ca="1" si="195"/>
        <v>30</v>
      </c>
      <c r="I116" s="117">
        <f t="shared" ca="1" si="195"/>
        <v>14</v>
      </c>
      <c r="J116" s="117">
        <f t="shared" ca="1" si="195"/>
        <v>67</v>
      </c>
      <c r="K116" s="117">
        <f t="shared" ca="1" si="195"/>
        <v>34</v>
      </c>
      <c r="L116" s="117">
        <f t="shared" ca="1" si="195"/>
        <v>21</v>
      </c>
      <c r="M116" s="117">
        <f t="shared" ca="1" si="195"/>
        <v>12</v>
      </c>
      <c r="N116" s="117">
        <f t="shared" ca="1" si="195"/>
        <v>39</v>
      </c>
      <c r="O116" s="117">
        <f t="shared" ca="1" si="195"/>
        <v>64</v>
      </c>
      <c r="P116" s="117">
        <f t="shared" ca="1" si="195"/>
        <v>77</v>
      </c>
      <c r="Q116" s="117">
        <f t="shared" ca="1" si="195"/>
        <v>45</v>
      </c>
      <c r="R116" s="117">
        <f t="shared" ca="1" si="195"/>
        <v>12</v>
      </c>
      <c r="S116" s="117">
        <f t="shared" ca="1" si="195"/>
        <v>21</v>
      </c>
      <c r="T116" s="117">
        <f t="shared" ca="1" si="195"/>
        <v>81</v>
      </c>
      <c r="U116" s="117">
        <f t="shared" ca="1" si="195"/>
        <v>69</v>
      </c>
      <c r="V116" s="117">
        <f t="shared" ca="1" si="195"/>
        <v>29</v>
      </c>
      <c r="W116" s="117">
        <f t="shared" ca="1" si="195"/>
        <v>3</v>
      </c>
      <c r="X116" s="117">
        <f t="shared" ca="1" si="195"/>
        <v>2</v>
      </c>
      <c r="Y116" s="117">
        <f t="shared" ca="1" si="195"/>
        <v>74</v>
      </c>
      <c r="Z116" s="117">
        <f t="shared" ca="1" si="195"/>
        <v>41</v>
      </c>
      <c r="AA116" s="117">
        <f t="shared" ca="1" si="195"/>
        <v>46</v>
      </c>
      <c r="AB116" s="117">
        <f t="shared" ca="1" si="195"/>
        <v>62</v>
      </c>
      <c r="AC116" s="117">
        <f t="shared" ca="1" si="195"/>
        <v>38</v>
      </c>
      <c r="AD116" s="117">
        <f t="shared" ca="1" si="195"/>
        <v>32</v>
      </c>
      <c r="AE116" s="117">
        <f t="shared" ca="1" si="195"/>
        <v>68</v>
      </c>
      <c r="AF116" s="117">
        <f t="shared" ca="1" si="195"/>
        <v>1</v>
      </c>
      <c r="AG116" s="117">
        <f t="shared" ca="1" si="195"/>
        <v>65</v>
      </c>
      <c r="AH116" s="117">
        <f t="shared" ca="1" si="195"/>
        <v>25</v>
      </c>
      <c r="AI116" s="117">
        <f t="shared" ca="1" si="195"/>
        <v>8</v>
      </c>
      <c r="AJ116" s="117">
        <f t="shared" ca="1" si="195"/>
        <v>31</v>
      </c>
      <c r="AK116" s="117">
        <f t="shared" ca="1" si="195"/>
        <v>77</v>
      </c>
      <c r="AL116" s="117">
        <f t="shared" ca="1" si="195"/>
        <v>53</v>
      </c>
      <c r="AM116" s="117">
        <f t="shared" ca="1" si="195"/>
        <v>75</v>
      </c>
      <c r="AN116" s="117">
        <f t="shared" ca="1" si="195"/>
        <v>62</v>
      </c>
      <c r="AO116" s="117">
        <f t="shared" ca="1" si="195"/>
        <v>42</v>
      </c>
      <c r="AP116" s="117">
        <f t="shared" ca="1" si="195"/>
        <v>54</v>
      </c>
      <c r="AQ116" s="117">
        <f t="shared" ca="1" si="195"/>
        <v>29</v>
      </c>
      <c r="AR116" s="117">
        <f t="shared" ca="1" si="195"/>
        <v>18</v>
      </c>
      <c r="AS116" s="117">
        <f t="shared" ca="1" si="195"/>
        <v>46</v>
      </c>
      <c r="AT116" s="117">
        <f t="shared" ca="1" si="195"/>
        <v>8</v>
      </c>
      <c r="AU116" s="117">
        <f t="shared" ca="1" si="195"/>
        <v>54</v>
      </c>
      <c r="AV116" s="117">
        <f t="shared" ca="1" si="195"/>
        <v>40</v>
      </c>
      <c r="AW116" s="117">
        <f t="shared" ca="1" si="195"/>
        <v>41</v>
      </c>
      <c r="AX116" s="117">
        <f t="shared" ca="1" si="195"/>
        <v>28</v>
      </c>
      <c r="AY116" s="117">
        <f t="shared" ca="1" si="195"/>
        <v>30</v>
      </c>
      <c r="AZ116" s="117">
        <f t="shared" ca="1" si="195"/>
        <v>79</v>
      </c>
      <c r="BA116" s="117">
        <f t="shared" ca="1" si="195"/>
        <v>17</v>
      </c>
      <c r="BB116" s="117">
        <f t="shared" ca="1" si="195"/>
        <v>34</v>
      </c>
      <c r="BC116" s="117">
        <f t="shared" ca="1" si="195"/>
        <v>25</v>
      </c>
      <c r="BD116" s="117">
        <f t="shared" ca="1" si="195"/>
        <v>4</v>
      </c>
      <c r="BE116" s="117">
        <f t="shared" ca="1" si="195"/>
        <v>65</v>
      </c>
      <c r="BF116" s="117">
        <f t="shared" ca="1" si="195"/>
        <v>59</v>
      </c>
      <c r="BG116" s="117">
        <f t="shared" ca="1" si="195"/>
        <v>29</v>
      </c>
      <c r="BH116" s="117">
        <f t="shared" ca="1" si="195"/>
        <v>32</v>
      </c>
      <c r="BI116" s="118">
        <f t="shared" ca="1" si="195"/>
        <v>81</v>
      </c>
    </row>
    <row r="117" spans="1:61" ht="13.15" x14ac:dyDescent="0.4">
      <c r="A117" s="116">
        <v>17</v>
      </c>
      <c r="B117" s="119">
        <f ca="1">RANDBETWEEN(1,81-1)</f>
        <v>17</v>
      </c>
      <c r="C117" s="119">
        <f t="shared" ref="C117:BI117" ca="1" si="196">RANDBETWEEN(1,81-1)</f>
        <v>68</v>
      </c>
      <c r="D117" s="119">
        <f t="shared" ca="1" si="196"/>
        <v>61</v>
      </c>
      <c r="E117" s="119">
        <f t="shared" ca="1" si="196"/>
        <v>63</v>
      </c>
      <c r="F117" s="119">
        <f t="shared" ca="1" si="196"/>
        <v>33</v>
      </c>
      <c r="G117" s="119">
        <f t="shared" ca="1" si="196"/>
        <v>29</v>
      </c>
      <c r="H117" s="119">
        <f t="shared" ca="1" si="196"/>
        <v>66</v>
      </c>
      <c r="I117" s="119">
        <f t="shared" ca="1" si="196"/>
        <v>46</v>
      </c>
      <c r="J117" s="119">
        <f t="shared" ca="1" si="196"/>
        <v>49</v>
      </c>
      <c r="K117" s="119">
        <f t="shared" ca="1" si="196"/>
        <v>35</v>
      </c>
      <c r="L117" s="119">
        <f t="shared" ca="1" si="196"/>
        <v>63</v>
      </c>
      <c r="M117" s="119">
        <f t="shared" ca="1" si="196"/>
        <v>47</v>
      </c>
      <c r="N117" s="119">
        <f t="shared" ca="1" si="196"/>
        <v>33</v>
      </c>
      <c r="O117" s="119">
        <f t="shared" ca="1" si="196"/>
        <v>59</v>
      </c>
      <c r="P117" s="119">
        <f t="shared" ca="1" si="196"/>
        <v>49</v>
      </c>
      <c r="Q117" s="119">
        <f t="shared" ca="1" si="196"/>
        <v>3</v>
      </c>
      <c r="R117" s="119">
        <f t="shared" ca="1" si="196"/>
        <v>6</v>
      </c>
      <c r="S117" s="119">
        <f t="shared" ca="1" si="196"/>
        <v>51</v>
      </c>
      <c r="T117" s="119">
        <f t="shared" ca="1" si="196"/>
        <v>79</v>
      </c>
      <c r="U117" s="119">
        <f t="shared" ca="1" si="196"/>
        <v>1</v>
      </c>
      <c r="V117" s="119">
        <f t="shared" ca="1" si="196"/>
        <v>70</v>
      </c>
      <c r="W117" s="119">
        <f t="shared" ca="1" si="196"/>
        <v>79</v>
      </c>
      <c r="X117" s="119">
        <f t="shared" ca="1" si="196"/>
        <v>20</v>
      </c>
      <c r="Y117" s="119">
        <f t="shared" ca="1" si="196"/>
        <v>68</v>
      </c>
      <c r="Z117" s="119">
        <f t="shared" ca="1" si="196"/>
        <v>49</v>
      </c>
      <c r="AA117" s="119">
        <f t="shared" ca="1" si="196"/>
        <v>1</v>
      </c>
      <c r="AB117" s="119">
        <f t="shared" ca="1" si="196"/>
        <v>24</v>
      </c>
      <c r="AC117" s="119">
        <f t="shared" ca="1" si="196"/>
        <v>10</v>
      </c>
      <c r="AD117" s="119">
        <f t="shared" ca="1" si="196"/>
        <v>24</v>
      </c>
      <c r="AE117" s="119">
        <f t="shared" ca="1" si="196"/>
        <v>22</v>
      </c>
      <c r="AF117" s="119">
        <f t="shared" ca="1" si="196"/>
        <v>50</v>
      </c>
      <c r="AG117" s="119">
        <f t="shared" ca="1" si="196"/>
        <v>4</v>
      </c>
      <c r="AH117" s="119">
        <f t="shared" ca="1" si="196"/>
        <v>14</v>
      </c>
      <c r="AI117" s="119">
        <f t="shared" ca="1" si="196"/>
        <v>54</v>
      </c>
      <c r="AJ117" s="119">
        <f t="shared" ca="1" si="196"/>
        <v>52</v>
      </c>
      <c r="AK117" s="119">
        <f t="shared" ca="1" si="196"/>
        <v>47</v>
      </c>
      <c r="AL117" s="119">
        <f t="shared" ca="1" si="196"/>
        <v>56</v>
      </c>
      <c r="AM117" s="119">
        <f t="shared" ca="1" si="196"/>
        <v>22</v>
      </c>
      <c r="AN117" s="119">
        <f t="shared" ca="1" si="196"/>
        <v>62</v>
      </c>
      <c r="AO117" s="119">
        <f t="shared" ca="1" si="196"/>
        <v>45</v>
      </c>
      <c r="AP117" s="119">
        <f t="shared" ca="1" si="196"/>
        <v>41</v>
      </c>
      <c r="AQ117" s="119">
        <f t="shared" ca="1" si="196"/>
        <v>26</v>
      </c>
      <c r="AR117" s="119">
        <f t="shared" ca="1" si="196"/>
        <v>46</v>
      </c>
      <c r="AS117" s="119">
        <f t="shared" ca="1" si="196"/>
        <v>29</v>
      </c>
      <c r="AT117" s="119">
        <f t="shared" ca="1" si="196"/>
        <v>54</v>
      </c>
      <c r="AU117" s="119">
        <f t="shared" ca="1" si="196"/>
        <v>73</v>
      </c>
      <c r="AV117" s="119">
        <f t="shared" ca="1" si="196"/>
        <v>29</v>
      </c>
      <c r="AW117" s="119">
        <f t="shared" ca="1" si="196"/>
        <v>18</v>
      </c>
      <c r="AX117" s="119">
        <f t="shared" ca="1" si="196"/>
        <v>6</v>
      </c>
      <c r="AY117" s="119">
        <f t="shared" ca="1" si="196"/>
        <v>32</v>
      </c>
      <c r="AZ117" s="119">
        <f t="shared" ca="1" si="196"/>
        <v>26</v>
      </c>
      <c r="BA117" s="119">
        <f t="shared" ca="1" si="196"/>
        <v>60</v>
      </c>
      <c r="BB117" s="119">
        <f t="shared" ca="1" si="196"/>
        <v>44</v>
      </c>
      <c r="BC117" s="119">
        <f t="shared" ca="1" si="196"/>
        <v>27</v>
      </c>
      <c r="BD117" s="119">
        <f t="shared" ca="1" si="196"/>
        <v>42</v>
      </c>
      <c r="BE117" s="119">
        <f t="shared" ca="1" si="196"/>
        <v>37</v>
      </c>
      <c r="BF117" s="119">
        <f t="shared" ca="1" si="196"/>
        <v>7</v>
      </c>
      <c r="BG117" s="119">
        <f t="shared" ca="1" si="196"/>
        <v>51</v>
      </c>
      <c r="BH117" s="119">
        <f t="shared" ca="1" si="196"/>
        <v>16</v>
      </c>
      <c r="BI117" s="120">
        <f t="shared" ca="1" si="196"/>
        <v>39</v>
      </c>
    </row>
    <row r="118" spans="1:61" ht="13.15" x14ac:dyDescent="0.4">
      <c r="A118" s="116">
        <v>18</v>
      </c>
      <c r="B118" s="117">
        <f ca="1">RANDBETWEEN(1,81-2)</f>
        <v>17</v>
      </c>
      <c r="C118" s="117">
        <f t="shared" ref="C118:BI118" ca="1" si="197">RANDBETWEEN(1,81-2)</f>
        <v>5</v>
      </c>
      <c r="D118" s="117">
        <f t="shared" ca="1" si="197"/>
        <v>72</v>
      </c>
      <c r="E118" s="117">
        <f t="shared" ca="1" si="197"/>
        <v>10</v>
      </c>
      <c r="F118" s="117">
        <f t="shared" ca="1" si="197"/>
        <v>11</v>
      </c>
      <c r="G118" s="117">
        <f t="shared" ca="1" si="197"/>
        <v>8</v>
      </c>
      <c r="H118" s="117">
        <f t="shared" ca="1" si="197"/>
        <v>50</v>
      </c>
      <c r="I118" s="117">
        <f t="shared" ca="1" si="197"/>
        <v>62</v>
      </c>
      <c r="J118" s="117">
        <f t="shared" ca="1" si="197"/>
        <v>25</v>
      </c>
      <c r="K118" s="117">
        <f t="shared" ca="1" si="197"/>
        <v>40</v>
      </c>
      <c r="L118" s="117">
        <f t="shared" ca="1" si="197"/>
        <v>76</v>
      </c>
      <c r="M118" s="117">
        <f t="shared" ca="1" si="197"/>
        <v>68</v>
      </c>
      <c r="N118" s="117">
        <f t="shared" ca="1" si="197"/>
        <v>36</v>
      </c>
      <c r="O118" s="117">
        <f t="shared" ca="1" si="197"/>
        <v>6</v>
      </c>
      <c r="P118" s="117">
        <f t="shared" ca="1" si="197"/>
        <v>21</v>
      </c>
      <c r="Q118" s="117">
        <f t="shared" ca="1" si="197"/>
        <v>48</v>
      </c>
      <c r="R118" s="117">
        <f t="shared" ca="1" si="197"/>
        <v>9</v>
      </c>
      <c r="S118" s="117">
        <f t="shared" ca="1" si="197"/>
        <v>3</v>
      </c>
      <c r="T118" s="117">
        <f t="shared" ca="1" si="197"/>
        <v>27</v>
      </c>
      <c r="U118" s="117">
        <f t="shared" ca="1" si="197"/>
        <v>11</v>
      </c>
      <c r="V118" s="117">
        <f t="shared" ca="1" si="197"/>
        <v>44</v>
      </c>
      <c r="W118" s="117">
        <f t="shared" ca="1" si="197"/>
        <v>53</v>
      </c>
      <c r="X118" s="117">
        <f t="shared" ca="1" si="197"/>
        <v>76</v>
      </c>
      <c r="Y118" s="117">
        <f t="shared" ca="1" si="197"/>
        <v>46</v>
      </c>
      <c r="Z118" s="117">
        <f t="shared" ca="1" si="197"/>
        <v>51</v>
      </c>
      <c r="AA118" s="117">
        <f t="shared" ca="1" si="197"/>
        <v>8</v>
      </c>
      <c r="AB118" s="117">
        <f t="shared" ca="1" si="197"/>
        <v>9</v>
      </c>
      <c r="AC118" s="117">
        <f t="shared" ca="1" si="197"/>
        <v>20</v>
      </c>
      <c r="AD118" s="117">
        <f t="shared" ca="1" si="197"/>
        <v>5</v>
      </c>
      <c r="AE118" s="117">
        <f t="shared" ca="1" si="197"/>
        <v>75</v>
      </c>
      <c r="AF118" s="117">
        <f t="shared" ca="1" si="197"/>
        <v>38</v>
      </c>
      <c r="AG118" s="117">
        <f t="shared" ca="1" si="197"/>
        <v>58</v>
      </c>
      <c r="AH118" s="117">
        <f t="shared" ca="1" si="197"/>
        <v>15</v>
      </c>
      <c r="AI118" s="117">
        <f t="shared" ca="1" si="197"/>
        <v>44</v>
      </c>
      <c r="AJ118" s="117">
        <f t="shared" ca="1" si="197"/>
        <v>37</v>
      </c>
      <c r="AK118" s="117">
        <f t="shared" ca="1" si="197"/>
        <v>70</v>
      </c>
      <c r="AL118" s="117">
        <f t="shared" ca="1" si="197"/>
        <v>65</v>
      </c>
      <c r="AM118" s="117">
        <f t="shared" ca="1" si="197"/>
        <v>14</v>
      </c>
      <c r="AN118" s="117">
        <f t="shared" ca="1" si="197"/>
        <v>58</v>
      </c>
      <c r="AO118" s="117">
        <f t="shared" ca="1" si="197"/>
        <v>30</v>
      </c>
      <c r="AP118" s="117">
        <f t="shared" ca="1" si="197"/>
        <v>79</v>
      </c>
      <c r="AQ118" s="117">
        <f t="shared" ca="1" si="197"/>
        <v>75</v>
      </c>
      <c r="AR118" s="117">
        <f t="shared" ca="1" si="197"/>
        <v>47</v>
      </c>
      <c r="AS118" s="117">
        <f t="shared" ca="1" si="197"/>
        <v>78</v>
      </c>
      <c r="AT118" s="117">
        <f t="shared" ca="1" si="197"/>
        <v>68</v>
      </c>
      <c r="AU118" s="117">
        <f t="shared" ca="1" si="197"/>
        <v>57</v>
      </c>
      <c r="AV118" s="117">
        <f t="shared" ca="1" si="197"/>
        <v>44</v>
      </c>
      <c r="AW118" s="117">
        <f t="shared" ca="1" si="197"/>
        <v>77</v>
      </c>
      <c r="AX118" s="117">
        <f t="shared" ca="1" si="197"/>
        <v>18</v>
      </c>
      <c r="AY118" s="117">
        <f t="shared" ca="1" si="197"/>
        <v>13</v>
      </c>
      <c r="AZ118" s="117">
        <f t="shared" ca="1" si="197"/>
        <v>39</v>
      </c>
      <c r="BA118" s="117">
        <f t="shared" ca="1" si="197"/>
        <v>35</v>
      </c>
      <c r="BB118" s="117">
        <f t="shared" ca="1" si="197"/>
        <v>14</v>
      </c>
      <c r="BC118" s="117">
        <f t="shared" ca="1" si="197"/>
        <v>30</v>
      </c>
      <c r="BD118" s="117">
        <f t="shared" ca="1" si="197"/>
        <v>25</v>
      </c>
      <c r="BE118" s="117">
        <f t="shared" ca="1" si="197"/>
        <v>6</v>
      </c>
      <c r="BF118" s="117">
        <f t="shared" ca="1" si="197"/>
        <v>77</v>
      </c>
      <c r="BG118" s="117">
        <f t="shared" ca="1" si="197"/>
        <v>23</v>
      </c>
      <c r="BH118" s="117">
        <f t="shared" ca="1" si="197"/>
        <v>60</v>
      </c>
      <c r="BI118" s="118">
        <f t="shared" ca="1" si="197"/>
        <v>64</v>
      </c>
    </row>
    <row r="119" spans="1:61" ht="13.15" x14ac:dyDescent="0.4">
      <c r="A119" s="116">
        <v>19</v>
      </c>
      <c r="B119" s="119">
        <f ca="1">RANDBETWEEN(1,81)</f>
        <v>26</v>
      </c>
      <c r="C119" s="119">
        <f t="shared" ref="C119:BI119" ca="1" si="198">RANDBETWEEN(1,81)</f>
        <v>43</v>
      </c>
      <c r="D119" s="119">
        <f t="shared" ca="1" si="198"/>
        <v>19</v>
      </c>
      <c r="E119" s="119">
        <f t="shared" ca="1" si="198"/>
        <v>24</v>
      </c>
      <c r="F119" s="119">
        <f t="shared" ca="1" si="198"/>
        <v>54</v>
      </c>
      <c r="G119" s="119">
        <f t="shared" ca="1" si="198"/>
        <v>30</v>
      </c>
      <c r="H119" s="119">
        <f t="shared" ca="1" si="198"/>
        <v>73</v>
      </c>
      <c r="I119" s="119">
        <f t="shared" ca="1" si="198"/>
        <v>63</v>
      </c>
      <c r="J119" s="119">
        <f t="shared" ca="1" si="198"/>
        <v>12</v>
      </c>
      <c r="K119" s="119">
        <f t="shared" ca="1" si="198"/>
        <v>39</v>
      </c>
      <c r="L119" s="119">
        <f t="shared" ca="1" si="198"/>
        <v>21</v>
      </c>
      <c r="M119" s="119">
        <f t="shared" ca="1" si="198"/>
        <v>68</v>
      </c>
      <c r="N119" s="119">
        <f t="shared" ca="1" si="198"/>
        <v>30</v>
      </c>
      <c r="O119" s="119">
        <f t="shared" ca="1" si="198"/>
        <v>40</v>
      </c>
      <c r="P119" s="119">
        <f t="shared" ca="1" si="198"/>
        <v>41</v>
      </c>
      <c r="Q119" s="119">
        <f t="shared" ca="1" si="198"/>
        <v>77</v>
      </c>
      <c r="R119" s="119">
        <f t="shared" ca="1" si="198"/>
        <v>23</v>
      </c>
      <c r="S119" s="119">
        <f t="shared" ca="1" si="198"/>
        <v>18</v>
      </c>
      <c r="T119" s="119">
        <f t="shared" ca="1" si="198"/>
        <v>27</v>
      </c>
      <c r="U119" s="119">
        <f t="shared" ca="1" si="198"/>
        <v>30</v>
      </c>
      <c r="V119" s="119">
        <f t="shared" ca="1" si="198"/>
        <v>12</v>
      </c>
      <c r="W119" s="119">
        <f t="shared" ca="1" si="198"/>
        <v>23</v>
      </c>
      <c r="X119" s="119">
        <f t="shared" ca="1" si="198"/>
        <v>13</v>
      </c>
      <c r="Y119" s="119">
        <f t="shared" ca="1" si="198"/>
        <v>1</v>
      </c>
      <c r="Z119" s="119">
        <f t="shared" ca="1" si="198"/>
        <v>50</v>
      </c>
      <c r="AA119" s="119">
        <f t="shared" ca="1" si="198"/>
        <v>10</v>
      </c>
      <c r="AB119" s="119">
        <f t="shared" ca="1" si="198"/>
        <v>27</v>
      </c>
      <c r="AC119" s="119">
        <f t="shared" ca="1" si="198"/>
        <v>15</v>
      </c>
      <c r="AD119" s="119">
        <f t="shared" ca="1" si="198"/>
        <v>73</v>
      </c>
      <c r="AE119" s="119">
        <f t="shared" ca="1" si="198"/>
        <v>14</v>
      </c>
      <c r="AF119" s="119">
        <f t="shared" ca="1" si="198"/>
        <v>16</v>
      </c>
      <c r="AG119" s="119">
        <f t="shared" ca="1" si="198"/>
        <v>55</v>
      </c>
      <c r="AH119" s="119">
        <f t="shared" ca="1" si="198"/>
        <v>9</v>
      </c>
      <c r="AI119" s="119">
        <f t="shared" ca="1" si="198"/>
        <v>62</v>
      </c>
      <c r="AJ119" s="119">
        <f t="shared" ca="1" si="198"/>
        <v>78</v>
      </c>
      <c r="AK119" s="119">
        <f t="shared" ca="1" si="198"/>
        <v>66</v>
      </c>
      <c r="AL119" s="119">
        <f t="shared" ca="1" si="198"/>
        <v>34</v>
      </c>
      <c r="AM119" s="119">
        <f t="shared" ca="1" si="198"/>
        <v>5</v>
      </c>
      <c r="AN119" s="119">
        <f t="shared" ca="1" si="198"/>
        <v>35</v>
      </c>
      <c r="AO119" s="119">
        <f t="shared" ca="1" si="198"/>
        <v>73</v>
      </c>
      <c r="AP119" s="119">
        <f t="shared" ca="1" si="198"/>
        <v>12</v>
      </c>
      <c r="AQ119" s="119">
        <f t="shared" ca="1" si="198"/>
        <v>45</v>
      </c>
      <c r="AR119" s="119">
        <f t="shared" ca="1" si="198"/>
        <v>13</v>
      </c>
      <c r="AS119" s="119">
        <f t="shared" ca="1" si="198"/>
        <v>16</v>
      </c>
      <c r="AT119" s="119">
        <f t="shared" ca="1" si="198"/>
        <v>66</v>
      </c>
      <c r="AU119" s="119">
        <f t="shared" ca="1" si="198"/>
        <v>39</v>
      </c>
      <c r="AV119" s="119">
        <f t="shared" ca="1" si="198"/>
        <v>27</v>
      </c>
      <c r="AW119" s="119">
        <f t="shared" ca="1" si="198"/>
        <v>17</v>
      </c>
      <c r="AX119" s="119">
        <f t="shared" ca="1" si="198"/>
        <v>16</v>
      </c>
      <c r="AY119" s="119">
        <f t="shared" ca="1" si="198"/>
        <v>48</v>
      </c>
      <c r="AZ119" s="119">
        <f t="shared" ca="1" si="198"/>
        <v>23</v>
      </c>
      <c r="BA119" s="119">
        <f t="shared" ca="1" si="198"/>
        <v>58</v>
      </c>
      <c r="BB119" s="119">
        <f t="shared" ca="1" si="198"/>
        <v>77</v>
      </c>
      <c r="BC119" s="119">
        <f t="shared" ca="1" si="198"/>
        <v>6</v>
      </c>
      <c r="BD119" s="119">
        <f t="shared" ca="1" si="198"/>
        <v>59</v>
      </c>
      <c r="BE119" s="119">
        <f t="shared" ca="1" si="198"/>
        <v>59</v>
      </c>
      <c r="BF119" s="119">
        <f t="shared" ca="1" si="198"/>
        <v>62</v>
      </c>
      <c r="BG119" s="119">
        <f t="shared" ca="1" si="198"/>
        <v>17</v>
      </c>
      <c r="BH119" s="119">
        <f t="shared" ca="1" si="198"/>
        <v>54</v>
      </c>
      <c r="BI119" s="120">
        <f t="shared" ca="1" si="198"/>
        <v>39</v>
      </c>
    </row>
    <row r="120" spans="1:61" ht="13.15" x14ac:dyDescent="0.4">
      <c r="A120" s="116">
        <v>20</v>
      </c>
      <c r="B120" s="117">
        <f ca="1">RANDBETWEEN(1,81-1)</f>
        <v>55</v>
      </c>
      <c r="C120" s="117">
        <f t="shared" ref="C120:BI120" ca="1" si="199">RANDBETWEEN(1,81-1)</f>
        <v>77</v>
      </c>
      <c r="D120" s="117">
        <f t="shared" ca="1" si="199"/>
        <v>67</v>
      </c>
      <c r="E120" s="117">
        <f t="shared" ca="1" si="199"/>
        <v>65</v>
      </c>
      <c r="F120" s="117">
        <f t="shared" ca="1" si="199"/>
        <v>23</v>
      </c>
      <c r="G120" s="117">
        <f t="shared" ca="1" si="199"/>
        <v>30</v>
      </c>
      <c r="H120" s="117">
        <f t="shared" ca="1" si="199"/>
        <v>31</v>
      </c>
      <c r="I120" s="117">
        <f t="shared" ca="1" si="199"/>
        <v>30</v>
      </c>
      <c r="J120" s="117">
        <f t="shared" ca="1" si="199"/>
        <v>4</v>
      </c>
      <c r="K120" s="117">
        <f t="shared" ca="1" si="199"/>
        <v>71</v>
      </c>
      <c r="L120" s="117">
        <f t="shared" ca="1" si="199"/>
        <v>75</v>
      </c>
      <c r="M120" s="117">
        <f t="shared" ca="1" si="199"/>
        <v>66</v>
      </c>
      <c r="N120" s="117">
        <f t="shared" ca="1" si="199"/>
        <v>27</v>
      </c>
      <c r="O120" s="117">
        <f t="shared" ca="1" si="199"/>
        <v>74</v>
      </c>
      <c r="P120" s="117">
        <f t="shared" ca="1" si="199"/>
        <v>38</v>
      </c>
      <c r="Q120" s="117">
        <f t="shared" ca="1" si="199"/>
        <v>72</v>
      </c>
      <c r="R120" s="117">
        <f t="shared" ca="1" si="199"/>
        <v>74</v>
      </c>
      <c r="S120" s="117">
        <f t="shared" ca="1" si="199"/>
        <v>30</v>
      </c>
      <c r="T120" s="117">
        <f t="shared" ca="1" si="199"/>
        <v>48</v>
      </c>
      <c r="U120" s="117">
        <f t="shared" ca="1" si="199"/>
        <v>2</v>
      </c>
      <c r="V120" s="117">
        <f t="shared" ca="1" si="199"/>
        <v>75</v>
      </c>
      <c r="W120" s="117">
        <f t="shared" ca="1" si="199"/>
        <v>45</v>
      </c>
      <c r="X120" s="117">
        <f t="shared" ca="1" si="199"/>
        <v>3</v>
      </c>
      <c r="Y120" s="117">
        <f t="shared" ca="1" si="199"/>
        <v>27</v>
      </c>
      <c r="Z120" s="117">
        <f t="shared" ca="1" si="199"/>
        <v>38</v>
      </c>
      <c r="AA120" s="117">
        <f t="shared" ca="1" si="199"/>
        <v>27</v>
      </c>
      <c r="AB120" s="117">
        <f t="shared" ca="1" si="199"/>
        <v>73</v>
      </c>
      <c r="AC120" s="117">
        <f t="shared" ca="1" si="199"/>
        <v>45</v>
      </c>
      <c r="AD120" s="117">
        <f t="shared" ca="1" si="199"/>
        <v>4</v>
      </c>
      <c r="AE120" s="117">
        <f t="shared" ca="1" si="199"/>
        <v>58</v>
      </c>
      <c r="AF120" s="117">
        <f t="shared" ca="1" si="199"/>
        <v>28</v>
      </c>
      <c r="AG120" s="117">
        <f t="shared" ca="1" si="199"/>
        <v>2</v>
      </c>
      <c r="AH120" s="117">
        <f t="shared" ca="1" si="199"/>
        <v>60</v>
      </c>
      <c r="AI120" s="117">
        <f t="shared" ca="1" si="199"/>
        <v>43</v>
      </c>
      <c r="AJ120" s="117">
        <f t="shared" ca="1" si="199"/>
        <v>8</v>
      </c>
      <c r="AK120" s="117">
        <f t="shared" ca="1" si="199"/>
        <v>66</v>
      </c>
      <c r="AL120" s="117">
        <f t="shared" ca="1" si="199"/>
        <v>34</v>
      </c>
      <c r="AM120" s="117">
        <f t="shared" ca="1" si="199"/>
        <v>16</v>
      </c>
      <c r="AN120" s="117">
        <f t="shared" ca="1" si="199"/>
        <v>7</v>
      </c>
      <c r="AO120" s="117">
        <f t="shared" ca="1" si="199"/>
        <v>71</v>
      </c>
      <c r="AP120" s="117">
        <f t="shared" ca="1" si="199"/>
        <v>75</v>
      </c>
      <c r="AQ120" s="117">
        <f t="shared" ca="1" si="199"/>
        <v>60</v>
      </c>
      <c r="AR120" s="117">
        <f t="shared" ca="1" si="199"/>
        <v>9</v>
      </c>
      <c r="AS120" s="117">
        <f t="shared" ca="1" si="199"/>
        <v>50</v>
      </c>
      <c r="AT120" s="117">
        <f t="shared" ca="1" si="199"/>
        <v>43</v>
      </c>
      <c r="AU120" s="117">
        <f t="shared" ca="1" si="199"/>
        <v>4</v>
      </c>
      <c r="AV120" s="117">
        <f t="shared" ca="1" si="199"/>
        <v>46</v>
      </c>
      <c r="AW120" s="117">
        <f t="shared" ca="1" si="199"/>
        <v>62</v>
      </c>
      <c r="AX120" s="117">
        <f t="shared" ca="1" si="199"/>
        <v>43</v>
      </c>
      <c r="AY120" s="117">
        <f t="shared" ca="1" si="199"/>
        <v>25</v>
      </c>
      <c r="AZ120" s="117">
        <f t="shared" ca="1" si="199"/>
        <v>76</v>
      </c>
      <c r="BA120" s="117">
        <f t="shared" ca="1" si="199"/>
        <v>49</v>
      </c>
      <c r="BB120" s="117">
        <f t="shared" ca="1" si="199"/>
        <v>3</v>
      </c>
      <c r="BC120" s="117">
        <f t="shared" ca="1" si="199"/>
        <v>55</v>
      </c>
      <c r="BD120" s="117">
        <f t="shared" ca="1" si="199"/>
        <v>65</v>
      </c>
      <c r="BE120" s="117">
        <f t="shared" ca="1" si="199"/>
        <v>8</v>
      </c>
      <c r="BF120" s="117">
        <f t="shared" ca="1" si="199"/>
        <v>15</v>
      </c>
      <c r="BG120" s="117">
        <f t="shared" ca="1" si="199"/>
        <v>8</v>
      </c>
      <c r="BH120" s="117">
        <f t="shared" ca="1" si="199"/>
        <v>17</v>
      </c>
      <c r="BI120" s="118">
        <f t="shared" ca="1" si="199"/>
        <v>2</v>
      </c>
    </row>
    <row r="121" spans="1:61" ht="13.15" x14ac:dyDescent="0.4">
      <c r="A121" s="116">
        <v>21</v>
      </c>
      <c r="B121" s="119">
        <f ca="1">RANDBETWEEN(1,81-2)</f>
        <v>12</v>
      </c>
      <c r="C121" s="119">
        <f t="shared" ref="C121:BI121" ca="1" si="200">RANDBETWEEN(1,81-2)</f>
        <v>53</v>
      </c>
      <c r="D121" s="119">
        <f t="shared" ca="1" si="200"/>
        <v>1</v>
      </c>
      <c r="E121" s="119">
        <f t="shared" ca="1" si="200"/>
        <v>22</v>
      </c>
      <c r="F121" s="119">
        <f t="shared" ca="1" si="200"/>
        <v>76</v>
      </c>
      <c r="G121" s="119">
        <f t="shared" ca="1" si="200"/>
        <v>20</v>
      </c>
      <c r="H121" s="119">
        <f t="shared" ca="1" si="200"/>
        <v>18</v>
      </c>
      <c r="I121" s="119">
        <f t="shared" ca="1" si="200"/>
        <v>79</v>
      </c>
      <c r="J121" s="119">
        <f t="shared" ca="1" si="200"/>
        <v>74</v>
      </c>
      <c r="K121" s="119">
        <f t="shared" ca="1" si="200"/>
        <v>22</v>
      </c>
      <c r="L121" s="119">
        <f t="shared" ca="1" si="200"/>
        <v>65</v>
      </c>
      <c r="M121" s="119">
        <f t="shared" ca="1" si="200"/>
        <v>34</v>
      </c>
      <c r="N121" s="119">
        <f t="shared" ca="1" si="200"/>
        <v>45</v>
      </c>
      <c r="O121" s="119">
        <f t="shared" ca="1" si="200"/>
        <v>11</v>
      </c>
      <c r="P121" s="119">
        <f t="shared" ca="1" si="200"/>
        <v>4</v>
      </c>
      <c r="Q121" s="119">
        <f t="shared" ca="1" si="200"/>
        <v>76</v>
      </c>
      <c r="R121" s="119">
        <f t="shared" ca="1" si="200"/>
        <v>55</v>
      </c>
      <c r="S121" s="119">
        <f t="shared" ca="1" si="200"/>
        <v>32</v>
      </c>
      <c r="T121" s="119">
        <f t="shared" ca="1" si="200"/>
        <v>53</v>
      </c>
      <c r="U121" s="119">
        <f t="shared" ca="1" si="200"/>
        <v>20</v>
      </c>
      <c r="V121" s="119">
        <f t="shared" ca="1" si="200"/>
        <v>15</v>
      </c>
      <c r="W121" s="119">
        <f t="shared" ca="1" si="200"/>
        <v>7</v>
      </c>
      <c r="X121" s="119">
        <f t="shared" ca="1" si="200"/>
        <v>54</v>
      </c>
      <c r="Y121" s="119">
        <f t="shared" ca="1" si="200"/>
        <v>71</v>
      </c>
      <c r="Z121" s="119">
        <f t="shared" ca="1" si="200"/>
        <v>64</v>
      </c>
      <c r="AA121" s="119">
        <f t="shared" ca="1" si="200"/>
        <v>31</v>
      </c>
      <c r="AB121" s="119">
        <f t="shared" ca="1" si="200"/>
        <v>3</v>
      </c>
      <c r="AC121" s="119">
        <f t="shared" ca="1" si="200"/>
        <v>31</v>
      </c>
      <c r="AD121" s="119">
        <f t="shared" ca="1" si="200"/>
        <v>77</v>
      </c>
      <c r="AE121" s="119">
        <f t="shared" ca="1" si="200"/>
        <v>64</v>
      </c>
      <c r="AF121" s="119">
        <f t="shared" ca="1" si="200"/>
        <v>23</v>
      </c>
      <c r="AG121" s="119">
        <f t="shared" ca="1" si="200"/>
        <v>75</v>
      </c>
      <c r="AH121" s="119">
        <f t="shared" ca="1" si="200"/>
        <v>12</v>
      </c>
      <c r="AI121" s="119">
        <f t="shared" ca="1" si="200"/>
        <v>47</v>
      </c>
      <c r="AJ121" s="119">
        <f t="shared" ca="1" si="200"/>
        <v>31</v>
      </c>
      <c r="AK121" s="119">
        <f t="shared" ca="1" si="200"/>
        <v>47</v>
      </c>
      <c r="AL121" s="119">
        <f t="shared" ca="1" si="200"/>
        <v>72</v>
      </c>
      <c r="AM121" s="119">
        <f t="shared" ca="1" si="200"/>
        <v>24</v>
      </c>
      <c r="AN121" s="119">
        <f t="shared" ca="1" si="200"/>
        <v>21</v>
      </c>
      <c r="AO121" s="119">
        <f t="shared" ca="1" si="200"/>
        <v>48</v>
      </c>
      <c r="AP121" s="119">
        <f t="shared" ca="1" si="200"/>
        <v>3</v>
      </c>
      <c r="AQ121" s="119">
        <f t="shared" ca="1" si="200"/>
        <v>34</v>
      </c>
      <c r="AR121" s="119">
        <f t="shared" ca="1" si="200"/>
        <v>31</v>
      </c>
      <c r="AS121" s="119">
        <f t="shared" ca="1" si="200"/>
        <v>1</v>
      </c>
      <c r="AT121" s="119">
        <f t="shared" ca="1" si="200"/>
        <v>31</v>
      </c>
      <c r="AU121" s="119">
        <f t="shared" ca="1" si="200"/>
        <v>19</v>
      </c>
      <c r="AV121" s="119">
        <f t="shared" ca="1" si="200"/>
        <v>5</v>
      </c>
      <c r="AW121" s="119">
        <f t="shared" ca="1" si="200"/>
        <v>9</v>
      </c>
      <c r="AX121" s="119">
        <f t="shared" ca="1" si="200"/>
        <v>4</v>
      </c>
      <c r="AY121" s="119">
        <f t="shared" ca="1" si="200"/>
        <v>8</v>
      </c>
      <c r="AZ121" s="119">
        <f t="shared" ca="1" si="200"/>
        <v>78</v>
      </c>
      <c r="BA121" s="119">
        <f t="shared" ca="1" si="200"/>
        <v>44</v>
      </c>
      <c r="BB121" s="119">
        <f t="shared" ca="1" si="200"/>
        <v>15</v>
      </c>
      <c r="BC121" s="119">
        <f t="shared" ca="1" si="200"/>
        <v>21</v>
      </c>
      <c r="BD121" s="119">
        <f t="shared" ca="1" si="200"/>
        <v>52</v>
      </c>
      <c r="BE121" s="119">
        <f t="shared" ca="1" si="200"/>
        <v>9</v>
      </c>
      <c r="BF121" s="119">
        <f t="shared" ca="1" si="200"/>
        <v>52</v>
      </c>
      <c r="BG121" s="119">
        <f t="shared" ca="1" si="200"/>
        <v>36</v>
      </c>
      <c r="BH121" s="119">
        <f t="shared" ca="1" si="200"/>
        <v>61</v>
      </c>
      <c r="BI121" s="120">
        <f t="shared" ca="1" si="200"/>
        <v>46</v>
      </c>
    </row>
    <row r="122" spans="1:61" ht="13.15" x14ac:dyDescent="0.4">
      <c r="A122" s="116">
        <v>22</v>
      </c>
      <c r="B122" s="117">
        <f ca="1">RANDBETWEEN(1,81)</f>
        <v>41</v>
      </c>
      <c r="C122" s="117">
        <f t="shared" ref="C122:BI122" ca="1" si="201">RANDBETWEEN(1,81)</f>
        <v>19</v>
      </c>
      <c r="D122" s="117">
        <f t="shared" ca="1" si="201"/>
        <v>54</v>
      </c>
      <c r="E122" s="117">
        <f t="shared" ca="1" si="201"/>
        <v>78</v>
      </c>
      <c r="F122" s="117">
        <f t="shared" ca="1" si="201"/>
        <v>57</v>
      </c>
      <c r="G122" s="117">
        <f t="shared" ca="1" si="201"/>
        <v>52</v>
      </c>
      <c r="H122" s="117">
        <f t="shared" ca="1" si="201"/>
        <v>41</v>
      </c>
      <c r="I122" s="117">
        <f t="shared" ca="1" si="201"/>
        <v>49</v>
      </c>
      <c r="J122" s="117">
        <f t="shared" ca="1" si="201"/>
        <v>30</v>
      </c>
      <c r="K122" s="117">
        <f t="shared" ca="1" si="201"/>
        <v>35</v>
      </c>
      <c r="L122" s="117">
        <f t="shared" ca="1" si="201"/>
        <v>5</v>
      </c>
      <c r="M122" s="117">
        <f t="shared" ca="1" si="201"/>
        <v>4</v>
      </c>
      <c r="N122" s="117">
        <f t="shared" ca="1" si="201"/>
        <v>15</v>
      </c>
      <c r="O122" s="117">
        <f t="shared" ca="1" si="201"/>
        <v>11</v>
      </c>
      <c r="P122" s="117">
        <f t="shared" ca="1" si="201"/>
        <v>66</v>
      </c>
      <c r="Q122" s="117">
        <f t="shared" ca="1" si="201"/>
        <v>15</v>
      </c>
      <c r="R122" s="117">
        <f t="shared" ca="1" si="201"/>
        <v>13</v>
      </c>
      <c r="S122" s="117">
        <f t="shared" ca="1" si="201"/>
        <v>69</v>
      </c>
      <c r="T122" s="117">
        <f t="shared" ca="1" si="201"/>
        <v>58</v>
      </c>
      <c r="U122" s="117">
        <f t="shared" ca="1" si="201"/>
        <v>20</v>
      </c>
      <c r="V122" s="117">
        <f t="shared" ca="1" si="201"/>
        <v>74</v>
      </c>
      <c r="W122" s="117">
        <f t="shared" ca="1" si="201"/>
        <v>46</v>
      </c>
      <c r="X122" s="117">
        <f t="shared" ca="1" si="201"/>
        <v>6</v>
      </c>
      <c r="Y122" s="117">
        <f t="shared" ca="1" si="201"/>
        <v>63</v>
      </c>
      <c r="Z122" s="117">
        <f t="shared" ca="1" si="201"/>
        <v>37</v>
      </c>
      <c r="AA122" s="117">
        <f t="shared" ca="1" si="201"/>
        <v>3</v>
      </c>
      <c r="AB122" s="117">
        <f t="shared" ca="1" si="201"/>
        <v>81</v>
      </c>
      <c r="AC122" s="117">
        <f t="shared" ca="1" si="201"/>
        <v>80</v>
      </c>
      <c r="AD122" s="117">
        <f t="shared" ca="1" si="201"/>
        <v>5</v>
      </c>
      <c r="AE122" s="117">
        <f t="shared" ca="1" si="201"/>
        <v>3</v>
      </c>
      <c r="AF122" s="117">
        <f t="shared" ca="1" si="201"/>
        <v>46</v>
      </c>
      <c r="AG122" s="117">
        <f t="shared" ca="1" si="201"/>
        <v>62</v>
      </c>
      <c r="AH122" s="117">
        <f t="shared" ca="1" si="201"/>
        <v>25</v>
      </c>
      <c r="AI122" s="117">
        <f t="shared" ca="1" si="201"/>
        <v>55</v>
      </c>
      <c r="AJ122" s="117">
        <f t="shared" ca="1" si="201"/>
        <v>17</v>
      </c>
      <c r="AK122" s="117">
        <f t="shared" ca="1" si="201"/>
        <v>27</v>
      </c>
      <c r="AL122" s="117">
        <f t="shared" ca="1" si="201"/>
        <v>2</v>
      </c>
      <c r="AM122" s="117">
        <f t="shared" ca="1" si="201"/>
        <v>5</v>
      </c>
      <c r="AN122" s="117">
        <f t="shared" ca="1" si="201"/>
        <v>46</v>
      </c>
      <c r="AO122" s="117">
        <f t="shared" ca="1" si="201"/>
        <v>23</v>
      </c>
      <c r="AP122" s="117">
        <f t="shared" ca="1" si="201"/>
        <v>22</v>
      </c>
      <c r="AQ122" s="117">
        <f t="shared" ca="1" si="201"/>
        <v>79</v>
      </c>
      <c r="AR122" s="117">
        <f t="shared" ca="1" si="201"/>
        <v>63</v>
      </c>
      <c r="AS122" s="117">
        <f t="shared" ca="1" si="201"/>
        <v>36</v>
      </c>
      <c r="AT122" s="117">
        <f t="shared" ca="1" si="201"/>
        <v>11</v>
      </c>
      <c r="AU122" s="117">
        <f t="shared" ca="1" si="201"/>
        <v>47</v>
      </c>
      <c r="AV122" s="117">
        <f t="shared" ca="1" si="201"/>
        <v>69</v>
      </c>
      <c r="AW122" s="117">
        <f t="shared" ca="1" si="201"/>
        <v>4</v>
      </c>
      <c r="AX122" s="117">
        <f t="shared" ca="1" si="201"/>
        <v>22</v>
      </c>
      <c r="AY122" s="117">
        <f t="shared" ca="1" si="201"/>
        <v>77</v>
      </c>
      <c r="AZ122" s="117">
        <f t="shared" ca="1" si="201"/>
        <v>6</v>
      </c>
      <c r="BA122" s="117">
        <f t="shared" ca="1" si="201"/>
        <v>22</v>
      </c>
      <c r="BB122" s="117">
        <f t="shared" ca="1" si="201"/>
        <v>51</v>
      </c>
      <c r="BC122" s="117">
        <f t="shared" ca="1" si="201"/>
        <v>8</v>
      </c>
      <c r="BD122" s="117">
        <f t="shared" ca="1" si="201"/>
        <v>66</v>
      </c>
      <c r="BE122" s="117">
        <f t="shared" ca="1" si="201"/>
        <v>43</v>
      </c>
      <c r="BF122" s="117">
        <f t="shared" ca="1" si="201"/>
        <v>71</v>
      </c>
      <c r="BG122" s="117">
        <f t="shared" ca="1" si="201"/>
        <v>64</v>
      </c>
      <c r="BH122" s="117">
        <f t="shared" ca="1" si="201"/>
        <v>71</v>
      </c>
      <c r="BI122" s="118">
        <f t="shared" ca="1" si="201"/>
        <v>29</v>
      </c>
    </row>
    <row r="123" spans="1:61" ht="13.15" x14ac:dyDescent="0.4">
      <c r="A123" s="116">
        <v>23</v>
      </c>
      <c r="B123" s="119">
        <f ca="1">RANDBETWEEN(1,81-1)</f>
        <v>20</v>
      </c>
      <c r="C123" s="119">
        <f t="shared" ref="C123:BI123" ca="1" si="202">RANDBETWEEN(1,81-1)</f>
        <v>23</v>
      </c>
      <c r="D123" s="119">
        <f t="shared" ca="1" si="202"/>
        <v>76</v>
      </c>
      <c r="E123" s="119">
        <f t="shared" ca="1" si="202"/>
        <v>13</v>
      </c>
      <c r="F123" s="119">
        <f t="shared" ca="1" si="202"/>
        <v>12</v>
      </c>
      <c r="G123" s="119">
        <f t="shared" ca="1" si="202"/>
        <v>41</v>
      </c>
      <c r="H123" s="119">
        <f t="shared" ca="1" si="202"/>
        <v>77</v>
      </c>
      <c r="I123" s="119">
        <f t="shared" ca="1" si="202"/>
        <v>39</v>
      </c>
      <c r="J123" s="119">
        <f t="shared" ca="1" si="202"/>
        <v>57</v>
      </c>
      <c r="K123" s="119">
        <f t="shared" ca="1" si="202"/>
        <v>45</v>
      </c>
      <c r="L123" s="119">
        <f t="shared" ca="1" si="202"/>
        <v>37</v>
      </c>
      <c r="M123" s="119">
        <f t="shared" ca="1" si="202"/>
        <v>32</v>
      </c>
      <c r="N123" s="119">
        <f t="shared" ca="1" si="202"/>
        <v>16</v>
      </c>
      <c r="O123" s="119">
        <f t="shared" ca="1" si="202"/>
        <v>65</v>
      </c>
      <c r="P123" s="119">
        <f t="shared" ca="1" si="202"/>
        <v>78</v>
      </c>
      <c r="Q123" s="119">
        <f t="shared" ca="1" si="202"/>
        <v>42</v>
      </c>
      <c r="R123" s="119">
        <f t="shared" ca="1" si="202"/>
        <v>10</v>
      </c>
      <c r="S123" s="119">
        <f t="shared" ca="1" si="202"/>
        <v>24</v>
      </c>
      <c r="T123" s="119">
        <f t="shared" ca="1" si="202"/>
        <v>32</v>
      </c>
      <c r="U123" s="119">
        <f t="shared" ca="1" si="202"/>
        <v>51</v>
      </c>
      <c r="V123" s="119">
        <f t="shared" ca="1" si="202"/>
        <v>31</v>
      </c>
      <c r="W123" s="119">
        <f t="shared" ca="1" si="202"/>
        <v>30</v>
      </c>
      <c r="X123" s="119">
        <f t="shared" ca="1" si="202"/>
        <v>19</v>
      </c>
      <c r="Y123" s="119">
        <f t="shared" ca="1" si="202"/>
        <v>79</v>
      </c>
      <c r="Z123" s="119">
        <f t="shared" ca="1" si="202"/>
        <v>70</v>
      </c>
      <c r="AA123" s="119">
        <f t="shared" ca="1" si="202"/>
        <v>29</v>
      </c>
      <c r="AB123" s="119">
        <f t="shared" ca="1" si="202"/>
        <v>52</v>
      </c>
      <c r="AC123" s="119">
        <f t="shared" ca="1" si="202"/>
        <v>49</v>
      </c>
      <c r="AD123" s="119">
        <f t="shared" ca="1" si="202"/>
        <v>58</v>
      </c>
      <c r="AE123" s="119">
        <f t="shared" ca="1" si="202"/>
        <v>18</v>
      </c>
      <c r="AF123" s="119">
        <f t="shared" ca="1" si="202"/>
        <v>60</v>
      </c>
      <c r="AG123" s="119">
        <f t="shared" ca="1" si="202"/>
        <v>71</v>
      </c>
      <c r="AH123" s="119">
        <f t="shared" ca="1" si="202"/>
        <v>33</v>
      </c>
      <c r="AI123" s="119">
        <f t="shared" ca="1" si="202"/>
        <v>28</v>
      </c>
      <c r="AJ123" s="119">
        <f t="shared" ca="1" si="202"/>
        <v>43</v>
      </c>
      <c r="AK123" s="119">
        <f t="shared" ca="1" si="202"/>
        <v>11</v>
      </c>
      <c r="AL123" s="119">
        <f t="shared" ca="1" si="202"/>
        <v>40</v>
      </c>
      <c r="AM123" s="119">
        <f t="shared" ca="1" si="202"/>
        <v>11</v>
      </c>
      <c r="AN123" s="119">
        <f t="shared" ca="1" si="202"/>
        <v>43</v>
      </c>
      <c r="AO123" s="119">
        <f t="shared" ca="1" si="202"/>
        <v>24</v>
      </c>
      <c r="AP123" s="119">
        <f t="shared" ca="1" si="202"/>
        <v>63</v>
      </c>
      <c r="AQ123" s="119">
        <f t="shared" ca="1" si="202"/>
        <v>44</v>
      </c>
      <c r="AR123" s="119">
        <f t="shared" ca="1" si="202"/>
        <v>71</v>
      </c>
      <c r="AS123" s="119">
        <f t="shared" ca="1" si="202"/>
        <v>5</v>
      </c>
      <c r="AT123" s="119">
        <f t="shared" ca="1" si="202"/>
        <v>53</v>
      </c>
      <c r="AU123" s="119">
        <f t="shared" ca="1" si="202"/>
        <v>20</v>
      </c>
      <c r="AV123" s="119">
        <f t="shared" ca="1" si="202"/>
        <v>33</v>
      </c>
      <c r="AW123" s="119">
        <f t="shared" ca="1" si="202"/>
        <v>79</v>
      </c>
      <c r="AX123" s="119">
        <f t="shared" ca="1" si="202"/>
        <v>27</v>
      </c>
      <c r="AY123" s="119">
        <f t="shared" ca="1" si="202"/>
        <v>9</v>
      </c>
      <c r="AZ123" s="119">
        <f t="shared" ca="1" si="202"/>
        <v>12</v>
      </c>
      <c r="BA123" s="119">
        <f t="shared" ca="1" si="202"/>
        <v>68</v>
      </c>
      <c r="BB123" s="119">
        <f t="shared" ca="1" si="202"/>
        <v>52</v>
      </c>
      <c r="BC123" s="119">
        <f t="shared" ca="1" si="202"/>
        <v>18</v>
      </c>
      <c r="BD123" s="119">
        <f t="shared" ca="1" si="202"/>
        <v>72</v>
      </c>
      <c r="BE123" s="119">
        <f t="shared" ca="1" si="202"/>
        <v>75</v>
      </c>
      <c r="BF123" s="119">
        <f t="shared" ca="1" si="202"/>
        <v>13</v>
      </c>
      <c r="BG123" s="119">
        <f t="shared" ca="1" si="202"/>
        <v>39</v>
      </c>
      <c r="BH123" s="119">
        <f t="shared" ca="1" si="202"/>
        <v>17</v>
      </c>
      <c r="BI123" s="120">
        <f t="shared" ca="1" si="202"/>
        <v>79</v>
      </c>
    </row>
    <row r="124" spans="1:61" ht="13.15" x14ac:dyDescent="0.4">
      <c r="A124" s="116">
        <v>24</v>
      </c>
      <c r="B124" s="117">
        <f ca="1">RANDBETWEEN(1,81-2)</f>
        <v>47</v>
      </c>
      <c r="C124" s="117">
        <f t="shared" ref="C124:BI124" ca="1" si="203">RANDBETWEEN(1,81-2)</f>
        <v>53</v>
      </c>
      <c r="D124" s="117">
        <f t="shared" ca="1" si="203"/>
        <v>5</v>
      </c>
      <c r="E124" s="117">
        <f t="shared" ca="1" si="203"/>
        <v>3</v>
      </c>
      <c r="F124" s="117">
        <f t="shared" ca="1" si="203"/>
        <v>54</v>
      </c>
      <c r="G124" s="117">
        <f t="shared" ca="1" si="203"/>
        <v>65</v>
      </c>
      <c r="H124" s="117">
        <f t="shared" ca="1" si="203"/>
        <v>19</v>
      </c>
      <c r="I124" s="117">
        <f t="shared" ca="1" si="203"/>
        <v>21</v>
      </c>
      <c r="J124" s="117">
        <f t="shared" ca="1" si="203"/>
        <v>28</v>
      </c>
      <c r="K124" s="117">
        <f t="shared" ca="1" si="203"/>
        <v>26</v>
      </c>
      <c r="L124" s="117">
        <f t="shared" ca="1" si="203"/>
        <v>17</v>
      </c>
      <c r="M124" s="117">
        <f t="shared" ca="1" si="203"/>
        <v>28</v>
      </c>
      <c r="N124" s="117">
        <f t="shared" ca="1" si="203"/>
        <v>2</v>
      </c>
      <c r="O124" s="117">
        <f t="shared" ca="1" si="203"/>
        <v>54</v>
      </c>
      <c r="P124" s="117">
        <f t="shared" ca="1" si="203"/>
        <v>56</v>
      </c>
      <c r="Q124" s="117">
        <f t="shared" ca="1" si="203"/>
        <v>31</v>
      </c>
      <c r="R124" s="117">
        <f t="shared" ca="1" si="203"/>
        <v>47</v>
      </c>
      <c r="S124" s="117">
        <f t="shared" ca="1" si="203"/>
        <v>27</v>
      </c>
      <c r="T124" s="117">
        <f t="shared" ca="1" si="203"/>
        <v>60</v>
      </c>
      <c r="U124" s="117">
        <f t="shared" ca="1" si="203"/>
        <v>26</v>
      </c>
      <c r="V124" s="117">
        <f t="shared" ca="1" si="203"/>
        <v>30</v>
      </c>
      <c r="W124" s="117">
        <f t="shared" ca="1" si="203"/>
        <v>7</v>
      </c>
      <c r="X124" s="117">
        <f t="shared" ca="1" si="203"/>
        <v>7</v>
      </c>
      <c r="Y124" s="117">
        <f t="shared" ca="1" si="203"/>
        <v>76</v>
      </c>
      <c r="Z124" s="117">
        <f t="shared" ca="1" si="203"/>
        <v>24</v>
      </c>
      <c r="AA124" s="117">
        <f t="shared" ca="1" si="203"/>
        <v>8</v>
      </c>
      <c r="AB124" s="117">
        <f t="shared" ca="1" si="203"/>
        <v>70</v>
      </c>
      <c r="AC124" s="117">
        <f t="shared" ca="1" si="203"/>
        <v>18</v>
      </c>
      <c r="AD124" s="117">
        <f t="shared" ca="1" si="203"/>
        <v>46</v>
      </c>
      <c r="AE124" s="117">
        <f t="shared" ca="1" si="203"/>
        <v>24</v>
      </c>
      <c r="AF124" s="117">
        <f t="shared" ca="1" si="203"/>
        <v>58</v>
      </c>
      <c r="AG124" s="117">
        <f t="shared" ca="1" si="203"/>
        <v>77</v>
      </c>
      <c r="AH124" s="117">
        <f t="shared" ca="1" si="203"/>
        <v>61</v>
      </c>
      <c r="AI124" s="117">
        <f t="shared" ca="1" si="203"/>
        <v>63</v>
      </c>
      <c r="AJ124" s="117">
        <f t="shared" ca="1" si="203"/>
        <v>46</v>
      </c>
      <c r="AK124" s="117">
        <f t="shared" ca="1" si="203"/>
        <v>59</v>
      </c>
      <c r="AL124" s="117">
        <f t="shared" ca="1" si="203"/>
        <v>3</v>
      </c>
      <c r="AM124" s="117">
        <f t="shared" ca="1" si="203"/>
        <v>41</v>
      </c>
      <c r="AN124" s="117">
        <f t="shared" ca="1" si="203"/>
        <v>67</v>
      </c>
      <c r="AO124" s="117">
        <f t="shared" ca="1" si="203"/>
        <v>17</v>
      </c>
      <c r="AP124" s="117">
        <f t="shared" ca="1" si="203"/>
        <v>79</v>
      </c>
      <c r="AQ124" s="117">
        <f t="shared" ca="1" si="203"/>
        <v>42</v>
      </c>
      <c r="AR124" s="117">
        <f t="shared" ca="1" si="203"/>
        <v>28</v>
      </c>
      <c r="AS124" s="117">
        <f t="shared" ca="1" si="203"/>
        <v>10</v>
      </c>
      <c r="AT124" s="117">
        <f t="shared" ca="1" si="203"/>
        <v>56</v>
      </c>
      <c r="AU124" s="117">
        <f t="shared" ca="1" si="203"/>
        <v>44</v>
      </c>
      <c r="AV124" s="117">
        <f t="shared" ca="1" si="203"/>
        <v>31</v>
      </c>
      <c r="AW124" s="117">
        <f t="shared" ca="1" si="203"/>
        <v>75</v>
      </c>
      <c r="AX124" s="117">
        <f t="shared" ca="1" si="203"/>
        <v>57</v>
      </c>
      <c r="AY124" s="117">
        <f t="shared" ca="1" si="203"/>
        <v>65</v>
      </c>
      <c r="AZ124" s="117">
        <f t="shared" ca="1" si="203"/>
        <v>10</v>
      </c>
      <c r="BA124" s="117">
        <f t="shared" ca="1" si="203"/>
        <v>14</v>
      </c>
      <c r="BB124" s="117">
        <f t="shared" ca="1" si="203"/>
        <v>37</v>
      </c>
      <c r="BC124" s="117">
        <f t="shared" ca="1" si="203"/>
        <v>53</v>
      </c>
      <c r="BD124" s="117">
        <f t="shared" ca="1" si="203"/>
        <v>73</v>
      </c>
      <c r="BE124" s="117">
        <f t="shared" ca="1" si="203"/>
        <v>55</v>
      </c>
      <c r="BF124" s="117">
        <f t="shared" ca="1" si="203"/>
        <v>37</v>
      </c>
      <c r="BG124" s="117">
        <f t="shared" ca="1" si="203"/>
        <v>52</v>
      </c>
      <c r="BH124" s="117">
        <f t="shared" ca="1" si="203"/>
        <v>71</v>
      </c>
      <c r="BI124" s="118">
        <f t="shared" ca="1" si="203"/>
        <v>55</v>
      </c>
    </row>
    <row r="125" spans="1:61" ht="13.15" x14ac:dyDescent="0.4">
      <c r="A125" s="116">
        <v>25</v>
      </c>
      <c r="B125" s="119">
        <f ca="1">RANDBETWEEN(1,81)</f>
        <v>23</v>
      </c>
      <c r="C125" s="119">
        <f t="shared" ref="C125:BI125" ca="1" si="204">RANDBETWEEN(1,81)</f>
        <v>18</v>
      </c>
      <c r="D125" s="119">
        <f t="shared" ca="1" si="204"/>
        <v>16</v>
      </c>
      <c r="E125" s="119">
        <f t="shared" ca="1" si="204"/>
        <v>36</v>
      </c>
      <c r="F125" s="119">
        <f t="shared" ca="1" si="204"/>
        <v>74</v>
      </c>
      <c r="G125" s="119">
        <f t="shared" ca="1" si="204"/>
        <v>50</v>
      </c>
      <c r="H125" s="119">
        <f t="shared" ca="1" si="204"/>
        <v>59</v>
      </c>
      <c r="I125" s="119">
        <f t="shared" ca="1" si="204"/>
        <v>27</v>
      </c>
      <c r="J125" s="119">
        <f t="shared" ca="1" si="204"/>
        <v>12</v>
      </c>
      <c r="K125" s="119">
        <f t="shared" ca="1" si="204"/>
        <v>72</v>
      </c>
      <c r="L125" s="119">
        <f t="shared" ca="1" si="204"/>
        <v>14</v>
      </c>
      <c r="M125" s="119">
        <f t="shared" ca="1" si="204"/>
        <v>13</v>
      </c>
      <c r="N125" s="119">
        <f t="shared" ca="1" si="204"/>
        <v>70</v>
      </c>
      <c r="O125" s="119">
        <f t="shared" ca="1" si="204"/>
        <v>62</v>
      </c>
      <c r="P125" s="119">
        <f t="shared" ca="1" si="204"/>
        <v>23</v>
      </c>
      <c r="Q125" s="119">
        <f t="shared" ca="1" si="204"/>
        <v>43</v>
      </c>
      <c r="R125" s="119">
        <f t="shared" ca="1" si="204"/>
        <v>60</v>
      </c>
      <c r="S125" s="119">
        <f t="shared" ca="1" si="204"/>
        <v>12</v>
      </c>
      <c r="T125" s="119">
        <f t="shared" ca="1" si="204"/>
        <v>23</v>
      </c>
      <c r="U125" s="119">
        <f t="shared" ca="1" si="204"/>
        <v>25</v>
      </c>
      <c r="V125" s="119">
        <f t="shared" ca="1" si="204"/>
        <v>12</v>
      </c>
      <c r="W125" s="119">
        <f t="shared" ca="1" si="204"/>
        <v>68</v>
      </c>
      <c r="X125" s="119">
        <f t="shared" ca="1" si="204"/>
        <v>75</v>
      </c>
      <c r="Y125" s="119">
        <f t="shared" ca="1" si="204"/>
        <v>71</v>
      </c>
      <c r="Z125" s="119">
        <f t="shared" ca="1" si="204"/>
        <v>80</v>
      </c>
      <c r="AA125" s="119">
        <f t="shared" ca="1" si="204"/>
        <v>66</v>
      </c>
      <c r="AB125" s="119">
        <f t="shared" ca="1" si="204"/>
        <v>80</v>
      </c>
      <c r="AC125" s="119">
        <f t="shared" ca="1" si="204"/>
        <v>32</v>
      </c>
      <c r="AD125" s="119">
        <f t="shared" ca="1" si="204"/>
        <v>64</v>
      </c>
      <c r="AE125" s="119">
        <f t="shared" ca="1" si="204"/>
        <v>71</v>
      </c>
      <c r="AF125" s="119">
        <f t="shared" ca="1" si="204"/>
        <v>64</v>
      </c>
      <c r="AG125" s="119">
        <f t="shared" ca="1" si="204"/>
        <v>44</v>
      </c>
      <c r="AH125" s="119">
        <f t="shared" ca="1" si="204"/>
        <v>9</v>
      </c>
      <c r="AI125" s="119">
        <f t="shared" ca="1" si="204"/>
        <v>24</v>
      </c>
      <c r="AJ125" s="119">
        <f t="shared" ca="1" si="204"/>
        <v>51</v>
      </c>
      <c r="AK125" s="119">
        <f t="shared" ca="1" si="204"/>
        <v>62</v>
      </c>
      <c r="AL125" s="119">
        <f t="shared" ca="1" si="204"/>
        <v>25</v>
      </c>
      <c r="AM125" s="119">
        <f t="shared" ca="1" si="204"/>
        <v>38</v>
      </c>
      <c r="AN125" s="119">
        <f t="shared" ca="1" si="204"/>
        <v>49</v>
      </c>
      <c r="AO125" s="119">
        <f t="shared" ca="1" si="204"/>
        <v>81</v>
      </c>
      <c r="AP125" s="119">
        <f t="shared" ca="1" si="204"/>
        <v>21</v>
      </c>
      <c r="AQ125" s="119">
        <f t="shared" ca="1" si="204"/>
        <v>23</v>
      </c>
      <c r="AR125" s="119">
        <f t="shared" ca="1" si="204"/>
        <v>45</v>
      </c>
      <c r="AS125" s="119">
        <f t="shared" ca="1" si="204"/>
        <v>10</v>
      </c>
      <c r="AT125" s="119">
        <f t="shared" ca="1" si="204"/>
        <v>81</v>
      </c>
      <c r="AU125" s="119">
        <f t="shared" ca="1" si="204"/>
        <v>66</v>
      </c>
      <c r="AV125" s="119">
        <f t="shared" ca="1" si="204"/>
        <v>60</v>
      </c>
      <c r="AW125" s="119">
        <f t="shared" ca="1" si="204"/>
        <v>67</v>
      </c>
      <c r="AX125" s="119">
        <f t="shared" ca="1" si="204"/>
        <v>14</v>
      </c>
      <c r="AY125" s="119">
        <f t="shared" ca="1" si="204"/>
        <v>23</v>
      </c>
      <c r="AZ125" s="119">
        <f t="shared" ca="1" si="204"/>
        <v>75</v>
      </c>
      <c r="BA125" s="119">
        <f t="shared" ca="1" si="204"/>
        <v>36</v>
      </c>
      <c r="BB125" s="119">
        <f t="shared" ca="1" si="204"/>
        <v>4</v>
      </c>
      <c r="BC125" s="119">
        <f t="shared" ca="1" si="204"/>
        <v>60</v>
      </c>
      <c r="BD125" s="119">
        <f t="shared" ca="1" si="204"/>
        <v>25</v>
      </c>
      <c r="BE125" s="119">
        <f t="shared" ca="1" si="204"/>
        <v>15</v>
      </c>
      <c r="BF125" s="119">
        <f t="shared" ca="1" si="204"/>
        <v>37</v>
      </c>
      <c r="BG125" s="119">
        <f t="shared" ca="1" si="204"/>
        <v>48</v>
      </c>
      <c r="BH125" s="119">
        <f t="shared" ca="1" si="204"/>
        <v>76</v>
      </c>
      <c r="BI125" s="120">
        <f t="shared" ca="1" si="204"/>
        <v>30</v>
      </c>
    </row>
    <row r="126" spans="1:61" ht="13.15" x14ac:dyDescent="0.4">
      <c r="A126" s="116">
        <v>26</v>
      </c>
      <c r="B126" s="117">
        <f ca="1">RANDBETWEEN(1,81-1)</f>
        <v>25</v>
      </c>
      <c r="C126" s="117">
        <f t="shared" ref="C126:BI126" ca="1" si="205">RANDBETWEEN(1,81-1)</f>
        <v>76</v>
      </c>
      <c r="D126" s="117">
        <f t="shared" ca="1" si="205"/>
        <v>51</v>
      </c>
      <c r="E126" s="117">
        <f t="shared" ca="1" si="205"/>
        <v>16</v>
      </c>
      <c r="F126" s="117">
        <f t="shared" ca="1" si="205"/>
        <v>31</v>
      </c>
      <c r="G126" s="117">
        <f t="shared" ca="1" si="205"/>
        <v>66</v>
      </c>
      <c r="H126" s="117">
        <f t="shared" ca="1" si="205"/>
        <v>68</v>
      </c>
      <c r="I126" s="117">
        <f t="shared" ca="1" si="205"/>
        <v>72</v>
      </c>
      <c r="J126" s="117">
        <f t="shared" ca="1" si="205"/>
        <v>21</v>
      </c>
      <c r="K126" s="117">
        <f t="shared" ca="1" si="205"/>
        <v>35</v>
      </c>
      <c r="L126" s="117">
        <f t="shared" ca="1" si="205"/>
        <v>52</v>
      </c>
      <c r="M126" s="117">
        <f t="shared" ca="1" si="205"/>
        <v>25</v>
      </c>
      <c r="N126" s="117">
        <f t="shared" ca="1" si="205"/>
        <v>72</v>
      </c>
      <c r="O126" s="117">
        <f t="shared" ca="1" si="205"/>
        <v>65</v>
      </c>
      <c r="P126" s="117">
        <f t="shared" ca="1" si="205"/>
        <v>9</v>
      </c>
      <c r="Q126" s="117">
        <f t="shared" ca="1" si="205"/>
        <v>38</v>
      </c>
      <c r="R126" s="117">
        <f t="shared" ca="1" si="205"/>
        <v>53</v>
      </c>
      <c r="S126" s="117">
        <f t="shared" ca="1" si="205"/>
        <v>10</v>
      </c>
      <c r="T126" s="117">
        <f t="shared" ca="1" si="205"/>
        <v>57</v>
      </c>
      <c r="U126" s="117">
        <f t="shared" ca="1" si="205"/>
        <v>64</v>
      </c>
      <c r="V126" s="117">
        <f t="shared" ca="1" si="205"/>
        <v>27</v>
      </c>
      <c r="W126" s="117">
        <f t="shared" ca="1" si="205"/>
        <v>48</v>
      </c>
      <c r="X126" s="117">
        <f t="shared" ca="1" si="205"/>
        <v>21</v>
      </c>
      <c r="Y126" s="117">
        <f t="shared" ca="1" si="205"/>
        <v>25</v>
      </c>
      <c r="Z126" s="117">
        <f t="shared" ca="1" si="205"/>
        <v>46</v>
      </c>
      <c r="AA126" s="117">
        <f t="shared" ca="1" si="205"/>
        <v>14</v>
      </c>
      <c r="AB126" s="117">
        <f t="shared" ca="1" si="205"/>
        <v>65</v>
      </c>
      <c r="AC126" s="117">
        <f t="shared" ca="1" si="205"/>
        <v>61</v>
      </c>
      <c r="AD126" s="117">
        <f t="shared" ca="1" si="205"/>
        <v>67</v>
      </c>
      <c r="AE126" s="117">
        <f t="shared" ca="1" si="205"/>
        <v>69</v>
      </c>
      <c r="AF126" s="117">
        <f t="shared" ca="1" si="205"/>
        <v>1</v>
      </c>
      <c r="AG126" s="117">
        <f t="shared" ca="1" si="205"/>
        <v>48</v>
      </c>
      <c r="AH126" s="117">
        <f t="shared" ca="1" si="205"/>
        <v>38</v>
      </c>
      <c r="AI126" s="117">
        <f t="shared" ca="1" si="205"/>
        <v>13</v>
      </c>
      <c r="AJ126" s="117">
        <f t="shared" ca="1" si="205"/>
        <v>13</v>
      </c>
      <c r="AK126" s="117">
        <f t="shared" ca="1" si="205"/>
        <v>42</v>
      </c>
      <c r="AL126" s="117">
        <f t="shared" ca="1" si="205"/>
        <v>80</v>
      </c>
      <c r="AM126" s="117">
        <f t="shared" ca="1" si="205"/>
        <v>37</v>
      </c>
      <c r="AN126" s="117">
        <f t="shared" ca="1" si="205"/>
        <v>2</v>
      </c>
      <c r="AO126" s="117">
        <f t="shared" ca="1" si="205"/>
        <v>7</v>
      </c>
      <c r="AP126" s="117">
        <f t="shared" ca="1" si="205"/>
        <v>47</v>
      </c>
      <c r="AQ126" s="117">
        <f t="shared" ca="1" si="205"/>
        <v>68</v>
      </c>
      <c r="AR126" s="117">
        <f t="shared" ca="1" si="205"/>
        <v>72</v>
      </c>
      <c r="AS126" s="117">
        <f t="shared" ca="1" si="205"/>
        <v>51</v>
      </c>
      <c r="AT126" s="117">
        <f t="shared" ca="1" si="205"/>
        <v>5</v>
      </c>
      <c r="AU126" s="117">
        <f t="shared" ca="1" si="205"/>
        <v>41</v>
      </c>
      <c r="AV126" s="117">
        <f t="shared" ca="1" si="205"/>
        <v>9</v>
      </c>
      <c r="AW126" s="117">
        <f t="shared" ca="1" si="205"/>
        <v>50</v>
      </c>
      <c r="AX126" s="117">
        <f t="shared" ca="1" si="205"/>
        <v>61</v>
      </c>
      <c r="AY126" s="117">
        <f t="shared" ca="1" si="205"/>
        <v>42</v>
      </c>
      <c r="AZ126" s="117">
        <f t="shared" ca="1" si="205"/>
        <v>47</v>
      </c>
      <c r="BA126" s="117">
        <f t="shared" ca="1" si="205"/>
        <v>24</v>
      </c>
      <c r="BB126" s="117">
        <f t="shared" ca="1" si="205"/>
        <v>28</v>
      </c>
      <c r="BC126" s="117">
        <f t="shared" ca="1" si="205"/>
        <v>61</v>
      </c>
      <c r="BD126" s="117">
        <f t="shared" ca="1" si="205"/>
        <v>75</v>
      </c>
      <c r="BE126" s="117">
        <f t="shared" ca="1" si="205"/>
        <v>3</v>
      </c>
      <c r="BF126" s="117">
        <f t="shared" ca="1" si="205"/>
        <v>64</v>
      </c>
      <c r="BG126" s="117">
        <f t="shared" ca="1" si="205"/>
        <v>42</v>
      </c>
      <c r="BH126" s="117">
        <f t="shared" ca="1" si="205"/>
        <v>48</v>
      </c>
      <c r="BI126" s="118">
        <f t="shared" ca="1" si="205"/>
        <v>3</v>
      </c>
    </row>
    <row r="127" spans="1:61" ht="13.15" x14ac:dyDescent="0.4">
      <c r="A127" s="116">
        <v>27</v>
      </c>
      <c r="B127" s="119">
        <f ca="1">RANDBETWEEN(1,81-2)</f>
        <v>5</v>
      </c>
      <c r="C127" s="119">
        <f t="shared" ref="C127:BI127" ca="1" si="206">RANDBETWEEN(1,81-2)</f>
        <v>2</v>
      </c>
      <c r="D127" s="119">
        <f t="shared" ca="1" si="206"/>
        <v>73</v>
      </c>
      <c r="E127" s="119">
        <f t="shared" ca="1" si="206"/>
        <v>68</v>
      </c>
      <c r="F127" s="119">
        <f t="shared" ca="1" si="206"/>
        <v>30</v>
      </c>
      <c r="G127" s="119">
        <f t="shared" ca="1" si="206"/>
        <v>30</v>
      </c>
      <c r="H127" s="119">
        <f t="shared" ca="1" si="206"/>
        <v>30</v>
      </c>
      <c r="I127" s="119">
        <f t="shared" ca="1" si="206"/>
        <v>74</v>
      </c>
      <c r="J127" s="119">
        <f t="shared" ca="1" si="206"/>
        <v>38</v>
      </c>
      <c r="K127" s="119">
        <f t="shared" ca="1" si="206"/>
        <v>61</v>
      </c>
      <c r="L127" s="119">
        <f t="shared" ca="1" si="206"/>
        <v>8</v>
      </c>
      <c r="M127" s="119">
        <f t="shared" ca="1" si="206"/>
        <v>64</v>
      </c>
      <c r="N127" s="119">
        <f t="shared" ca="1" si="206"/>
        <v>71</v>
      </c>
      <c r="O127" s="119">
        <f t="shared" ca="1" si="206"/>
        <v>51</v>
      </c>
      <c r="P127" s="119">
        <f t="shared" ca="1" si="206"/>
        <v>11</v>
      </c>
      <c r="Q127" s="119">
        <f t="shared" ca="1" si="206"/>
        <v>63</v>
      </c>
      <c r="R127" s="119">
        <f t="shared" ca="1" si="206"/>
        <v>5</v>
      </c>
      <c r="S127" s="119">
        <f t="shared" ca="1" si="206"/>
        <v>79</v>
      </c>
      <c r="T127" s="119">
        <f t="shared" ca="1" si="206"/>
        <v>19</v>
      </c>
      <c r="U127" s="119">
        <f t="shared" ca="1" si="206"/>
        <v>27</v>
      </c>
      <c r="V127" s="119">
        <f t="shared" ca="1" si="206"/>
        <v>71</v>
      </c>
      <c r="W127" s="119">
        <f t="shared" ca="1" si="206"/>
        <v>17</v>
      </c>
      <c r="X127" s="119">
        <f t="shared" ca="1" si="206"/>
        <v>66</v>
      </c>
      <c r="Y127" s="119">
        <f t="shared" ca="1" si="206"/>
        <v>33</v>
      </c>
      <c r="Z127" s="119">
        <f t="shared" ca="1" si="206"/>
        <v>11</v>
      </c>
      <c r="AA127" s="119">
        <f t="shared" ca="1" si="206"/>
        <v>3</v>
      </c>
      <c r="AB127" s="119">
        <f t="shared" ca="1" si="206"/>
        <v>39</v>
      </c>
      <c r="AC127" s="119">
        <f t="shared" ca="1" si="206"/>
        <v>43</v>
      </c>
      <c r="AD127" s="119">
        <f t="shared" ca="1" si="206"/>
        <v>7</v>
      </c>
      <c r="AE127" s="119">
        <f t="shared" ca="1" si="206"/>
        <v>24</v>
      </c>
      <c r="AF127" s="119">
        <f t="shared" ca="1" si="206"/>
        <v>49</v>
      </c>
      <c r="AG127" s="119">
        <f t="shared" ca="1" si="206"/>
        <v>3</v>
      </c>
      <c r="AH127" s="119">
        <f t="shared" ca="1" si="206"/>
        <v>39</v>
      </c>
      <c r="AI127" s="119">
        <f t="shared" ca="1" si="206"/>
        <v>36</v>
      </c>
      <c r="AJ127" s="119">
        <f t="shared" ca="1" si="206"/>
        <v>3</v>
      </c>
      <c r="AK127" s="119">
        <f t="shared" ca="1" si="206"/>
        <v>24</v>
      </c>
      <c r="AL127" s="119">
        <f t="shared" ca="1" si="206"/>
        <v>51</v>
      </c>
      <c r="AM127" s="119">
        <f t="shared" ca="1" si="206"/>
        <v>66</v>
      </c>
      <c r="AN127" s="119">
        <f t="shared" ca="1" si="206"/>
        <v>18</v>
      </c>
      <c r="AO127" s="119">
        <f t="shared" ca="1" si="206"/>
        <v>26</v>
      </c>
      <c r="AP127" s="119">
        <f t="shared" ca="1" si="206"/>
        <v>26</v>
      </c>
      <c r="AQ127" s="119">
        <f t="shared" ca="1" si="206"/>
        <v>4</v>
      </c>
      <c r="AR127" s="119">
        <f t="shared" ca="1" si="206"/>
        <v>40</v>
      </c>
      <c r="AS127" s="119">
        <f t="shared" ca="1" si="206"/>
        <v>8</v>
      </c>
      <c r="AT127" s="119">
        <f t="shared" ca="1" si="206"/>
        <v>44</v>
      </c>
      <c r="AU127" s="119">
        <f t="shared" ca="1" si="206"/>
        <v>79</v>
      </c>
      <c r="AV127" s="119">
        <f t="shared" ca="1" si="206"/>
        <v>51</v>
      </c>
      <c r="AW127" s="119">
        <f t="shared" ca="1" si="206"/>
        <v>36</v>
      </c>
      <c r="AX127" s="119">
        <f t="shared" ca="1" si="206"/>
        <v>63</v>
      </c>
      <c r="AY127" s="119">
        <f t="shared" ca="1" si="206"/>
        <v>27</v>
      </c>
      <c r="AZ127" s="119">
        <f t="shared" ca="1" si="206"/>
        <v>12</v>
      </c>
      <c r="BA127" s="119">
        <f t="shared" ca="1" si="206"/>
        <v>32</v>
      </c>
      <c r="BB127" s="119">
        <f t="shared" ca="1" si="206"/>
        <v>44</v>
      </c>
      <c r="BC127" s="119">
        <f t="shared" ca="1" si="206"/>
        <v>62</v>
      </c>
      <c r="BD127" s="119">
        <f t="shared" ca="1" si="206"/>
        <v>73</v>
      </c>
      <c r="BE127" s="119">
        <f t="shared" ca="1" si="206"/>
        <v>29</v>
      </c>
      <c r="BF127" s="119">
        <f t="shared" ca="1" si="206"/>
        <v>66</v>
      </c>
      <c r="BG127" s="119">
        <f t="shared" ca="1" si="206"/>
        <v>37</v>
      </c>
      <c r="BH127" s="119">
        <f t="shared" ca="1" si="206"/>
        <v>41</v>
      </c>
      <c r="BI127" s="120">
        <f t="shared" ca="1" si="206"/>
        <v>73</v>
      </c>
    </row>
    <row r="128" spans="1:61" ht="13.15" x14ac:dyDescent="0.4">
      <c r="A128" s="116">
        <v>28</v>
      </c>
      <c r="B128" s="117">
        <f ca="1">RANDBETWEEN(1,81)</f>
        <v>42</v>
      </c>
      <c r="C128" s="117">
        <f t="shared" ref="C128:BI128" ca="1" si="207">RANDBETWEEN(1,81)</f>
        <v>14</v>
      </c>
      <c r="D128" s="117">
        <f t="shared" ca="1" si="207"/>
        <v>26</v>
      </c>
      <c r="E128" s="117">
        <f t="shared" ca="1" si="207"/>
        <v>17</v>
      </c>
      <c r="F128" s="117">
        <f t="shared" ca="1" si="207"/>
        <v>34</v>
      </c>
      <c r="G128" s="117">
        <f t="shared" ca="1" si="207"/>
        <v>56</v>
      </c>
      <c r="H128" s="117">
        <f t="shared" ca="1" si="207"/>
        <v>52</v>
      </c>
      <c r="I128" s="117">
        <f t="shared" ca="1" si="207"/>
        <v>8</v>
      </c>
      <c r="J128" s="117">
        <f t="shared" ca="1" si="207"/>
        <v>13</v>
      </c>
      <c r="K128" s="117">
        <f t="shared" ca="1" si="207"/>
        <v>3</v>
      </c>
      <c r="L128" s="117">
        <f t="shared" ca="1" si="207"/>
        <v>71</v>
      </c>
      <c r="M128" s="117">
        <f t="shared" ca="1" si="207"/>
        <v>1</v>
      </c>
      <c r="N128" s="117">
        <f t="shared" ca="1" si="207"/>
        <v>3</v>
      </c>
      <c r="O128" s="117">
        <f t="shared" ca="1" si="207"/>
        <v>52</v>
      </c>
      <c r="P128" s="117">
        <f t="shared" ca="1" si="207"/>
        <v>10</v>
      </c>
      <c r="Q128" s="117">
        <f t="shared" ca="1" si="207"/>
        <v>23</v>
      </c>
      <c r="R128" s="117">
        <f t="shared" ca="1" si="207"/>
        <v>29</v>
      </c>
      <c r="S128" s="117">
        <f t="shared" ca="1" si="207"/>
        <v>17</v>
      </c>
      <c r="T128" s="117">
        <f t="shared" ca="1" si="207"/>
        <v>11</v>
      </c>
      <c r="U128" s="117">
        <f t="shared" ca="1" si="207"/>
        <v>53</v>
      </c>
      <c r="V128" s="117">
        <f t="shared" ca="1" si="207"/>
        <v>57</v>
      </c>
      <c r="W128" s="117">
        <f t="shared" ca="1" si="207"/>
        <v>2</v>
      </c>
      <c r="X128" s="117">
        <f t="shared" ca="1" si="207"/>
        <v>75</v>
      </c>
      <c r="Y128" s="117">
        <f t="shared" ca="1" si="207"/>
        <v>62</v>
      </c>
      <c r="Z128" s="117">
        <f t="shared" ca="1" si="207"/>
        <v>8</v>
      </c>
      <c r="AA128" s="117">
        <f t="shared" ca="1" si="207"/>
        <v>17</v>
      </c>
      <c r="AB128" s="117">
        <f t="shared" ca="1" si="207"/>
        <v>40</v>
      </c>
      <c r="AC128" s="117">
        <f t="shared" ca="1" si="207"/>
        <v>31</v>
      </c>
      <c r="AD128" s="117">
        <f t="shared" ca="1" si="207"/>
        <v>8</v>
      </c>
      <c r="AE128" s="117">
        <f t="shared" ca="1" si="207"/>
        <v>63</v>
      </c>
      <c r="AF128" s="117">
        <f t="shared" ca="1" si="207"/>
        <v>60</v>
      </c>
      <c r="AG128" s="117">
        <f t="shared" ca="1" si="207"/>
        <v>32</v>
      </c>
      <c r="AH128" s="117">
        <f t="shared" ca="1" si="207"/>
        <v>11</v>
      </c>
      <c r="AI128" s="117">
        <f t="shared" ca="1" si="207"/>
        <v>74</v>
      </c>
      <c r="AJ128" s="117">
        <f t="shared" ca="1" si="207"/>
        <v>2</v>
      </c>
      <c r="AK128" s="117">
        <f t="shared" ca="1" si="207"/>
        <v>80</v>
      </c>
      <c r="AL128" s="117">
        <f t="shared" ca="1" si="207"/>
        <v>16</v>
      </c>
      <c r="AM128" s="117">
        <f t="shared" ca="1" si="207"/>
        <v>72</v>
      </c>
      <c r="AN128" s="117">
        <f t="shared" ca="1" si="207"/>
        <v>79</v>
      </c>
      <c r="AO128" s="117">
        <f t="shared" ca="1" si="207"/>
        <v>38</v>
      </c>
      <c r="AP128" s="117">
        <f t="shared" ca="1" si="207"/>
        <v>45</v>
      </c>
      <c r="AQ128" s="117">
        <f t="shared" ca="1" si="207"/>
        <v>4</v>
      </c>
      <c r="AR128" s="117">
        <f t="shared" ca="1" si="207"/>
        <v>77</v>
      </c>
      <c r="AS128" s="117">
        <f t="shared" ca="1" si="207"/>
        <v>16</v>
      </c>
      <c r="AT128" s="117">
        <f t="shared" ca="1" si="207"/>
        <v>27</v>
      </c>
      <c r="AU128" s="117">
        <f t="shared" ca="1" si="207"/>
        <v>21</v>
      </c>
      <c r="AV128" s="117">
        <f t="shared" ca="1" si="207"/>
        <v>5</v>
      </c>
      <c r="AW128" s="117">
        <f t="shared" ca="1" si="207"/>
        <v>61</v>
      </c>
      <c r="AX128" s="117">
        <f t="shared" ca="1" si="207"/>
        <v>57</v>
      </c>
      <c r="AY128" s="117">
        <f t="shared" ca="1" si="207"/>
        <v>68</v>
      </c>
      <c r="AZ128" s="117">
        <f t="shared" ca="1" si="207"/>
        <v>23</v>
      </c>
      <c r="BA128" s="117">
        <f t="shared" ca="1" si="207"/>
        <v>66</v>
      </c>
      <c r="BB128" s="117">
        <f t="shared" ca="1" si="207"/>
        <v>67</v>
      </c>
      <c r="BC128" s="117">
        <f t="shared" ca="1" si="207"/>
        <v>42</v>
      </c>
      <c r="BD128" s="117">
        <f t="shared" ca="1" si="207"/>
        <v>43</v>
      </c>
      <c r="BE128" s="117">
        <f t="shared" ca="1" si="207"/>
        <v>15</v>
      </c>
      <c r="BF128" s="117">
        <f t="shared" ca="1" si="207"/>
        <v>57</v>
      </c>
      <c r="BG128" s="117">
        <f t="shared" ca="1" si="207"/>
        <v>77</v>
      </c>
      <c r="BH128" s="117">
        <f t="shared" ca="1" si="207"/>
        <v>10</v>
      </c>
      <c r="BI128" s="118">
        <f t="shared" ca="1" si="207"/>
        <v>28</v>
      </c>
    </row>
    <row r="129" spans="1:61" ht="13.15" x14ac:dyDescent="0.4">
      <c r="A129" s="116">
        <v>29</v>
      </c>
      <c r="B129" s="119">
        <f ca="1">RANDBETWEEN(1,81-1)</f>
        <v>67</v>
      </c>
      <c r="C129" s="119">
        <f t="shared" ref="C129:BI129" ca="1" si="208">RANDBETWEEN(1,81-1)</f>
        <v>50</v>
      </c>
      <c r="D129" s="119">
        <f t="shared" ca="1" si="208"/>
        <v>75</v>
      </c>
      <c r="E129" s="119">
        <f t="shared" ca="1" si="208"/>
        <v>53</v>
      </c>
      <c r="F129" s="119">
        <f t="shared" ca="1" si="208"/>
        <v>48</v>
      </c>
      <c r="G129" s="119">
        <f t="shared" ca="1" si="208"/>
        <v>12</v>
      </c>
      <c r="H129" s="119">
        <f t="shared" ca="1" si="208"/>
        <v>18</v>
      </c>
      <c r="I129" s="119">
        <f t="shared" ca="1" si="208"/>
        <v>25</v>
      </c>
      <c r="J129" s="119">
        <f t="shared" ca="1" si="208"/>
        <v>35</v>
      </c>
      <c r="K129" s="119">
        <f t="shared" ca="1" si="208"/>
        <v>70</v>
      </c>
      <c r="L129" s="119">
        <f t="shared" ca="1" si="208"/>
        <v>75</v>
      </c>
      <c r="M129" s="119">
        <f t="shared" ca="1" si="208"/>
        <v>45</v>
      </c>
      <c r="N129" s="119">
        <f t="shared" ca="1" si="208"/>
        <v>42</v>
      </c>
      <c r="O129" s="119">
        <f t="shared" ca="1" si="208"/>
        <v>80</v>
      </c>
      <c r="P129" s="119">
        <f t="shared" ca="1" si="208"/>
        <v>27</v>
      </c>
      <c r="Q129" s="119">
        <f t="shared" ca="1" si="208"/>
        <v>21</v>
      </c>
      <c r="R129" s="119">
        <f t="shared" ca="1" si="208"/>
        <v>12</v>
      </c>
      <c r="S129" s="119">
        <f t="shared" ca="1" si="208"/>
        <v>63</v>
      </c>
      <c r="T129" s="119">
        <f t="shared" ca="1" si="208"/>
        <v>72</v>
      </c>
      <c r="U129" s="119">
        <f t="shared" ca="1" si="208"/>
        <v>24</v>
      </c>
      <c r="V129" s="119">
        <f t="shared" ca="1" si="208"/>
        <v>26</v>
      </c>
      <c r="W129" s="119">
        <f t="shared" ca="1" si="208"/>
        <v>71</v>
      </c>
      <c r="X129" s="119">
        <f t="shared" ca="1" si="208"/>
        <v>58</v>
      </c>
      <c r="Y129" s="119">
        <f t="shared" ca="1" si="208"/>
        <v>78</v>
      </c>
      <c r="Z129" s="119">
        <f t="shared" ca="1" si="208"/>
        <v>64</v>
      </c>
      <c r="AA129" s="119">
        <f t="shared" ca="1" si="208"/>
        <v>13</v>
      </c>
      <c r="AB129" s="119">
        <f t="shared" ca="1" si="208"/>
        <v>31</v>
      </c>
      <c r="AC129" s="119">
        <f t="shared" ca="1" si="208"/>
        <v>76</v>
      </c>
      <c r="AD129" s="119">
        <f t="shared" ca="1" si="208"/>
        <v>44</v>
      </c>
      <c r="AE129" s="119">
        <f t="shared" ca="1" si="208"/>
        <v>30</v>
      </c>
      <c r="AF129" s="119">
        <f t="shared" ca="1" si="208"/>
        <v>26</v>
      </c>
      <c r="AG129" s="119">
        <f t="shared" ca="1" si="208"/>
        <v>46</v>
      </c>
      <c r="AH129" s="119">
        <f t="shared" ca="1" si="208"/>
        <v>72</v>
      </c>
      <c r="AI129" s="119">
        <f t="shared" ca="1" si="208"/>
        <v>22</v>
      </c>
      <c r="AJ129" s="119">
        <f t="shared" ca="1" si="208"/>
        <v>27</v>
      </c>
      <c r="AK129" s="119">
        <f t="shared" ca="1" si="208"/>
        <v>44</v>
      </c>
      <c r="AL129" s="119">
        <f t="shared" ca="1" si="208"/>
        <v>14</v>
      </c>
      <c r="AM129" s="119">
        <f t="shared" ca="1" si="208"/>
        <v>6</v>
      </c>
      <c r="AN129" s="119">
        <f t="shared" ca="1" si="208"/>
        <v>78</v>
      </c>
      <c r="AO129" s="119">
        <f t="shared" ca="1" si="208"/>
        <v>45</v>
      </c>
      <c r="AP129" s="119">
        <f t="shared" ca="1" si="208"/>
        <v>17</v>
      </c>
      <c r="AQ129" s="119">
        <f t="shared" ca="1" si="208"/>
        <v>52</v>
      </c>
      <c r="AR129" s="119">
        <f t="shared" ca="1" si="208"/>
        <v>60</v>
      </c>
      <c r="AS129" s="119">
        <f t="shared" ca="1" si="208"/>
        <v>30</v>
      </c>
      <c r="AT129" s="119">
        <f t="shared" ca="1" si="208"/>
        <v>41</v>
      </c>
      <c r="AU129" s="119">
        <f t="shared" ca="1" si="208"/>
        <v>44</v>
      </c>
      <c r="AV129" s="119">
        <f t="shared" ca="1" si="208"/>
        <v>79</v>
      </c>
      <c r="AW129" s="119">
        <f t="shared" ca="1" si="208"/>
        <v>51</v>
      </c>
      <c r="AX129" s="119">
        <f t="shared" ca="1" si="208"/>
        <v>30</v>
      </c>
      <c r="AY129" s="119">
        <f t="shared" ca="1" si="208"/>
        <v>12</v>
      </c>
      <c r="AZ129" s="119">
        <f t="shared" ca="1" si="208"/>
        <v>29</v>
      </c>
      <c r="BA129" s="119">
        <f t="shared" ca="1" si="208"/>
        <v>58</v>
      </c>
      <c r="BB129" s="119">
        <f t="shared" ca="1" si="208"/>
        <v>26</v>
      </c>
      <c r="BC129" s="119">
        <f t="shared" ca="1" si="208"/>
        <v>51</v>
      </c>
      <c r="BD129" s="119">
        <f t="shared" ca="1" si="208"/>
        <v>42</v>
      </c>
      <c r="BE129" s="119">
        <f t="shared" ca="1" si="208"/>
        <v>35</v>
      </c>
      <c r="BF129" s="119">
        <f t="shared" ca="1" si="208"/>
        <v>45</v>
      </c>
      <c r="BG129" s="119">
        <f t="shared" ca="1" si="208"/>
        <v>17</v>
      </c>
      <c r="BH129" s="119">
        <f t="shared" ca="1" si="208"/>
        <v>55</v>
      </c>
      <c r="BI129" s="120">
        <f t="shared" ca="1" si="208"/>
        <v>3</v>
      </c>
    </row>
    <row r="130" spans="1:61" ht="13.15" x14ac:dyDescent="0.4">
      <c r="A130" s="116">
        <v>30</v>
      </c>
      <c r="B130" s="117">
        <f ca="1">RANDBETWEEN(1,81-2)</f>
        <v>49</v>
      </c>
      <c r="C130" s="117">
        <f t="shared" ref="C130:BI130" ca="1" si="209">RANDBETWEEN(1,81-2)</f>
        <v>26</v>
      </c>
      <c r="D130" s="117">
        <f t="shared" ca="1" si="209"/>
        <v>26</v>
      </c>
      <c r="E130" s="117">
        <f t="shared" ca="1" si="209"/>
        <v>66</v>
      </c>
      <c r="F130" s="117">
        <f t="shared" ca="1" si="209"/>
        <v>42</v>
      </c>
      <c r="G130" s="117">
        <f t="shared" ca="1" si="209"/>
        <v>16</v>
      </c>
      <c r="H130" s="117">
        <f t="shared" ca="1" si="209"/>
        <v>53</v>
      </c>
      <c r="I130" s="117">
        <f t="shared" ca="1" si="209"/>
        <v>28</v>
      </c>
      <c r="J130" s="117">
        <f t="shared" ca="1" si="209"/>
        <v>46</v>
      </c>
      <c r="K130" s="117">
        <f t="shared" ca="1" si="209"/>
        <v>72</v>
      </c>
      <c r="L130" s="117">
        <f t="shared" ca="1" si="209"/>
        <v>15</v>
      </c>
      <c r="M130" s="117">
        <f t="shared" ca="1" si="209"/>
        <v>60</v>
      </c>
      <c r="N130" s="117">
        <f t="shared" ca="1" si="209"/>
        <v>11</v>
      </c>
      <c r="O130" s="117">
        <f t="shared" ca="1" si="209"/>
        <v>45</v>
      </c>
      <c r="P130" s="117">
        <f t="shared" ca="1" si="209"/>
        <v>3</v>
      </c>
      <c r="Q130" s="117">
        <f t="shared" ca="1" si="209"/>
        <v>1</v>
      </c>
      <c r="R130" s="117">
        <f t="shared" ca="1" si="209"/>
        <v>13</v>
      </c>
      <c r="S130" s="117">
        <f t="shared" ca="1" si="209"/>
        <v>71</v>
      </c>
      <c r="T130" s="117">
        <f t="shared" ca="1" si="209"/>
        <v>51</v>
      </c>
      <c r="U130" s="117">
        <f t="shared" ca="1" si="209"/>
        <v>13</v>
      </c>
      <c r="V130" s="117">
        <f t="shared" ca="1" si="209"/>
        <v>15</v>
      </c>
      <c r="W130" s="117">
        <f t="shared" ca="1" si="209"/>
        <v>62</v>
      </c>
      <c r="X130" s="117">
        <f t="shared" ca="1" si="209"/>
        <v>75</v>
      </c>
      <c r="Y130" s="117">
        <f t="shared" ca="1" si="209"/>
        <v>39</v>
      </c>
      <c r="Z130" s="117">
        <f t="shared" ca="1" si="209"/>
        <v>36</v>
      </c>
      <c r="AA130" s="117">
        <f t="shared" ca="1" si="209"/>
        <v>66</v>
      </c>
      <c r="AB130" s="117">
        <f t="shared" ca="1" si="209"/>
        <v>1</v>
      </c>
      <c r="AC130" s="117">
        <f t="shared" ca="1" si="209"/>
        <v>67</v>
      </c>
      <c r="AD130" s="117">
        <f t="shared" ca="1" si="209"/>
        <v>33</v>
      </c>
      <c r="AE130" s="117">
        <f t="shared" ca="1" si="209"/>
        <v>12</v>
      </c>
      <c r="AF130" s="117">
        <f t="shared" ca="1" si="209"/>
        <v>2</v>
      </c>
      <c r="AG130" s="117">
        <f t="shared" ca="1" si="209"/>
        <v>43</v>
      </c>
      <c r="AH130" s="117">
        <f t="shared" ca="1" si="209"/>
        <v>73</v>
      </c>
      <c r="AI130" s="117">
        <f t="shared" ca="1" si="209"/>
        <v>62</v>
      </c>
      <c r="AJ130" s="117">
        <f t="shared" ca="1" si="209"/>
        <v>4</v>
      </c>
      <c r="AK130" s="117">
        <f t="shared" ca="1" si="209"/>
        <v>44</v>
      </c>
      <c r="AL130" s="117">
        <f t="shared" ca="1" si="209"/>
        <v>13</v>
      </c>
      <c r="AM130" s="117">
        <f t="shared" ca="1" si="209"/>
        <v>33</v>
      </c>
      <c r="AN130" s="117">
        <f t="shared" ca="1" si="209"/>
        <v>33</v>
      </c>
      <c r="AO130" s="117">
        <f t="shared" ca="1" si="209"/>
        <v>65</v>
      </c>
      <c r="AP130" s="117">
        <f t="shared" ca="1" si="209"/>
        <v>3</v>
      </c>
      <c r="AQ130" s="117">
        <f t="shared" ca="1" si="209"/>
        <v>74</v>
      </c>
      <c r="AR130" s="117">
        <f t="shared" ca="1" si="209"/>
        <v>54</v>
      </c>
      <c r="AS130" s="117">
        <f t="shared" ca="1" si="209"/>
        <v>13</v>
      </c>
      <c r="AT130" s="117">
        <f t="shared" ca="1" si="209"/>
        <v>2</v>
      </c>
      <c r="AU130" s="117">
        <f t="shared" ca="1" si="209"/>
        <v>60</v>
      </c>
      <c r="AV130" s="117">
        <f t="shared" ca="1" si="209"/>
        <v>2</v>
      </c>
      <c r="AW130" s="117">
        <f t="shared" ca="1" si="209"/>
        <v>21</v>
      </c>
      <c r="AX130" s="117">
        <f t="shared" ca="1" si="209"/>
        <v>79</v>
      </c>
      <c r="AY130" s="117">
        <f t="shared" ca="1" si="209"/>
        <v>52</v>
      </c>
      <c r="AZ130" s="117">
        <f t="shared" ca="1" si="209"/>
        <v>73</v>
      </c>
      <c r="BA130" s="117">
        <f t="shared" ca="1" si="209"/>
        <v>47</v>
      </c>
      <c r="BB130" s="117">
        <f t="shared" ca="1" si="209"/>
        <v>27</v>
      </c>
      <c r="BC130" s="117">
        <f t="shared" ca="1" si="209"/>
        <v>48</v>
      </c>
      <c r="BD130" s="117">
        <f t="shared" ca="1" si="209"/>
        <v>46</v>
      </c>
      <c r="BE130" s="117">
        <f t="shared" ca="1" si="209"/>
        <v>72</v>
      </c>
      <c r="BF130" s="117">
        <f t="shared" ca="1" si="209"/>
        <v>31</v>
      </c>
      <c r="BG130" s="117">
        <f t="shared" ca="1" si="209"/>
        <v>17</v>
      </c>
      <c r="BH130" s="117">
        <f t="shared" ca="1" si="209"/>
        <v>79</v>
      </c>
      <c r="BI130" s="118">
        <f t="shared" ca="1" si="209"/>
        <v>51</v>
      </c>
    </row>
    <row r="131" spans="1:61" ht="13.15" x14ac:dyDescent="0.4">
      <c r="A131" s="116">
        <v>31</v>
      </c>
      <c r="B131" s="119">
        <f ca="1">RANDBETWEEN(1,81)</f>
        <v>29</v>
      </c>
      <c r="C131" s="119">
        <f t="shared" ref="C131:BI131" ca="1" si="210">RANDBETWEEN(1,81)</f>
        <v>16</v>
      </c>
      <c r="D131" s="119">
        <f t="shared" ca="1" si="210"/>
        <v>79</v>
      </c>
      <c r="E131" s="119">
        <f t="shared" ca="1" si="210"/>
        <v>55</v>
      </c>
      <c r="F131" s="119">
        <f t="shared" ca="1" si="210"/>
        <v>7</v>
      </c>
      <c r="G131" s="119">
        <f t="shared" ca="1" si="210"/>
        <v>48</v>
      </c>
      <c r="H131" s="119">
        <f t="shared" ca="1" si="210"/>
        <v>76</v>
      </c>
      <c r="I131" s="119">
        <f t="shared" ca="1" si="210"/>
        <v>32</v>
      </c>
      <c r="J131" s="119">
        <f t="shared" ca="1" si="210"/>
        <v>7</v>
      </c>
      <c r="K131" s="119">
        <f t="shared" ca="1" si="210"/>
        <v>65</v>
      </c>
      <c r="L131" s="119">
        <f t="shared" ca="1" si="210"/>
        <v>7</v>
      </c>
      <c r="M131" s="119">
        <f t="shared" ca="1" si="210"/>
        <v>81</v>
      </c>
      <c r="N131" s="119">
        <f t="shared" ca="1" si="210"/>
        <v>7</v>
      </c>
      <c r="O131" s="119">
        <f t="shared" ca="1" si="210"/>
        <v>63</v>
      </c>
      <c r="P131" s="119">
        <f t="shared" ca="1" si="210"/>
        <v>68</v>
      </c>
      <c r="Q131" s="119">
        <f t="shared" ca="1" si="210"/>
        <v>46</v>
      </c>
      <c r="R131" s="119">
        <f t="shared" ca="1" si="210"/>
        <v>36</v>
      </c>
      <c r="S131" s="119">
        <f t="shared" ca="1" si="210"/>
        <v>59</v>
      </c>
      <c r="T131" s="119">
        <f t="shared" ca="1" si="210"/>
        <v>32</v>
      </c>
      <c r="U131" s="119">
        <f t="shared" ca="1" si="210"/>
        <v>36</v>
      </c>
      <c r="V131" s="119">
        <f t="shared" ca="1" si="210"/>
        <v>14</v>
      </c>
      <c r="W131" s="119">
        <f t="shared" ca="1" si="210"/>
        <v>72</v>
      </c>
      <c r="X131" s="119">
        <f t="shared" ca="1" si="210"/>
        <v>37</v>
      </c>
      <c r="Y131" s="119">
        <f t="shared" ca="1" si="210"/>
        <v>78</v>
      </c>
      <c r="Z131" s="119">
        <f t="shared" ca="1" si="210"/>
        <v>23</v>
      </c>
      <c r="AA131" s="119">
        <f t="shared" ca="1" si="210"/>
        <v>7</v>
      </c>
      <c r="AB131" s="119">
        <f t="shared" ca="1" si="210"/>
        <v>51</v>
      </c>
      <c r="AC131" s="119">
        <f t="shared" ca="1" si="210"/>
        <v>31</v>
      </c>
      <c r="AD131" s="119">
        <f t="shared" ca="1" si="210"/>
        <v>76</v>
      </c>
      <c r="AE131" s="119">
        <f t="shared" ca="1" si="210"/>
        <v>7</v>
      </c>
      <c r="AF131" s="119">
        <f t="shared" ca="1" si="210"/>
        <v>5</v>
      </c>
      <c r="AG131" s="119">
        <f t="shared" ca="1" si="210"/>
        <v>47</v>
      </c>
      <c r="AH131" s="119">
        <f t="shared" ca="1" si="210"/>
        <v>40</v>
      </c>
      <c r="AI131" s="119">
        <f t="shared" ca="1" si="210"/>
        <v>73</v>
      </c>
      <c r="AJ131" s="119">
        <f t="shared" ca="1" si="210"/>
        <v>21</v>
      </c>
      <c r="AK131" s="119">
        <f t="shared" ca="1" si="210"/>
        <v>34</v>
      </c>
      <c r="AL131" s="119">
        <f t="shared" ca="1" si="210"/>
        <v>6</v>
      </c>
      <c r="AM131" s="119">
        <f t="shared" ca="1" si="210"/>
        <v>40</v>
      </c>
      <c r="AN131" s="119">
        <f t="shared" ca="1" si="210"/>
        <v>61</v>
      </c>
      <c r="AO131" s="119">
        <f t="shared" ca="1" si="210"/>
        <v>19</v>
      </c>
      <c r="AP131" s="119">
        <f t="shared" ca="1" si="210"/>
        <v>81</v>
      </c>
      <c r="AQ131" s="119">
        <f t="shared" ca="1" si="210"/>
        <v>75</v>
      </c>
      <c r="AR131" s="119">
        <f t="shared" ca="1" si="210"/>
        <v>80</v>
      </c>
      <c r="AS131" s="119">
        <f t="shared" ca="1" si="210"/>
        <v>43</v>
      </c>
      <c r="AT131" s="119">
        <f t="shared" ca="1" si="210"/>
        <v>76</v>
      </c>
      <c r="AU131" s="119">
        <f t="shared" ca="1" si="210"/>
        <v>14</v>
      </c>
      <c r="AV131" s="119">
        <f t="shared" ca="1" si="210"/>
        <v>37</v>
      </c>
      <c r="AW131" s="119">
        <f t="shared" ca="1" si="210"/>
        <v>36</v>
      </c>
      <c r="AX131" s="119">
        <f t="shared" ca="1" si="210"/>
        <v>18</v>
      </c>
      <c r="AY131" s="119">
        <f t="shared" ca="1" si="210"/>
        <v>32</v>
      </c>
      <c r="AZ131" s="119">
        <f t="shared" ca="1" si="210"/>
        <v>41</v>
      </c>
      <c r="BA131" s="119">
        <f t="shared" ca="1" si="210"/>
        <v>17</v>
      </c>
      <c r="BB131" s="119">
        <f t="shared" ca="1" si="210"/>
        <v>72</v>
      </c>
      <c r="BC131" s="119">
        <f t="shared" ca="1" si="210"/>
        <v>44</v>
      </c>
      <c r="BD131" s="119">
        <f t="shared" ca="1" si="210"/>
        <v>18</v>
      </c>
      <c r="BE131" s="119">
        <f t="shared" ca="1" si="210"/>
        <v>77</v>
      </c>
      <c r="BF131" s="119">
        <f t="shared" ca="1" si="210"/>
        <v>72</v>
      </c>
      <c r="BG131" s="119">
        <f t="shared" ca="1" si="210"/>
        <v>36</v>
      </c>
      <c r="BH131" s="119">
        <f t="shared" ca="1" si="210"/>
        <v>53</v>
      </c>
      <c r="BI131" s="120">
        <f t="shared" ca="1" si="210"/>
        <v>35</v>
      </c>
    </row>
    <row r="132" spans="1:61" ht="13.15" x14ac:dyDescent="0.4">
      <c r="A132" s="116">
        <v>32</v>
      </c>
      <c r="B132" s="117">
        <f ca="1">RANDBETWEEN(1,81-1)</f>
        <v>60</v>
      </c>
      <c r="C132" s="117">
        <f t="shared" ref="C132:BI132" ca="1" si="211">RANDBETWEEN(1,81-1)</f>
        <v>14</v>
      </c>
      <c r="D132" s="117">
        <f t="shared" ca="1" si="211"/>
        <v>78</v>
      </c>
      <c r="E132" s="117">
        <f t="shared" ca="1" si="211"/>
        <v>73</v>
      </c>
      <c r="F132" s="117">
        <f t="shared" ca="1" si="211"/>
        <v>75</v>
      </c>
      <c r="G132" s="117">
        <f t="shared" ca="1" si="211"/>
        <v>74</v>
      </c>
      <c r="H132" s="117">
        <f t="shared" ca="1" si="211"/>
        <v>54</v>
      </c>
      <c r="I132" s="117">
        <f t="shared" ca="1" si="211"/>
        <v>42</v>
      </c>
      <c r="J132" s="117">
        <f t="shared" ca="1" si="211"/>
        <v>41</v>
      </c>
      <c r="K132" s="117">
        <f t="shared" ca="1" si="211"/>
        <v>71</v>
      </c>
      <c r="L132" s="117">
        <f t="shared" ca="1" si="211"/>
        <v>52</v>
      </c>
      <c r="M132" s="117">
        <f t="shared" ca="1" si="211"/>
        <v>54</v>
      </c>
      <c r="N132" s="117">
        <f t="shared" ca="1" si="211"/>
        <v>40</v>
      </c>
      <c r="O132" s="117">
        <f t="shared" ca="1" si="211"/>
        <v>29</v>
      </c>
      <c r="P132" s="117">
        <f t="shared" ca="1" si="211"/>
        <v>12</v>
      </c>
      <c r="Q132" s="117">
        <f t="shared" ca="1" si="211"/>
        <v>16</v>
      </c>
      <c r="R132" s="117">
        <f t="shared" ca="1" si="211"/>
        <v>45</v>
      </c>
      <c r="S132" s="117">
        <f t="shared" ca="1" si="211"/>
        <v>63</v>
      </c>
      <c r="T132" s="117">
        <f t="shared" ca="1" si="211"/>
        <v>4</v>
      </c>
      <c r="U132" s="117">
        <f t="shared" ca="1" si="211"/>
        <v>51</v>
      </c>
      <c r="V132" s="117">
        <f t="shared" ca="1" si="211"/>
        <v>56</v>
      </c>
      <c r="W132" s="117">
        <f t="shared" ca="1" si="211"/>
        <v>44</v>
      </c>
      <c r="X132" s="117">
        <f t="shared" ca="1" si="211"/>
        <v>60</v>
      </c>
      <c r="Y132" s="117">
        <f t="shared" ca="1" si="211"/>
        <v>42</v>
      </c>
      <c r="Z132" s="117">
        <f t="shared" ca="1" si="211"/>
        <v>77</v>
      </c>
      <c r="AA132" s="117">
        <f t="shared" ca="1" si="211"/>
        <v>63</v>
      </c>
      <c r="AB132" s="117">
        <f t="shared" ca="1" si="211"/>
        <v>32</v>
      </c>
      <c r="AC132" s="117">
        <f t="shared" ca="1" si="211"/>
        <v>45</v>
      </c>
      <c r="AD132" s="117">
        <f t="shared" ca="1" si="211"/>
        <v>71</v>
      </c>
      <c r="AE132" s="117">
        <f t="shared" ca="1" si="211"/>
        <v>8</v>
      </c>
      <c r="AF132" s="117">
        <f t="shared" ca="1" si="211"/>
        <v>77</v>
      </c>
      <c r="AG132" s="117">
        <f t="shared" ca="1" si="211"/>
        <v>32</v>
      </c>
      <c r="AH132" s="117">
        <f t="shared" ca="1" si="211"/>
        <v>63</v>
      </c>
      <c r="AI132" s="117">
        <f t="shared" ca="1" si="211"/>
        <v>59</v>
      </c>
      <c r="AJ132" s="117">
        <f t="shared" ca="1" si="211"/>
        <v>2</v>
      </c>
      <c r="AK132" s="117">
        <f t="shared" ca="1" si="211"/>
        <v>60</v>
      </c>
      <c r="AL132" s="117">
        <f t="shared" ca="1" si="211"/>
        <v>76</v>
      </c>
      <c r="AM132" s="117">
        <f t="shared" ca="1" si="211"/>
        <v>33</v>
      </c>
      <c r="AN132" s="117">
        <f t="shared" ca="1" si="211"/>
        <v>57</v>
      </c>
      <c r="AO132" s="117">
        <f t="shared" ca="1" si="211"/>
        <v>66</v>
      </c>
      <c r="AP132" s="117">
        <f t="shared" ca="1" si="211"/>
        <v>78</v>
      </c>
      <c r="AQ132" s="117">
        <f t="shared" ca="1" si="211"/>
        <v>15</v>
      </c>
      <c r="AR132" s="117">
        <f t="shared" ca="1" si="211"/>
        <v>51</v>
      </c>
      <c r="AS132" s="117">
        <f t="shared" ca="1" si="211"/>
        <v>13</v>
      </c>
      <c r="AT132" s="117">
        <f t="shared" ca="1" si="211"/>
        <v>71</v>
      </c>
      <c r="AU132" s="117">
        <f t="shared" ca="1" si="211"/>
        <v>59</v>
      </c>
      <c r="AV132" s="117">
        <f t="shared" ca="1" si="211"/>
        <v>24</v>
      </c>
      <c r="AW132" s="117">
        <f t="shared" ca="1" si="211"/>
        <v>47</v>
      </c>
      <c r="AX132" s="117">
        <f t="shared" ca="1" si="211"/>
        <v>77</v>
      </c>
      <c r="AY132" s="117">
        <f t="shared" ca="1" si="211"/>
        <v>75</v>
      </c>
      <c r="AZ132" s="117">
        <f t="shared" ca="1" si="211"/>
        <v>57</v>
      </c>
      <c r="BA132" s="117">
        <f t="shared" ca="1" si="211"/>
        <v>75</v>
      </c>
      <c r="BB132" s="117">
        <f t="shared" ca="1" si="211"/>
        <v>58</v>
      </c>
      <c r="BC132" s="117">
        <f t="shared" ca="1" si="211"/>
        <v>16</v>
      </c>
      <c r="BD132" s="117">
        <f t="shared" ca="1" si="211"/>
        <v>49</v>
      </c>
      <c r="BE132" s="117">
        <f t="shared" ca="1" si="211"/>
        <v>25</v>
      </c>
      <c r="BF132" s="117">
        <f t="shared" ca="1" si="211"/>
        <v>39</v>
      </c>
      <c r="BG132" s="117">
        <f t="shared" ca="1" si="211"/>
        <v>37</v>
      </c>
      <c r="BH132" s="117">
        <f t="shared" ca="1" si="211"/>
        <v>63</v>
      </c>
      <c r="BI132" s="118">
        <f t="shared" ca="1" si="211"/>
        <v>31</v>
      </c>
    </row>
    <row r="133" spans="1:61" ht="13.15" x14ac:dyDescent="0.4">
      <c r="A133" s="116">
        <v>33</v>
      </c>
      <c r="B133" s="119">
        <f ca="1">RANDBETWEEN(1,81-2)</f>
        <v>35</v>
      </c>
      <c r="C133" s="119">
        <f t="shared" ref="C133:BI133" ca="1" si="212">RANDBETWEEN(1,81-2)</f>
        <v>13</v>
      </c>
      <c r="D133" s="119">
        <f t="shared" ca="1" si="212"/>
        <v>38</v>
      </c>
      <c r="E133" s="119">
        <f t="shared" ca="1" si="212"/>
        <v>14</v>
      </c>
      <c r="F133" s="119">
        <f t="shared" ca="1" si="212"/>
        <v>63</v>
      </c>
      <c r="G133" s="119">
        <f t="shared" ca="1" si="212"/>
        <v>4</v>
      </c>
      <c r="H133" s="119">
        <f t="shared" ca="1" si="212"/>
        <v>66</v>
      </c>
      <c r="I133" s="119">
        <f t="shared" ca="1" si="212"/>
        <v>18</v>
      </c>
      <c r="J133" s="119">
        <f t="shared" ca="1" si="212"/>
        <v>15</v>
      </c>
      <c r="K133" s="119">
        <f t="shared" ca="1" si="212"/>
        <v>33</v>
      </c>
      <c r="L133" s="119">
        <f t="shared" ca="1" si="212"/>
        <v>55</v>
      </c>
      <c r="M133" s="119">
        <f t="shared" ca="1" si="212"/>
        <v>41</v>
      </c>
      <c r="N133" s="119">
        <f t="shared" ca="1" si="212"/>
        <v>33</v>
      </c>
      <c r="O133" s="119">
        <f t="shared" ca="1" si="212"/>
        <v>48</v>
      </c>
      <c r="P133" s="119">
        <f t="shared" ca="1" si="212"/>
        <v>40</v>
      </c>
      <c r="Q133" s="119">
        <f t="shared" ca="1" si="212"/>
        <v>9</v>
      </c>
      <c r="R133" s="119">
        <f t="shared" ca="1" si="212"/>
        <v>12</v>
      </c>
      <c r="S133" s="119">
        <f t="shared" ca="1" si="212"/>
        <v>9</v>
      </c>
      <c r="T133" s="119">
        <f t="shared" ca="1" si="212"/>
        <v>73</v>
      </c>
      <c r="U133" s="119">
        <f t="shared" ca="1" si="212"/>
        <v>15</v>
      </c>
      <c r="V133" s="119">
        <f t="shared" ca="1" si="212"/>
        <v>55</v>
      </c>
      <c r="W133" s="119">
        <f t="shared" ca="1" si="212"/>
        <v>9</v>
      </c>
      <c r="X133" s="119">
        <f t="shared" ca="1" si="212"/>
        <v>19</v>
      </c>
      <c r="Y133" s="119">
        <f t="shared" ca="1" si="212"/>
        <v>52</v>
      </c>
      <c r="Z133" s="119">
        <f t="shared" ca="1" si="212"/>
        <v>14</v>
      </c>
      <c r="AA133" s="119">
        <f t="shared" ca="1" si="212"/>
        <v>5</v>
      </c>
      <c r="AB133" s="119">
        <f t="shared" ca="1" si="212"/>
        <v>76</v>
      </c>
      <c r="AC133" s="119">
        <f t="shared" ca="1" si="212"/>
        <v>6</v>
      </c>
      <c r="AD133" s="119">
        <f t="shared" ca="1" si="212"/>
        <v>55</v>
      </c>
      <c r="AE133" s="119">
        <f t="shared" ca="1" si="212"/>
        <v>71</v>
      </c>
      <c r="AF133" s="119">
        <f t="shared" ca="1" si="212"/>
        <v>1</v>
      </c>
      <c r="AG133" s="119">
        <f t="shared" ca="1" si="212"/>
        <v>38</v>
      </c>
      <c r="AH133" s="119">
        <f t="shared" ca="1" si="212"/>
        <v>64</v>
      </c>
      <c r="AI133" s="119">
        <f t="shared" ca="1" si="212"/>
        <v>66</v>
      </c>
      <c r="AJ133" s="119">
        <f t="shared" ca="1" si="212"/>
        <v>5</v>
      </c>
      <c r="AK133" s="119">
        <f t="shared" ca="1" si="212"/>
        <v>38</v>
      </c>
      <c r="AL133" s="119">
        <f t="shared" ca="1" si="212"/>
        <v>33</v>
      </c>
      <c r="AM133" s="119">
        <f t="shared" ca="1" si="212"/>
        <v>36</v>
      </c>
      <c r="AN133" s="119">
        <f t="shared" ca="1" si="212"/>
        <v>55</v>
      </c>
      <c r="AO133" s="119">
        <f t="shared" ca="1" si="212"/>
        <v>43</v>
      </c>
      <c r="AP133" s="119">
        <f t="shared" ca="1" si="212"/>
        <v>78</v>
      </c>
      <c r="AQ133" s="119">
        <f t="shared" ca="1" si="212"/>
        <v>21</v>
      </c>
      <c r="AR133" s="119">
        <f t="shared" ca="1" si="212"/>
        <v>59</v>
      </c>
      <c r="AS133" s="119">
        <f t="shared" ca="1" si="212"/>
        <v>42</v>
      </c>
      <c r="AT133" s="119">
        <f t="shared" ca="1" si="212"/>
        <v>38</v>
      </c>
      <c r="AU133" s="119">
        <f t="shared" ca="1" si="212"/>
        <v>62</v>
      </c>
      <c r="AV133" s="119">
        <f t="shared" ca="1" si="212"/>
        <v>49</v>
      </c>
      <c r="AW133" s="119">
        <f t="shared" ca="1" si="212"/>
        <v>58</v>
      </c>
      <c r="AX133" s="119">
        <f t="shared" ca="1" si="212"/>
        <v>31</v>
      </c>
      <c r="AY133" s="119">
        <f t="shared" ca="1" si="212"/>
        <v>54</v>
      </c>
      <c r="AZ133" s="119">
        <f t="shared" ca="1" si="212"/>
        <v>58</v>
      </c>
      <c r="BA133" s="119">
        <f t="shared" ca="1" si="212"/>
        <v>15</v>
      </c>
      <c r="BB133" s="119">
        <f t="shared" ca="1" si="212"/>
        <v>37</v>
      </c>
      <c r="BC133" s="119">
        <f t="shared" ca="1" si="212"/>
        <v>59</v>
      </c>
      <c r="BD133" s="119">
        <f t="shared" ca="1" si="212"/>
        <v>75</v>
      </c>
      <c r="BE133" s="119">
        <f t="shared" ca="1" si="212"/>
        <v>2</v>
      </c>
      <c r="BF133" s="119">
        <f t="shared" ca="1" si="212"/>
        <v>30</v>
      </c>
      <c r="BG133" s="119">
        <f t="shared" ca="1" si="212"/>
        <v>7</v>
      </c>
      <c r="BH133" s="119">
        <f t="shared" ca="1" si="212"/>
        <v>74</v>
      </c>
      <c r="BI133" s="120">
        <f t="shared" ca="1" si="212"/>
        <v>14</v>
      </c>
    </row>
    <row r="134" spans="1:61" ht="13.15" x14ac:dyDescent="0.4">
      <c r="A134" s="116">
        <v>34</v>
      </c>
      <c r="B134" s="117">
        <f ca="1">RANDBETWEEN(1,81)</f>
        <v>29</v>
      </c>
      <c r="C134" s="117">
        <f t="shared" ref="C134:BI134" ca="1" si="213">RANDBETWEEN(1,81)</f>
        <v>66</v>
      </c>
      <c r="D134" s="117">
        <f t="shared" ca="1" si="213"/>
        <v>80</v>
      </c>
      <c r="E134" s="117">
        <f t="shared" ca="1" si="213"/>
        <v>33</v>
      </c>
      <c r="F134" s="117">
        <f t="shared" ca="1" si="213"/>
        <v>23</v>
      </c>
      <c r="G134" s="117">
        <f t="shared" ca="1" si="213"/>
        <v>46</v>
      </c>
      <c r="H134" s="117">
        <f t="shared" ca="1" si="213"/>
        <v>9</v>
      </c>
      <c r="I134" s="117">
        <f t="shared" ca="1" si="213"/>
        <v>66</v>
      </c>
      <c r="J134" s="117">
        <f t="shared" ca="1" si="213"/>
        <v>34</v>
      </c>
      <c r="K134" s="117">
        <f t="shared" ca="1" si="213"/>
        <v>69</v>
      </c>
      <c r="L134" s="117">
        <f t="shared" ca="1" si="213"/>
        <v>7</v>
      </c>
      <c r="M134" s="117">
        <f t="shared" ca="1" si="213"/>
        <v>22</v>
      </c>
      <c r="N134" s="117">
        <f t="shared" ca="1" si="213"/>
        <v>78</v>
      </c>
      <c r="O134" s="117">
        <f t="shared" ca="1" si="213"/>
        <v>70</v>
      </c>
      <c r="P134" s="117">
        <f t="shared" ca="1" si="213"/>
        <v>47</v>
      </c>
      <c r="Q134" s="117">
        <f t="shared" ca="1" si="213"/>
        <v>17</v>
      </c>
      <c r="R134" s="117">
        <f t="shared" ca="1" si="213"/>
        <v>23</v>
      </c>
      <c r="S134" s="117">
        <f t="shared" ca="1" si="213"/>
        <v>74</v>
      </c>
      <c r="T134" s="117">
        <f t="shared" ca="1" si="213"/>
        <v>50</v>
      </c>
      <c r="U134" s="117">
        <f t="shared" ca="1" si="213"/>
        <v>8</v>
      </c>
      <c r="V134" s="117">
        <f t="shared" ca="1" si="213"/>
        <v>40</v>
      </c>
      <c r="W134" s="117">
        <f t="shared" ca="1" si="213"/>
        <v>1</v>
      </c>
      <c r="X134" s="117">
        <f t="shared" ca="1" si="213"/>
        <v>49</v>
      </c>
      <c r="Y134" s="117">
        <f t="shared" ca="1" si="213"/>
        <v>29</v>
      </c>
      <c r="Z134" s="117">
        <f t="shared" ca="1" si="213"/>
        <v>46</v>
      </c>
      <c r="AA134" s="117">
        <f t="shared" ca="1" si="213"/>
        <v>43</v>
      </c>
      <c r="AB134" s="117">
        <f t="shared" ca="1" si="213"/>
        <v>27</v>
      </c>
      <c r="AC134" s="117">
        <f t="shared" ca="1" si="213"/>
        <v>56</v>
      </c>
      <c r="AD134" s="117">
        <f t="shared" ca="1" si="213"/>
        <v>33</v>
      </c>
      <c r="AE134" s="117">
        <f t="shared" ca="1" si="213"/>
        <v>68</v>
      </c>
      <c r="AF134" s="117">
        <f t="shared" ca="1" si="213"/>
        <v>68</v>
      </c>
      <c r="AG134" s="117">
        <f t="shared" ca="1" si="213"/>
        <v>34</v>
      </c>
      <c r="AH134" s="117">
        <f t="shared" ca="1" si="213"/>
        <v>32</v>
      </c>
      <c r="AI134" s="117">
        <f t="shared" ca="1" si="213"/>
        <v>31</v>
      </c>
      <c r="AJ134" s="117">
        <f t="shared" ca="1" si="213"/>
        <v>71</v>
      </c>
      <c r="AK134" s="117">
        <f t="shared" ca="1" si="213"/>
        <v>41</v>
      </c>
      <c r="AL134" s="117">
        <f t="shared" ca="1" si="213"/>
        <v>26</v>
      </c>
      <c r="AM134" s="117">
        <f t="shared" ca="1" si="213"/>
        <v>31</v>
      </c>
      <c r="AN134" s="117">
        <f t="shared" ca="1" si="213"/>
        <v>58</v>
      </c>
      <c r="AO134" s="117">
        <f t="shared" ca="1" si="213"/>
        <v>79</v>
      </c>
      <c r="AP134" s="117">
        <f t="shared" ca="1" si="213"/>
        <v>15</v>
      </c>
      <c r="AQ134" s="117">
        <f t="shared" ca="1" si="213"/>
        <v>23</v>
      </c>
      <c r="AR134" s="117">
        <f t="shared" ca="1" si="213"/>
        <v>43</v>
      </c>
      <c r="AS134" s="117">
        <f t="shared" ca="1" si="213"/>
        <v>56</v>
      </c>
      <c r="AT134" s="117">
        <f t="shared" ca="1" si="213"/>
        <v>47</v>
      </c>
      <c r="AU134" s="117">
        <f t="shared" ca="1" si="213"/>
        <v>23</v>
      </c>
      <c r="AV134" s="117">
        <f t="shared" ca="1" si="213"/>
        <v>64</v>
      </c>
      <c r="AW134" s="117">
        <f t="shared" ca="1" si="213"/>
        <v>68</v>
      </c>
      <c r="AX134" s="117">
        <f t="shared" ca="1" si="213"/>
        <v>37</v>
      </c>
      <c r="AY134" s="117">
        <f t="shared" ca="1" si="213"/>
        <v>40</v>
      </c>
      <c r="AZ134" s="117">
        <f t="shared" ca="1" si="213"/>
        <v>17</v>
      </c>
      <c r="BA134" s="117">
        <f t="shared" ca="1" si="213"/>
        <v>69</v>
      </c>
      <c r="BB134" s="117">
        <f t="shared" ca="1" si="213"/>
        <v>61</v>
      </c>
      <c r="BC134" s="117">
        <f t="shared" ca="1" si="213"/>
        <v>64</v>
      </c>
      <c r="BD134" s="117">
        <f t="shared" ca="1" si="213"/>
        <v>52</v>
      </c>
      <c r="BE134" s="117">
        <f t="shared" ca="1" si="213"/>
        <v>74</v>
      </c>
      <c r="BF134" s="117">
        <f t="shared" ca="1" si="213"/>
        <v>8</v>
      </c>
      <c r="BG134" s="117">
        <f t="shared" ca="1" si="213"/>
        <v>15</v>
      </c>
      <c r="BH134" s="117">
        <f t="shared" ca="1" si="213"/>
        <v>10</v>
      </c>
      <c r="BI134" s="118">
        <f t="shared" ca="1" si="213"/>
        <v>2</v>
      </c>
    </row>
    <row r="135" spans="1:61" ht="13.15" x14ac:dyDescent="0.4">
      <c r="A135" s="116">
        <v>35</v>
      </c>
      <c r="B135" s="119">
        <f ca="1">RANDBETWEEN(1,81-1)</f>
        <v>43</v>
      </c>
      <c r="C135" s="119">
        <f t="shared" ref="C135:BI135" ca="1" si="214">RANDBETWEEN(1,81-1)</f>
        <v>5</v>
      </c>
      <c r="D135" s="119">
        <f t="shared" ca="1" si="214"/>
        <v>58</v>
      </c>
      <c r="E135" s="119">
        <f t="shared" ca="1" si="214"/>
        <v>9</v>
      </c>
      <c r="F135" s="119">
        <f t="shared" ca="1" si="214"/>
        <v>25</v>
      </c>
      <c r="G135" s="119">
        <f t="shared" ca="1" si="214"/>
        <v>26</v>
      </c>
      <c r="H135" s="119">
        <f t="shared" ca="1" si="214"/>
        <v>70</v>
      </c>
      <c r="I135" s="119">
        <f t="shared" ca="1" si="214"/>
        <v>73</v>
      </c>
      <c r="J135" s="119">
        <f t="shared" ca="1" si="214"/>
        <v>23</v>
      </c>
      <c r="K135" s="119">
        <f t="shared" ca="1" si="214"/>
        <v>49</v>
      </c>
      <c r="L135" s="119">
        <f t="shared" ca="1" si="214"/>
        <v>49</v>
      </c>
      <c r="M135" s="119">
        <f t="shared" ca="1" si="214"/>
        <v>62</v>
      </c>
      <c r="N135" s="119">
        <f t="shared" ca="1" si="214"/>
        <v>10</v>
      </c>
      <c r="O135" s="119">
        <f t="shared" ca="1" si="214"/>
        <v>34</v>
      </c>
      <c r="P135" s="119">
        <f t="shared" ca="1" si="214"/>
        <v>78</v>
      </c>
      <c r="Q135" s="119">
        <f t="shared" ca="1" si="214"/>
        <v>28</v>
      </c>
      <c r="R135" s="119">
        <f t="shared" ca="1" si="214"/>
        <v>16</v>
      </c>
      <c r="S135" s="119">
        <f t="shared" ca="1" si="214"/>
        <v>28</v>
      </c>
      <c r="T135" s="119">
        <f t="shared" ca="1" si="214"/>
        <v>71</v>
      </c>
      <c r="U135" s="119">
        <f t="shared" ca="1" si="214"/>
        <v>47</v>
      </c>
      <c r="V135" s="119">
        <f t="shared" ca="1" si="214"/>
        <v>69</v>
      </c>
      <c r="W135" s="119">
        <f t="shared" ca="1" si="214"/>
        <v>48</v>
      </c>
      <c r="X135" s="119">
        <f t="shared" ca="1" si="214"/>
        <v>66</v>
      </c>
      <c r="Y135" s="119">
        <f t="shared" ca="1" si="214"/>
        <v>24</v>
      </c>
      <c r="Z135" s="119">
        <f t="shared" ca="1" si="214"/>
        <v>64</v>
      </c>
      <c r="AA135" s="119">
        <f t="shared" ca="1" si="214"/>
        <v>10</v>
      </c>
      <c r="AB135" s="119">
        <f t="shared" ca="1" si="214"/>
        <v>32</v>
      </c>
      <c r="AC135" s="119">
        <f t="shared" ca="1" si="214"/>
        <v>3</v>
      </c>
      <c r="AD135" s="119">
        <f t="shared" ca="1" si="214"/>
        <v>6</v>
      </c>
      <c r="AE135" s="119">
        <f t="shared" ca="1" si="214"/>
        <v>67</v>
      </c>
      <c r="AF135" s="119">
        <f t="shared" ca="1" si="214"/>
        <v>9</v>
      </c>
      <c r="AG135" s="119">
        <f t="shared" ca="1" si="214"/>
        <v>25</v>
      </c>
      <c r="AH135" s="119">
        <f t="shared" ca="1" si="214"/>
        <v>19</v>
      </c>
      <c r="AI135" s="119">
        <f t="shared" ca="1" si="214"/>
        <v>79</v>
      </c>
      <c r="AJ135" s="119">
        <f t="shared" ca="1" si="214"/>
        <v>60</v>
      </c>
      <c r="AK135" s="119">
        <f t="shared" ca="1" si="214"/>
        <v>47</v>
      </c>
      <c r="AL135" s="119">
        <f t="shared" ca="1" si="214"/>
        <v>61</v>
      </c>
      <c r="AM135" s="119">
        <f t="shared" ca="1" si="214"/>
        <v>31</v>
      </c>
      <c r="AN135" s="119">
        <f t="shared" ca="1" si="214"/>
        <v>18</v>
      </c>
      <c r="AO135" s="119">
        <f t="shared" ca="1" si="214"/>
        <v>43</v>
      </c>
      <c r="AP135" s="119">
        <f t="shared" ca="1" si="214"/>
        <v>9</v>
      </c>
      <c r="AQ135" s="119">
        <f t="shared" ca="1" si="214"/>
        <v>62</v>
      </c>
      <c r="AR135" s="119">
        <f t="shared" ca="1" si="214"/>
        <v>13</v>
      </c>
      <c r="AS135" s="119">
        <f t="shared" ca="1" si="214"/>
        <v>58</v>
      </c>
      <c r="AT135" s="119">
        <f t="shared" ca="1" si="214"/>
        <v>71</v>
      </c>
      <c r="AU135" s="119">
        <f t="shared" ca="1" si="214"/>
        <v>80</v>
      </c>
      <c r="AV135" s="119">
        <f t="shared" ca="1" si="214"/>
        <v>5</v>
      </c>
      <c r="AW135" s="119">
        <f t="shared" ca="1" si="214"/>
        <v>68</v>
      </c>
      <c r="AX135" s="119">
        <f t="shared" ca="1" si="214"/>
        <v>35</v>
      </c>
      <c r="AY135" s="119">
        <f t="shared" ca="1" si="214"/>
        <v>45</v>
      </c>
      <c r="AZ135" s="119">
        <f t="shared" ca="1" si="214"/>
        <v>72</v>
      </c>
      <c r="BA135" s="119">
        <f t="shared" ca="1" si="214"/>
        <v>10</v>
      </c>
      <c r="BB135" s="119">
        <f t="shared" ca="1" si="214"/>
        <v>7</v>
      </c>
      <c r="BC135" s="119">
        <f t="shared" ca="1" si="214"/>
        <v>6</v>
      </c>
      <c r="BD135" s="119">
        <f t="shared" ca="1" si="214"/>
        <v>50</v>
      </c>
      <c r="BE135" s="119">
        <f t="shared" ca="1" si="214"/>
        <v>36</v>
      </c>
      <c r="BF135" s="119">
        <f t="shared" ca="1" si="214"/>
        <v>27</v>
      </c>
      <c r="BG135" s="119">
        <f t="shared" ca="1" si="214"/>
        <v>65</v>
      </c>
      <c r="BH135" s="119">
        <f t="shared" ca="1" si="214"/>
        <v>26</v>
      </c>
      <c r="BI135" s="120">
        <f t="shared" ca="1" si="214"/>
        <v>44</v>
      </c>
    </row>
    <row r="136" spans="1:61" ht="13.15" x14ac:dyDescent="0.4">
      <c r="A136" s="116">
        <v>36</v>
      </c>
      <c r="B136" s="117">
        <f ca="1">RANDBETWEEN(1,81-2)</f>
        <v>3</v>
      </c>
      <c r="C136" s="117">
        <f t="shared" ref="C136:BI136" ca="1" si="215">RANDBETWEEN(1,81-2)</f>
        <v>42</v>
      </c>
      <c r="D136" s="117">
        <f t="shared" ca="1" si="215"/>
        <v>40</v>
      </c>
      <c r="E136" s="117">
        <f t="shared" ca="1" si="215"/>
        <v>47</v>
      </c>
      <c r="F136" s="117">
        <f t="shared" ca="1" si="215"/>
        <v>13</v>
      </c>
      <c r="G136" s="117">
        <f t="shared" ca="1" si="215"/>
        <v>32</v>
      </c>
      <c r="H136" s="117">
        <f t="shared" ca="1" si="215"/>
        <v>27</v>
      </c>
      <c r="I136" s="117">
        <f t="shared" ca="1" si="215"/>
        <v>40</v>
      </c>
      <c r="J136" s="117">
        <f t="shared" ca="1" si="215"/>
        <v>45</v>
      </c>
      <c r="K136" s="117">
        <f t="shared" ca="1" si="215"/>
        <v>45</v>
      </c>
      <c r="L136" s="117">
        <f t="shared" ca="1" si="215"/>
        <v>41</v>
      </c>
      <c r="M136" s="117">
        <f t="shared" ca="1" si="215"/>
        <v>74</v>
      </c>
      <c r="N136" s="117">
        <f t="shared" ca="1" si="215"/>
        <v>58</v>
      </c>
      <c r="O136" s="117">
        <f t="shared" ca="1" si="215"/>
        <v>44</v>
      </c>
      <c r="P136" s="117">
        <f t="shared" ca="1" si="215"/>
        <v>11</v>
      </c>
      <c r="Q136" s="117">
        <f t="shared" ca="1" si="215"/>
        <v>56</v>
      </c>
      <c r="R136" s="117">
        <f t="shared" ca="1" si="215"/>
        <v>48</v>
      </c>
      <c r="S136" s="117">
        <f t="shared" ca="1" si="215"/>
        <v>11</v>
      </c>
      <c r="T136" s="117">
        <f t="shared" ca="1" si="215"/>
        <v>53</v>
      </c>
      <c r="U136" s="117">
        <f t="shared" ca="1" si="215"/>
        <v>6</v>
      </c>
      <c r="V136" s="117">
        <f t="shared" ca="1" si="215"/>
        <v>30</v>
      </c>
      <c r="W136" s="117">
        <f t="shared" ca="1" si="215"/>
        <v>73</v>
      </c>
      <c r="X136" s="117">
        <f t="shared" ca="1" si="215"/>
        <v>37</v>
      </c>
      <c r="Y136" s="117">
        <f t="shared" ca="1" si="215"/>
        <v>38</v>
      </c>
      <c r="Z136" s="117">
        <f t="shared" ca="1" si="215"/>
        <v>34</v>
      </c>
      <c r="AA136" s="117">
        <f t="shared" ca="1" si="215"/>
        <v>25</v>
      </c>
      <c r="AB136" s="117">
        <f t="shared" ca="1" si="215"/>
        <v>4</v>
      </c>
      <c r="AC136" s="117">
        <f t="shared" ca="1" si="215"/>
        <v>39</v>
      </c>
      <c r="AD136" s="117">
        <f t="shared" ca="1" si="215"/>
        <v>26</v>
      </c>
      <c r="AE136" s="117">
        <f t="shared" ca="1" si="215"/>
        <v>60</v>
      </c>
      <c r="AF136" s="117">
        <f t="shared" ca="1" si="215"/>
        <v>79</v>
      </c>
      <c r="AG136" s="117">
        <f t="shared" ca="1" si="215"/>
        <v>76</v>
      </c>
      <c r="AH136" s="117">
        <f t="shared" ca="1" si="215"/>
        <v>79</v>
      </c>
      <c r="AI136" s="117">
        <f t="shared" ca="1" si="215"/>
        <v>71</v>
      </c>
      <c r="AJ136" s="117">
        <f t="shared" ca="1" si="215"/>
        <v>65</v>
      </c>
      <c r="AK136" s="117">
        <f t="shared" ca="1" si="215"/>
        <v>13</v>
      </c>
      <c r="AL136" s="117">
        <f t="shared" ca="1" si="215"/>
        <v>65</v>
      </c>
      <c r="AM136" s="117">
        <f t="shared" ca="1" si="215"/>
        <v>35</v>
      </c>
      <c r="AN136" s="117">
        <f t="shared" ca="1" si="215"/>
        <v>2</v>
      </c>
      <c r="AO136" s="117">
        <f t="shared" ca="1" si="215"/>
        <v>23</v>
      </c>
      <c r="AP136" s="117">
        <f t="shared" ca="1" si="215"/>
        <v>71</v>
      </c>
      <c r="AQ136" s="117">
        <f t="shared" ca="1" si="215"/>
        <v>23</v>
      </c>
      <c r="AR136" s="117">
        <f t="shared" ca="1" si="215"/>
        <v>76</v>
      </c>
      <c r="AS136" s="117">
        <f t="shared" ca="1" si="215"/>
        <v>27</v>
      </c>
      <c r="AT136" s="117">
        <f t="shared" ca="1" si="215"/>
        <v>31</v>
      </c>
      <c r="AU136" s="117">
        <f t="shared" ca="1" si="215"/>
        <v>72</v>
      </c>
      <c r="AV136" s="117">
        <f t="shared" ca="1" si="215"/>
        <v>73</v>
      </c>
      <c r="AW136" s="117">
        <f t="shared" ca="1" si="215"/>
        <v>68</v>
      </c>
      <c r="AX136" s="117">
        <f t="shared" ca="1" si="215"/>
        <v>70</v>
      </c>
      <c r="AY136" s="117">
        <f t="shared" ca="1" si="215"/>
        <v>38</v>
      </c>
      <c r="AZ136" s="117">
        <f t="shared" ca="1" si="215"/>
        <v>20</v>
      </c>
      <c r="BA136" s="117">
        <f t="shared" ca="1" si="215"/>
        <v>20</v>
      </c>
      <c r="BB136" s="117">
        <f t="shared" ca="1" si="215"/>
        <v>76</v>
      </c>
      <c r="BC136" s="117">
        <f t="shared" ca="1" si="215"/>
        <v>30</v>
      </c>
      <c r="BD136" s="117">
        <f t="shared" ca="1" si="215"/>
        <v>74</v>
      </c>
      <c r="BE136" s="117">
        <f t="shared" ca="1" si="215"/>
        <v>17</v>
      </c>
      <c r="BF136" s="117">
        <f t="shared" ca="1" si="215"/>
        <v>78</v>
      </c>
      <c r="BG136" s="117">
        <f t="shared" ca="1" si="215"/>
        <v>71</v>
      </c>
      <c r="BH136" s="117">
        <f t="shared" ca="1" si="215"/>
        <v>7</v>
      </c>
      <c r="BI136" s="118">
        <f t="shared" ca="1" si="215"/>
        <v>45</v>
      </c>
    </row>
    <row r="137" spans="1:61" ht="13.15" x14ac:dyDescent="0.4">
      <c r="A137" s="116">
        <v>37</v>
      </c>
      <c r="B137" s="119">
        <f ca="1">RANDBETWEEN(1,81)</f>
        <v>64</v>
      </c>
      <c r="C137" s="119">
        <f t="shared" ref="C137:BI137" ca="1" si="216">RANDBETWEEN(1,81)</f>
        <v>74</v>
      </c>
      <c r="D137" s="119">
        <f t="shared" ca="1" si="216"/>
        <v>64</v>
      </c>
      <c r="E137" s="119">
        <f t="shared" ca="1" si="216"/>
        <v>56</v>
      </c>
      <c r="F137" s="119">
        <f t="shared" ca="1" si="216"/>
        <v>32</v>
      </c>
      <c r="G137" s="119">
        <f t="shared" ca="1" si="216"/>
        <v>55</v>
      </c>
      <c r="H137" s="119">
        <f t="shared" ca="1" si="216"/>
        <v>17</v>
      </c>
      <c r="I137" s="119">
        <f t="shared" ca="1" si="216"/>
        <v>7</v>
      </c>
      <c r="J137" s="119">
        <f t="shared" ca="1" si="216"/>
        <v>54</v>
      </c>
      <c r="K137" s="119">
        <f t="shared" ca="1" si="216"/>
        <v>23</v>
      </c>
      <c r="L137" s="119">
        <f t="shared" ca="1" si="216"/>
        <v>14</v>
      </c>
      <c r="M137" s="119">
        <f t="shared" ca="1" si="216"/>
        <v>69</v>
      </c>
      <c r="N137" s="119">
        <f t="shared" ca="1" si="216"/>
        <v>44</v>
      </c>
      <c r="O137" s="119">
        <f t="shared" ca="1" si="216"/>
        <v>77</v>
      </c>
      <c r="P137" s="119">
        <f t="shared" ca="1" si="216"/>
        <v>56</v>
      </c>
      <c r="Q137" s="119">
        <f t="shared" ca="1" si="216"/>
        <v>52</v>
      </c>
      <c r="R137" s="119">
        <f t="shared" ca="1" si="216"/>
        <v>10</v>
      </c>
      <c r="S137" s="119">
        <f t="shared" ca="1" si="216"/>
        <v>10</v>
      </c>
      <c r="T137" s="119">
        <f t="shared" ca="1" si="216"/>
        <v>63</v>
      </c>
      <c r="U137" s="119">
        <f t="shared" ca="1" si="216"/>
        <v>69</v>
      </c>
      <c r="V137" s="119">
        <f t="shared" ca="1" si="216"/>
        <v>56</v>
      </c>
      <c r="W137" s="119">
        <f t="shared" ca="1" si="216"/>
        <v>5</v>
      </c>
      <c r="X137" s="119">
        <f t="shared" ca="1" si="216"/>
        <v>22</v>
      </c>
      <c r="Y137" s="119">
        <f t="shared" ca="1" si="216"/>
        <v>16</v>
      </c>
      <c r="Z137" s="119">
        <f t="shared" ca="1" si="216"/>
        <v>24</v>
      </c>
      <c r="AA137" s="119">
        <f t="shared" ca="1" si="216"/>
        <v>34</v>
      </c>
      <c r="AB137" s="119">
        <f t="shared" ca="1" si="216"/>
        <v>67</v>
      </c>
      <c r="AC137" s="119">
        <f t="shared" ca="1" si="216"/>
        <v>47</v>
      </c>
      <c r="AD137" s="119">
        <f t="shared" ca="1" si="216"/>
        <v>68</v>
      </c>
      <c r="AE137" s="119">
        <f t="shared" ca="1" si="216"/>
        <v>28</v>
      </c>
      <c r="AF137" s="119">
        <f t="shared" ca="1" si="216"/>
        <v>19</v>
      </c>
      <c r="AG137" s="119">
        <f t="shared" ca="1" si="216"/>
        <v>74</v>
      </c>
      <c r="AH137" s="119">
        <f t="shared" ca="1" si="216"/>
        <v>6</v>
      </c>
      <c r="AI137" s="119">
        <f t="shared" ca="1" si="216"/>
        <v>9</v>
      </c>
      <c r="AJ137" s="119">
        <f t="shared" ca="1" si="216"/>
        <v>48</v>
      </c>
      <c r="AK137" s="119">
        <f t="shared" ca="1" si="216"/>
        <v>51</v>
      </c>
      <c r="AL137" s="119">
        <f t="shared" ca="1" si="216"/>
        <v>6</v>
      </c>
      <c r="AM137" s="119">
        <f t="shared" ca="1" si="216"/>
        <v>69</v>
      </c>
      <c r="AN137" s="119">
        <f t="shared" ca="1" si="216"/>
        <v>62</v>
      </c>
      <c r="AO137" s="119">
        <f t="shared" ca="1" si="216"/>
        <v>13</v>
      </c>
      <c r="AP137" s="119">
        <f t="shared" ca="1" si="216"/>
        <v>66</v>
      </c>
      <c r="AQ137" s="119">
        <f t="shared" ca="1" si="216"/>
        <v>80</v>
      </c>
      <c r="AR137" s="119">
        <f t="shared" ca="1" si="216"/>
        <v>13</v>
      </c>
      <c r="AS137" s="119">
        <f t="shared" ca="1" si="216"/>
        <v>34</v>
      </c>
      <c r="AT137" s="119">
        <f t="shared" ca="1" si="216"/>
        <v>62</v>
      </c>
      <c r="AU137" s="119">
        <f t="shared" ca="1" si="216"/>
        <v>68</v>
      </c>
      <c r="AV137" s="119">
        <f t="shared" ca="1" si="216"/>
        <v>5</v>
      </c>
      <c r="AW137" s="119">
        <f t="shared" ca="1" si="216"/>
        <v>32</v>
      </c>
      <c r="AX137" s="119">
        <f t="shared" ca="1" si="216"/>
        <v>14</v>
      </c>
      <c r="AY137" s="119">
        <f t="shared" ca="1" si="216"/>
        <v>58</v>
      </c>
      <c r="AZ137" s="119">
        <f t="shared" ca="1" si="216"/>
        <v>78</v>
      </c>
      <c r="BA137" s="119">
        <f t="shared" ca="1" si="216"/>
        <v>3</v>
      </c>
      <c r="BB137" s="119">
        <f t="shared" ca="1" si="216"/>
        <v>55</v>
      </c>
      <c r="BC137" s="119">
        <f t="shared" ca="1" si="216"/>
        <v>30</v>
      </c>
      <c r="BD137" s="119">
        <f t="shared" ca="1" si="216"/>
        <v>39</v>
      </c>
      <c r="BE137" s="119">
        <f t="shared" ca="1" si="216"/>
        <v>51</v>
      </c>
      <c r="BF137" s="119">
        <f t="shared" ca="1" si="216"/>
        <v>80</v>
      </c>
      <c r="BG137" s="119">
        <f t="shared" ca="1" si="216"/>
        <v>65</v>
      </c>
      <c r="BH137" s="119">
        <f t="shared" ca="1" si="216"/>
        <v>74</v>
      </c>
      <c r="BI137" s="120">
        <f t="shared" ca="1" si="216"/>
        <v>49</v>
      </c>
    </row>
    <row r="138" spans="1:61" ht="13.15" x14ac:dyDescent="0.4">
      <c r="A138" s="116">
        <v>38</v>
      </c>
      <c r="B138" s="117">
        <f ca="1">RANDBETWEEN(1,81-1)</f>
        <v>73</v>
      </c>
      <c r="C138" s="117">
        <f t="shared" ref="C138:BI138" ca="1" si="217">RANDBETWEEN(1,81-1)</f>
        <v>57</v>
      </c>
      <c r="D138" s="117">
        <f t="shared" ca="1" si="217"/>
        <v>11</v>
      </c>
      <c r="E138" s="117">
        <f t="shared" ca="1" si="217"/>
        <v>66</v>
      </c>
      <c r="F138" s="117">
        <f t="shared" ca="1" si="217"/>
        <v>50</v>
      </c>
      <c r="G138" s="117">
        <f t="shared" ca="1" si="217"/>
        <v>54</v>
      </c>
      <c r="H138" s="117">
        <f t="shared" ca="1" si="217"/>
        <v>80</v>
      </c>
      <c r="I138" s="117">
        <f t="shared" ca="1" si="217"/>
        <v>56</v>
      </c>
      <c r="J138" s="117">
        <f t="shared" ca="1" si="217"/>
        <v>58</v>
      </c>
      <c r="K138" s="117">
        <f t="shared" ca="1" si="217"/>
        <v>32</v>
      </c>
      <c r="L138" s="117">
        <f t="shared" ca="1" si="217"/>
        <v>13</v>
      </c>
      <c r="M138" s="117">
        <f t="shared" ca="1" si="217"/>
        <v>77</v>
      </c>
      <c r="N138" s="117">
        <f t="shared" ca="1" si="217"/>
        <v>72</v>
      </c>
      <c r="O138" s="117">
        <f t="shared" ca="1" si="217"/>
        <v>63</v>
      </c>
      <c r="P138" s="117">
        <f t="shared" ca="1" si="217"/>
        <v>14</v>
      </c>
      <c r="Q138" s="117">
        <f t="shared" ca="1" si="217"/>
        <v>16</v>
      </c>
      <c r="R138" s="117">
        <f t="shared" ca="1" si="217"/>
        <v>38</v>
      </c>
      <c r="S138" s="117">
        <f t="shared" ca="1" si="217"/>
        <v>42</v>
      </c>
      <c r="T138" s="117">
        <f t="shared" ca="1" si="217"/>
        <v>78</v>
      </c>
      <c r="U138" s="117">
        <f t="shared" ca="1" si="217"/>
        <v>39</v>
      </c>
      <c r="V138" s="117">
        <f t="shared" ca="1" si="217"/>
        <v>70</v>
      </c>
      <c r="W138" s="117">
        <f t="shared" ca="1" si="217"/>
        <v>49</v>
      </c>
      <c r="X138" s="117">
        <f t="shared" ca="1" si="217"/>
        <v>72</v>
      </c>
      <c r="Y138" s="117">
        <f t="shared" ca="1" si="217"/>
        <v>31</v>
      </c>
      <c r="Z138" s="117">
        <f t="shared" ca="1" si="217"/>
        <v>19</v>
      </c>
      <c r="AA138" s="117">
        <f t="shared" ca="1" si="217"/>
        <v>41</v>
      </c>
      <c r="AB138" s="117">
        <f t="shared" ca="1" si="217"/>
        <v>78</v>
      </c>
      <c r="AC138" s="117">
        <f t="shared" ca="1" si="217"/>
        <v>51</v>
      </c>
      <c r="AD138" s="117">
        <f t="shared" ca="1" si="217"/>
        <v>30</v>
      </c>
      <c r="AE138" s="117">
        <f t="shared" ca="1" si="217"/>
        <v>45</v>
      </c>
      <c r="AF138" s="117">
        <f t="shared" ca="1" si="217"/>
        <v>16</v>
      </c>
      <c r="AG138" s="117">
        <f t="shared" ca="1" si="217"/>
        <v>9</v>
      </c>
      <c r="AH138" s="117">
        <f t="shared" ca="1" si="217"/>
        <v>50</v>
      </c>
      <c r="AI138" s="117">
        <f t="shared" ca="1" si="217"/>
        <v>43</v>
      </c>
      <c r="AJ138" s="117">
        <f t="shared" ca="1" si="217"/>
        <v>27</v>
      </c>
      <c r="AK138" s="117">
        <f t="shared" ca="1" si="217"/>
        <v>7</v>
      </c>
      <c r="AL138" s="117">
        <f t="shared" ca="1" si="217"/>
        <v>48</v>
      </c>
      <c r="AM138" s="117">
        <f t="shared" ca="1" si="217"/>
        <v>9</v>
      </c>
      <c r="AN138" s="117">
        <f t="shared" ca="1" si="217"/>
        <v>80</v>
      </c>
      <c r="AO138" s="117">
        <f t="shared" ca="1" si="217"/>
        <v>32</v>
      </c>
      <c r="AP138" s="117">
        <f t="shared" ca="1" si="217"/>
        <v>67</v>
      </c>
      <c r="AQ138" s="117">
        <f t="shared" ca="1" si="217"/>
        <v>38</v>
      </c>
      <c r="AR138" s="117">
        <f t="shared" ca="1" si="217"/>
        <v>2</v>
      </c>
      <c r="AS138" s="117">
        <f t="shared" ca="1" si="217"/>
        <v>9</v>
      </c>
      <c r="AT138" s="117">
        <f t="shared" ca="1" si="217"/>
        <v>7</v>
      </c>
      <c r="AU138" s="117">
        <f t="shared" ca="1" si="217"/>
        <v>35</v>
      </c>
      <c r="AV138" s="117">
        <f t="shared" ca="1" si="217"/>
        <v>11</v>
      </c>
      <c r="AW138" s="117">
        <f t="shared" ca="1" si="217"/>
        <v>68</v>
      </c>
      <c r="AX138" s="117">
        <f t="shared" ca="1" si="217"/>
        <v>41</v>
      </c>
      <c r="AY138" s="117">
        <f t="shared" ca="1" si="217"/>
        <v>4</v>
      </c>
      <c r="AZ138" s="117">
        <f t="shared" ca="1" si="217"/>
        <v>68</v>
      </c>
      <c r="BA138" s="117">
        <f t="shared" ca="1" si="217"/>
        <v>34</v>
      </c>
      <c r="BB138" s="117">
        <f t="shared" ca="1" si="217"/>
        <v>69</v>
      </c>
      <c r="BC138" s="117">
        <f t="shared" ca="1" si="217"/>
        <v>67</v>
      </c>
      <c r="BD138" s="117">
        <f t="shared" ca="1" si="217"/>
        <v>14</v>
      </c>
      <c r="BE138" s="117">
        <f t="shared" ca="1" si="217"/>
        <v>54</v>
      </c>
      <c r="BF138" s="117">
        <f t="shared" ca="1" si="217"/>
        <v>78</v>
      </c>
      <c r="BG138" s="117">
        <f t="shared" ca="1" si="217"/>
        <v>45</v>
      </c>
      <c r="BH138" s="117">
        <f t="shared" ca="1" si="217"/>
        <v>6</v>
      </c>
      <c r="BI138" s="118">
        <f t="shared" ca="1" si="217"/>
        <v>28</v>
      </c>
    </row>
    <row r="139" spans="1:61" ht="13.15" x14ac:dyDescent="0.4">
      <c r="A139" s="116">
        <v>39</v>
      </c>
      <c r="B139" s="119">
        <f ca="1">RANDBETWEEN(1,81-2)</f>
        <v>21</v>
      </c>
      <c r="C139" s="119">
        <f t="shared" ref="C139:BI139" ca="1" si="218">RANDBETWEEN(1,81-2)</f>
        <v>33</v>
      </c>
      <c r="D139" s="119">
        <f t="shared" ca="1" si="218"/>
        <v>76</v>
      </c>
      <c r="E139" s="119">
        <f t="shared" ca="1" si="218"/>
        <v>71</v>
      </c>
      <c r="F139" s="119">
        <f t="shared" ca="1" si="218"/>
        <v>10</v>
      </c>
      <c r="G139" s="119">
        <f t="shared" ca="1" si="218"/>
        <v>32</v>
      </c>
      <c r="H139" s="119">
        <f t="shared" ca="1" si="218"/>
        <v>36</v>
      </c>
      <c r="I139" s="119">
        <f t="shared" ca="1" si="218"/>
        <v>33</v>
      </c>
      <c r="J139" s="119">
        <f t="shared" ca="1" si="218"/>
        <v>40</v>
      </c>
      <c r="K139" s="119">
        <f t="shared" ca="1" si="218"/>
        <v>34</v>
      </c>
      <c r="L139" s="119">
        <f t="shared" ca="1" si="218"/>
        <v>20</v>
      </c>
      <c r="M139" s="119">
        <f t="shared" ca="1" si="218"/>
        <v>52</v>
      </c>
      <c r="N139" s="119">
        <f t="shared" ca="1" si="218"/>
        <v>17</v>
      </c>
      <c r="O139" s="119">
        <f t="shared" ca="1" si="218"/>
        <v>74</v>
      </c>
      <c r="P139" s="119">
        <f t="shared" ca="1" si="218"/>
        <v>29</v>
      </c>
      <c r="Q139" s="119">
        <f t="shared" ca="1" si="218"/>
        <v>15</v>
      </c>
      <c r="R139" s="119">
        <f t="shared" ca="1" si="218"/>
        <v>50</v>
      </c>
      <c r="S139" s="119">
        <f t="shared" ca="1" si="218"/>
        <v>56</v>
      </c>
      <c r="T139" s="119">
        <f t="shared" ca="1" si="218"/>
        <v>56</v>
      </c>
      <c r="U139" s="119">
        <f t="shared" ca="1" si="218"/>
        <v>61</v>
      </c>
      <c r="V139" s="119">
        <f t="shared" ca="1" si="218"/>
        <v>57</v>
      </c>
      <c r="W139" s="119">
        <f t="shared" ca="1" si="218"/>
        <v>78</v>
      </c>
      <c r="X139" s="119">
        <f t="shared" ca="1" si="218"/>
        <v>37</v>
      </c>
      <c r="Y139" s="119">
        <f t="shared" ca="1" si="218"/>
        <v>44</v>
      </c>
      <c r="Z139" s="119">
        <f t="shared" ca="1" si="218"/>
        <v>51</v>
      </c>
      <c r="AA139" s="119">
        <f t="shared" ca="1" si="218"/>
        <v>62</v>
      </c>
      <c r="AB139" s="119">
        <f t="shared" ca="1" si="218"/>
        <v>73</v>
      </c>
      <c r="AC139" s="119">
        <f t="shared" ca="1" si="218"/>
        <v>19</v>
      </c>
      <c r="AD139" s="119">
        <f t="shared" ca="1" si="218"/>
        <v>49</v>
      </c>
      <c r="AE139" s="119">
        <f t="shared" ca="1" si="218"/>
        <v>36</v>
      </c>
      <c r="AF139" s="119">
        <f t="shared" ca="1" si="218"/>
        <v>49</v>
      </c>
      <c r="AG139" s="119">
        <f t="shared" ca="1" si="218"/>
        <v>3</v>
      </c>
      <c r="AH139" s="119">
        <f t="shared" ca="1" si="218"/>
        <v>62</v>
      </c>
      <c r="AI139" s="119">
        <f t="shared" ca="1" si="218"/>
        <v>8</v>
      </c>
      <c r="AJ139" s="119">
        <f t="shared" ca="1" si="218"/>
        <v>72</v>
      </c>
      <c r="AK139" s="119">
        <f t="shared" ca="1" si="218"/>
        <v>21</v>
      </c>
      <c r="AL139" s="119">
        <f t="shared" ca="1" si="218"/>
        <v>34</v>
      </c>
      <c r="AM139" s="119">
        <f t="shared" ca="1" si="218"/>
        <v>9</v>
      </c>
      <c r="AN139" s="119">
        <f t="shared" ca="1" si="218"/>
        <v>20</v>
      </c>
      <c r="AO139" s="119">
        <f t="shared" ca="1" si="218"/>
        <v>73</v>
      </c>
      <c r="AP139" s="119">
        <f t="shared" ca="1" si="218"/>
        <v>45</v>
      </c>
      <c r="AQ139" s="119">
        <f t="shared" ca="1" si="218"/>
        <v>34</v>
      </c>
      <c r="AR139" s="119">
        <f t="shared" ca="1" si="218"/>
        <v>78</v>
      </c>
      <c r="AS139" s="119">
        <f t="shared" ca="1" si="218"/>
        <v>12</v>
      </c>
      <c r="AT139" s="119">
        <f t="shared" ca="1" si="218"/>
        <v>50</v>
      </c>
      <c r="AU139" s="119">
        <f t="shared" ca="1" si="218"/>
        <v>56</v>
      </c>
      <c r="AV139" s="119">
        <f t="shared" ca="1" si="218"/>
        <v>49</v>
      </c>
      <c r="AW139" s="119">
        <f t="shared" ca="1" si="218"/>
        <v>32</v>
      </c>
      <c r="AX139" s="119">
        <f t="shared" ca="1" si="218"/>
        <v>17</v>
      </c>
      <c r="AY139" s="119">
        <f t="shared" ca="1" si="218"/>
        <v>37</v>
      </c>
      <c r="AZ139" s="119">
        <f t="shared" ca="1" si="218"/>
        <v>64</v>
      </c>
      <c r="BA139" s="119">
        <f t="shared" ca="1" si="218"/>
        <v>58</v>
      </c>
      <c r="BB139" s="119">
        <f t="shared" ca="1" si="218"/>
        <v>22</v>
      </c>
      <c r="BC139" s="119">
        <f t="shared" ca="1" si="218"/>
        <v>28</v>
      </c>
      <c r="BD139" s="119">
        <f t="shared" ca="1" si="218"/>
        <v>37</v>
      </c>
      <c r="BE139" s="119">
        <f t="shared" ca="1" si="218"/>
        <v>62</v>
      </c>
      <c r="BF139" s="119">
        <f t="shared" ca="1" si="218"/>
        <v>27</v>
      </c>
      <c r="BG139" s="119">
        <f t="shared" ca="1" si="218"/>
        <v>54</v>
      </c>
      <c r="BH139" s="119">
        <f t="shared" ca="1" si="218"/>
        <v>60</v>
      </c>
      <c r="BI139" s="120">
        <f t="shared" ca="1" si="218"/>
        <v>2</v>
      </c>
    </row>
    <row r="140" spans="1:61" ht="13.15" x14ac:dyDescent="0.4">
      <c r="A140" s="116">
        <v>40</v>
      </c>
      <c r="B140" s="117">
        <f ca="1">RANDBETWEEN(1,81)</f>
        <v>45</v>
      </c>
      <c r="C140" s="117">
        <f t="shared" ref="C140:BI140" ca="1" si="219">RANDBETWEEN(1,81)</f>
        <v>41</v>
      </c>
      <c r="D140" s="117">
        <f t="shared" ca="1" si="219"/>
        <v>54</v>
      </c>
      <c r="E140" s="117">
        <f t="shared" ca="1" si="219"/>
        <v>57</v>
      </c>
      <c r="F140" s="117">
        <f t="shared" ca="1" si="219"/>
        <v>65</v>
      </c>
      <c r="G140" s="117">
        <f t="shared" ca="1" si="219"/>
        <v>81</v>
      </c>
      <c r="H140" s="117">
        <f t="shared" ca="1" si="219"/>
        <v>51</v>
      </c>
      <c r="I140" s="117">
        <f t="shared" ca="1" si="219"/>
        <v>20</v>
      </c>
      <c r="J140" s="117">
        <f t="shared" ca="1" si="219"/>
        <v>51</v>
      </c>
      <c r="K140" s="117">
        <f t="shared" ca="1" si="219"/>
        <v>17</v>
      </c>
      <c r="L140" s="117">
        <f t="shared" ca="1" si="219"/>
        <v>53</v>
      </c>
      <c r="M140" s="117">
        <f t="shared" ca="1" si="219"/>
        <v>44</v>
      </c>
      <c r="N140" s="117">
        <f t="shared" ca="1" si="219"/>
        <v>60</v>
      </c>
      <c r="O140" s="117">
        <f t="shared" ca="1" si="219"/>
        <v>69</v>
      </c>
      <c r="P140" s="117">
        <f t="shared" ca="1" si="219"/>
        <v>34</v>
      </c>
      <c r="Q140" s="117">
        <f t="shared" ca="1" si="219"/>
        <v>5</v>
      </c>
      <c r="R140" s="117">
        <f t="shared" ca="1" si="219"/>
        <v>7</v>
      </c>
      <c r="S140" s="117">
        <f t="shared" ca="1" si="219"/>
        <v>62</v>
      </c>
      <c r="T140" s="117">
        <f t="shared" ca="1" si="219"/>
        <v>63</v>
      </c>
      <c r="U140" s="117">
        <f t="shared" ca="1" si="219"/>
        <v>14</v>
      </c>
      <c r="V140" s="117">
        <f t="shared" ca="1" si="219"/>
        <v>74</v>
      </c>
      <c r="W140" s="117">
        <f t="shared" ca="1" si="219"/>
        <v>37</v>
      </c>
      <c r="X140" s="117">
        <f t="shared" ca="1" si="219"/>
        <v>48</v>
      </c>
      <c r="Y140" s="117">
        <f t="shared" ca="1" si="219"/>
        <v>5</v>
      </c>
      <c r="Z140" s="117">
        <f t="shared" ca="1" si="219"/>
        <v>47</v>
      </c>
      <c r="AA140" s="117">
        <f t="shared" ca="1" si="219"/>
        <v>76</v>
      </c>
      <c r="AB140" s="117">
        <f t="shared" ca="1" si="219"/>
        <v>4</v>
      </c>
      <c r="AC140" s="117">
        <f t="shared" ca="1" si="219"/>
        <v>81</v>
      </c>
      <c r="AD140" s="117">
        <f t="shared" ca="1" si="219"/>
        <v>81</v>
      </c>
      <c r="AE140" s="117">
        <f t="shared" ca="1" si="219"/>
        <v>5</v>
      </c>
      <c r="AF140" s="117">
        <f t="shared" ca="1" si="219"/>
        <v>73</v>
      </c>
      <c r="AG140" s="117">
        <f t="shared" ca="1" si="219"/>
        <v>52</v>
      </c>
      <c r="AH140" s="117">
        <f t="shared" ca="1" si="219"/>
        <v>1</v>
      </c>
      <c r="AI140" s="117">
        <f t="shared" ca="1" si="219"/>
        <v>53</v>
      </c>
      <c r="AJ140" s="117">
        <f t="shared" ca="1" si="219"/>
        <v>29</v>
      </c>
      <c r="AK140" s="117">
        <f t="shared" ca="1" si="219"/>
        <v>21</v>
      </c>
      <c r="AL140" s="117">
        <f t="shared" ca="1" si="219"/>
        <v>5</v>
      </c>
      <c r="AM140" s="117">
        <f t="shared" ca="1" si="219"/>
        <v>31</v>
      </c>
      <c r="AN140" s="117">
        <f t="shared" ca="1" si="219"/>
        <v>8</v>
      </c>
      <c r="AO140" s="117">
        <f t="shared" ca="1" si="219"/>
        <v>43</v>
      </c>
      <c r="AP140" s="117">
        <f t="shared" ca="1" si="219"/>
        <v>14</v>
      </c>
      <c r="AQ140" s="117">
        <f t="shared" ca="1" si="219"/>
        <v>12</v>
      </c>
      <c r="AR140" s="117">
        <f t="shared" ca="1" si="219"/>
        <v>43</v>
      </c>
      <c r="AS140" s="117">
        <f t="shared" ca="1" si="219"/>
        <v>37</v>
      </c>
      <c r="AT140" s="117">
        <f t="shared" ca="1" si="219"/>
        <v>1</v>
      </c>
      <c r="AU140" s="117">
        <f t="shared" ca="1" si="219"/>
        <v>46</v>
      </c>
      <c r="AV140" s="117">
        <f t="shared" ca="1" si="219"/>
        <v>48</v>
      </c>
      <c r="AW140" s="117">
        <f t="shared" ca="1" si="219"/>
        <v>81</v>
      </c>
      <c r="AX140" s="117">
        <f t="shared" ca="1" si="219"/>
        <v>30</v>
      </c>
      <c r="AY140" s="117">
        <f t="shared" ca="1" si="219"/>
        <v>64</v>
      </c>
      <c r="AZ140" s="117">
        <f t="shared" ca="1" si="219"/>
        <v>32</v>
      </c>
      <c r="BA140" s="117">
        <f t="shared" ca="1" si="219"/>
        <v>16</v>
      </c>
      <c r="BB140" s="117">
        <f t="shared" ca="1" si="219"/>
        <v>48</v>
      </c>
      <c r="BC140" s="117">
        <f t="shared" ca="1" si="219"/>
        <v>59</v>
      </c>
      <c r="BD140" s="117">
        <f t="shared" ca="1" si="219"/>
        <v>60</v>
      </c>
      <c r="BE140" s="117">
        <f t="shared" ca="1" si="219"/>
        <v>36</v>
      </c>
      <c r="BF140" s="117">
        <f t="shared" ca="1" si="219"/>
        <v>18</v>
      </c>
      <c r="BG140" s="117">
        <f t="shared" ca="1" si="219"/>
        <v>42</v>
      </c>
      <c r="BH140" s="117">
        <f t="shared" ca="1" si="219"/>
        <v>58</v>
      </c>
      <c r="BI140" s="118">
        <f t="shared" ca="1" si="219"/>
        <v>31</v>
      </c>
    </row>
    <row r="141" spans="1:61" ht="13.15" x14ac:dyDescent="0.4">
      <c r="A141" s="116">
        <v>41</v>
      </c>
      <c r="B141" s="119">
        <f ca="1">RANDBETWEEN(1,81-1)</f>
        <v>70</v>
      </c>
      <c r="C141" s="119">
        <f t="shared" ref="C141:BI141" ca="1" si="220">RANDBETWEEN(1,81-1)</f>
        <v>14</v>
      </c>
      <c r="D141" s="119">
        <f t="shared" ca="1" si="220"/>
        <v>42</v>
      </c>
      <c r="E141" s="119">
        <f t="shared" ca="1" si="220"/>
        <v>76</v>
      </c>
      <c r="F141" s="119">
        <f t="shared" ca="1" si="220"/>
        <v>58</v>
      </c>
      <c r="G141" s="119">
        <f t="shared" ca="1" si="220"/>
        <v>5</v>
      </c>
      <c r="H141" s="119">
        <f t="shared" ca="1" si="220"/>
        <v>15</v>
      </c>
      <c r="I141" s="119">
        <f t="shared" ca="1" si="220"/>
        <v>44</v>
      </c>
      <c r="J141" s="119">
        <f t="shared" ca="1" si="220"/>
        <v>60</v>
      </c>
      <c r="K141" s="119">
        <f t="shared" ca="1" si="220"/>
        <v>56</v>
      </c>
      <c r="L141" s="119">
        <f t="shared" ca="1" si="220"/>
        <v>59</v>
      </c>
      <c r="M141" s="119">
        <f t="shared" ca="1" si="220"/>
        <v>18</v>
      </c>
      <c r="N141" s="119">
        <f t="shared" ca="1" si="220"/>
        <v>1</v>
      </c>
      <c r="O141" s="119">
        <f t="shared" ca="1" si="220"/>
        <v>39</v>
      </c>
      <c r="P141" s="119">
        <f t="shared" ca="1" si="220"/>
        <v>79</v>
      </c>
      <c r="Q141" s="119">
        <f t="shared" ca="1" si="220"/>
        <v>11</v>
      </c>
      <c r="R141" s="119">
        <f t="shared" ca="1" si="220"/>
        <v>14</v>
      </c>
      <c r="S141" s="119">
        <f t="shared" ca="1" si="220"/>
        <v>24</v>
      </c>
      <c r="T141" s="119">
        <f t="shared" ca="1" si="220"/>
        <v>75</v>
      </c>
      <c r="U141" s="119">
        <f t="shared" ca="1" si="220"/>
        <v>12</v>
      </c>
      <c r="V141" s="119">
        <f t="shared" ca="1" si="220"/>
        <v>28</v>
      </c>
      <c r="W141" s="119">
        <f t="shared" ca="1" si="220"/>
        <v>70</v>
      </c>
      <c r="X141" s="119">
        <f t="shared" ca="1" si="220"/>
        <v>30</v>
      </c>
      <c r="Y141" s="119">
        <f t="shared" ca="1" si="220"/>
        <v>79</v>
      </c>
      <c r="Z141" s="119">
        <f t="shared" ca="1" si="220"/>
        <v>62</v>
      </c>
      <c r="AA141" s="119">
        <f t="shared" ca="1" si="220"/>
        <v>47</v>
      </c>
      <c r="AB141" s="119">
        <f t="shared" ca="1" si="220"/>
        <v>44</v>
      </c>
      <c r="AC141" s="119">
        <f t="shared" ca="1" si="220"/>
        <v>64</v>
      </c>
      <c r="AD141" s="119">
        <f t="shared" ca="1" si="220"/>
        <v>56</v>
      </c>
      <c r="AE141" s="119">
        <f t="shared" ca="1" si="220"/>
        <v>29</v>
      </c>
      <c r="AF141" s="119">
        <f t="shared" ca="1" si="220"/>
        <v>70</v>
      </c>
      <c r="AG141" s="119">
        <f t="shared" ca="1" si="220"/>
        <v>52</v>
      </c>
      <c r="AH141" s="119">
        <f t="shared" ca="1" si="220"/>
        <v>33</v>
      </c>
      <c r="AI141" s="119">
        <f t="shared" ca="1" si="220"/>
        <v>47</v>
      </c>
      <c r="AJ141" s="119">
        <f t="shared" ca="1" si="220"/>
        <v>58</v>
      </c>
      <c r="AK141" s="119">
        <f t="shared" ca="1" si="220"/>
        <v>70</v>
      </c>
      <c r="AL141" s="119">
        <f t="shared" ca="1" si="220"/>
        <v>71</v>
      </c>
      <c r="AM141" s="119">
        <f t="shared" ca="1" si="220"/>
        <v>14</v>
      </c>
      <c r="AN141" s="119">
        <f t="shared" ca="1" si="220"/>
        <v>50</v>
      </c>
      <c r="AO141" s="119">
        <f t="shared" ca="1" si="220"/>
        <v>74</v>
      </c>
      <c r="AP141" s="119">
        <f t="shared" ca="1" si="220"/>
        <v>53</v>
      </c>
      <c r="AQ141" s="119">
        <f t="shared" ca="1" si="220"/>
        <v>51</v>
      </c>
      <c r="AR141" s="119">
        <f t="shared" ca="1" si="220"/>
        <v>68</v>
      </c>
      <c r="AS141" s="119">
        <f t="shared" ca="1" si="220"/>
        <v>67</v>
      </c>
      <c r="AT141" s="119">
        <f t="shared" ca="1" si="220"/>
        <v>47</v>
      </c>
      <c r="AU141" s="119">
        <f t="shared" ca="1" si="220"/>
        <v>32</v>
      </c>
      <c r="AV141" s="119">
        <f t="shared" ca="1" si="220"/>
        <v>39</v>
      </c>
      <c r="AW141" s="119">
        <f t="shared" ca="1" si="220"/>
        <v>10</v>
      </c>
      <c r="AX141" s="119">
        <f t="shared" ca="1" si="220"/>
        <v>78</v>
      </c>
      <c r="AY141" s="119">
        <f t="shared" ca="1" si="220"/>
        <v>35</v>
      </c>
      <c r="AZ141" s="119">
        <f t="shared" ca="1" si="220"/>
        <v>71</v>
      </c>
      <c r="BA141" s="119">
        <f t="shared" ca="1" si="220"/>
        <v>1</v>
      </c>
      <c r="BB141" s="119">
        <f t="shared" ca="1" si="220"/>
        <v>70</v>
      </c>
      <c r="BC141" s="119">
        <f t="shared" ca="1" si="220"/>
        <v>39</v>
      </c>
      <c r="BD141" s="119">
        <f t="shared" ca="1" si="220"/>
        <v>8</v>
      </c>
      <c r="BE141" s="119">
        <f t="shared" ca="1" si="220"/>
        <v>30</v>
      </c>
      <c r="BF141" s="119">
        <f t="shared" ca="1" si="220"/>
        <v>75</v>
      </c>
      <c r="BG141" s="119">
        <f t="shared" ca="1" si="220"/>
        <v>12</v>
      </c>
      <c r="BH141" s="119">
        <f t="shared" ca="1" si="220"/>
        <v>4</v>
      </c>
      <c r="BI141" s="120">
        <f t="shared" ca="1" si="220"/>
        <v>39</v>
      </c>
    </row>
    <row r="142" spans="1:61" ht="13.15" x14ac:dyDescent="0.4">
      <c r="A142" s="116">
        <v>42</v>
      </c>
      <c r="B142" s="117">
        <f ca="1">RANDBETWEEN(1,81-2)</f>
        <v>13</v>
      </c>
      <c r="C142" s="117">
        <f t="shared" ref="C142:BI142" ca="1" si="221">RANDBETWEEN(1,81-2)</f>
        <v>73</v>
      </c>
      <c r="D142" s="117">
        <f t="shared" ca="1" si="221"/>
        <v>16</v>
      </c>
      <c r="E142" s="117">
        <f t="shared" ca="1" si="221"/>
        <v>1</v>
      </c>
      <c r="F142" s="117">
        <f t="shared" ca="1" si="221"/>
        <v>11</v>
      </c>
      <c r="G142" s="117">
        <f t="shared" ca="1" si="221"/>
        <v>55</v>
      </c>
      <c r="H142" s="117">
        <f t="shared" ca="1" si="221"/>
        <v>69</v>
      </c>
      <c r="I142" s="117">
        <f t="shared" ca="1" si="221"/>
        <v>55</v>
      </c>
      <c r="J142" s="117">
        <f t="shared" ca="1" si="221"/>
        <v>56</v>
      </c>
      <c r="K142" s="117">
        <f t="shared" ca="1" si="221"/>
        <v>43</v>
      </c>
      <c r="L142" s="117">
        <f t="shared" ca="1" si="221"/>
        <v>58</v>
      </c>
      <c r="M142" s="117">
        <f t="shared" ca="1" si="221"/>
        <v>19</v>
      </c>
      <c r="N142" s="117">
        <f t="shared" ca="1" si="221"/>
        <v>75</v>
      </c>
      <c r="O142" s="117">
        <f t="shared" ca="1" si="221"/>
        <v>64</v>
      </c>
      <c r="P142" s="117">
        <f t="shared" ca="1" si="221"/>
        <v>39</v>
      </c>
      <c r="Q142" s="117">
        <f t="shared" ca="1" si="221"/>
        <v>43</v>
      </c>
      <c r="R142" s="117">
        <f t="shared" ca="1" si="221"/>
        <v>35</v>
      </c>
      <c r="S142" s="117">
        <f t="shared" ca="1" si="221"/>
        <v>3</v>
      </c>
      <c r="T142" s="117">
        <f t="shared" ca="1" si="221"/>
        <v>20</v>
      </c>
      <c r="U142" s="117">
        <f t="shared" ca="1" si="221"/>
        <v>41</v>
      </c>
      <c r="V142" s="117">
        <f t="shared" ca="1" si="221"/>
        <v>13</v>
      </c>
      <c r="W142" s="117">
        <f t="shared" ca="1" si="221"/>
        <v>12</v>
      </c>
      <c r="X142" s="117">
        <f t="shared" ca="1" si="221"/>
        <v>40</v>
      </c>
      <c r="Y142" s="117">
        <f t="shared" ca="1" si="221"/>
        <v>26</v>
      </c>
      <c r="Z142" s="117">
        <f t="shared" ca="1" si="221"/>
        <v>50</v>
      </c>
      <c r="AA142" s="117">
        <f t="shared" ca="1" si="221"/>
        <v>78</v>
      </c>
      <c r="AB142" s="117">
        <f t="shared" ca="1" si="221"/>
        <v>66</v>
      </c>
      <c r="AC142" s="117">
        <f t="shared" ca="1" si="221"/>
        <v>53</v>
      </c>
      <c r="AD142" s="117">
        <f t="shared" ca="1" si="221"/>
        <v>42</v>
      </c>
      <c r="AE142" s="117">
        <f t="shared" ca="1" si="221"/>
        <v>30</v>
      </c>
      <c r="AF142" s="117">
        <f t="shared" ca="1" si="221"/>
        <v>43</v>
      </c>
      <c r="AG142" s="117">
        <f t="shared" ca="1" si="221"/>
        <v>74</v>
      </c>
      <c r="AH142" s="117">
        <f t="shared" ca="1" si="221"/>
        <v>5</v>
      </c>
      <c r="AI142" s="117">
        <f t="shared" ca="1" si="221"/>
        <v>34</v>
      </c>
      <c r="AJ142" s="117">
        <f t="shared" ca="1" si="221"/>
        <v>15</v>
      </c>
      <c r="AK142" s="117">
        <f t="shared" ca="1" si="221"/>
        <v>34</v>
      </c>
      <c r="AL142" s="117">
        <f t="shared" ca="1" si="221"/>
        <v>46</v>
      </c>
      <c r="AM142" s="117">
        <f t="shared" ca="1" si="221"/>
        <v>33</v>
      </c>
      <c r="AN142" s="117">
        <f t="shared" ca="1" si="221"/>
        <v>69</v>
      </c>
      <c r="AO142" s="117">
        <f t="shared" ca="1" si="221"/>
        <v>30</v>
      </c>
      <c r="AP142" s="117">
        <f t="shared" ca="1" si="221"/>
        <v>62</v>
      </c>
      <c r="AQ142" s="117">
        <f t="shared" ca="1" si="221"/>
        <v>37</v>
      </c>
      <c r="AR142" s="117">
        <f t="shared" ca="1" si="221"/>
        <v>40</v>
      </c>
      <c r="AS142" s="117">
        <f t="shared" ca="1" si="221"/>
        <v>11</v>
      </c>
      <c r="AT142" s="117">
        <f t="shared" ca="1" si="221"/>
        <v>10</v>
      </c>
      <c r="AU142" s="117">
        <f t="shared" ca="1" si="221"/>
        <v>5</v>
      </c>
      <c r="AV142" s="117">
        <f t="shared" ca="1" si="221"/>
        <v>13</v>
      </c>
      <c r="AW142" s="117">
        <f t="shared" ca="1" si="221"/>
        <v>65</v>
      </c>
      <c r="AX142" s="117">
        <f t="shared" ca="1" si="221"/>
        <v>29</v>
      </c>
      <c r="AY142" s="117">
        <f t="shared" ca="1" si="221"/>
        <v>4</v>
      </c>
      <c r="AZ142" s="117">
        <f t="shared" ca="1" si="221"/>
        <v>33</v>
      </c>
      <c r="BA142" s="117">
        <f t="shared" ca="1" si="221"/>
        <v>3</v>
      </c>
      <c r="BB142" s="117">
        <f t="shared" ca="1" si="221"/>
        <v>34</v>
      </c>
      <c r="BC142" s="117">
        <f t="shared" ca="1" si="221"/>
        <v>51</v>
      </c>
      <c r="BD142" s="117">
        <f t="shared" ca="1" si="221"/>
        <v>65</v>
      </c>
      <c r="BE142" s="117">
        <f t="shared" ca="1" si="221"/>
        <v>46</v>
      </c>
      <c r="BF142" s="117">
        <f t="shared" ca="1" si="221"/>
        <v>38</v>
      </c>
      <c r="BG142" s="117">
        <f t="shared" ca="1" si="221"/>
        <v>31</v>
      </c>
      <c r="BH142" s="117">
        <f t="shared" ca="1" si="221"/>
        <v>41</v>
      </c>
      <c r="BI142" s="118">
        <f t="shared" ca="1" si="221"/>
        <v>41</v>
      </c>
    </row>
    <row r="143" spans="1:61" ht="13.15" x14ac:dyDescent="0.4">
      <c r="A143" s="116">
        <v>43</v>
      </c>
      <c r="B143" s="119">
        <f ca="1">RANDBETWEEN(1,81)</f>
        <v>46</v>
      </c>
      <c r="C143" s="119">
        <f t="shared" ref="C143:BI143" ca="1" si="222">RANDBETWEEN(1,81)</f>
        <v>74</v>
      </c>
      <c r="D143" s="119">
        <f t="shared" ca="1" si="222"/>
        <v>76</v>
      </c>
      <c r="E143" s="119">
        <f t="shared" ca="1" si="222"/>
        <v>69</v>
      </c>
      <c r="F143" s="119">
        <f t="shared" ca="1" si="222"/>
        <v>57</v>
      </c>
      <c r="G143" s="119">
        <f t="shared" ca="1" si="222"/>
        <v>27</v>
      </c>
      <c r="H143" s="119">
        <f t="shared" ca="1" si="222"/>
        <v>59</v>
      </c>
      <c r="I143" s="119">
        <f t="shared" ca="1" si="222"/>
        <v>19</v>
      </c>
      <c r="J143" s="119">
        <f t="shared" ca="1" si="222"/>
        <v>71</v>
      </c>
      <c r="K143" s="119">
        <f t="shared" ca="1" si="222"/>
        <v>36</v>
      </c>
      <c r="L143" s="119">
        <f t="shared" ca="1" si="222"/>
        <v>55</v>
      </c>
      <c r="M143" s="119">
        <f t="shared" ca="1" si="222"/>
        <v>81</v>
      </c>
      <c r="N143" s="119">
        <f t="shared" ca="1" si="222"/>
        <v>41</v>
      </c>
      <c r="O143" s="119">
        <f t="shared" ca="1" si="222"/>
        <v>37</v>
      </c>
      <c r="P143" s="119">
        <f t="shared" ca="1" si="222"/>
        <v>7</v>
      </c>
      <c r="Q143" s="119">
        <f t="shared" ca="1" si="222"/>
        <v>15</v>
      </c>
      <c r="R143" s="119">
        <f t="shared" ca="1" si="222"/>
        <v>48</v>
      </c>
      <c r="S143" s="119">
        <f t="shared" ca="1" si="222"/>
        <v>17</v>
      </c>
      <c r="T143" s="119">
        <f t="shared" ca="1" si="222"/>
        <v>4</v>
      </c>
      <c r="U143" s="119">
        <f t="shared" ca="1" si="222"/>
        <v>6</v>
      </c>
      <c r="V143" s="119">
        <f t="shared" ca="1" si="222"/>
        <v>60</v>
      </c>
      <c r="W143" s="119">
        <f t="shared" ca="1" si="222"/>
        <v>65</v>
      </c>
      <c r="X143" s="119">
        <f t="shared" ca="1" si="222"/>
        <v>58</v>
      </c>
      <c r="Y143" s="119">
        <f t="shared" ca="1" si="222"/>
        <v>37</v>
      </c>
      <c r="Z143" s="119">
        <f t="shared" ca="1" si="222"/>
        <v>32</v>
      </c>
      <c r="AA143" s="119">
        <f t="shared" ca="1" si="222"/>
        <v>46</v>
      </c>
      <c r="AB143" s="119">
        <f t="shared" ca="1" si="222"/>
        <v>42</v>
      </c>
      <c r="AC143" s="119">
        <f t="shared" ca="1" si="222"/>
        <v>70</v>
      </c>
      <c r="AD143" s="119">
        <f t="shared" ca="1" si="222"/>
        <v>43</v>
      </c>
      <c r="AE143" s="119">
        <f t="shared" ca="1" si="222"/>
        <v>30</v>
      </c>
      <c r="AF143" s="119">
        <f t="shared" ca="1" si="222"/>
        <v>51</v>
      </c>
      <c r="AG143" s="119">
        <f t="shared" ca="1" si="222"/>
        <v>21</v>
      </c>
      <c r="AH143" s="119">
        <f t="shared" ca="1" si="222"/>
        <v>78</v>
      </c>
      <c r="AI143" s="119">
        <f t="shared" ca="1" si="222"/>
        <v>6</v>
      </c>
      <c r="AJ143" s="119">
        <f t="shared" ca="1" si="222"/>
        <v>55</v>
      </c>
      <c r="AK143" s="119">
        <f t="shared" ca="1" si="222"/>
        <v>70</v>
      </c>
      <c r="AL143" s="119">
        <f t="shared" ca="1" si="222"/>
        <v>10</v>
      </c>
      <c r="AM143" s="119">
        <f t="shared" ca="1" si="222"/>
        <v>11</v>
      </c>
      <c r="AN143" s="119">
        <f t="shared" ca="1" si="222"/>
        <v>32</v>
      </c>
      <c r="AO143" s="119">
        <f t="shared" ca="1" si="222"/>
        <v>44</v>
      </c>
      <c r="AP143" s="119">
        <f t="shared" ca="1" si="222"/>
        <v>27</v>
      </c>
      <c r="AQ143" s="119">
        <f t="shared" ca="1" si="222"/>
        <v>6</v>
      </c>
      <c r="AR143" s="119">
        <f t="shared" ca="1" si="222"/>
        <v>52</v>
      </c>
      <c r="AS143" s="119">
        <f t="shared" ca="1" si="222"/>
        <v>51</v>
      </c>
      <c r="AT143" s="119">
        <f t="shared" ca="1" si="222"/>
        <v>2</v>
      </c>
      <c r="AU143" s="119">
        <f t="shared" ca="1" si="222"/>
        <v>13</v>
      </c>
      <c r="AV143" s="119">
        <f t="shared" ca="1" si="222"/>
        <v>60</v>
      </c>
      <c r="AW143" s="119">
        <f t="shared" ca="1" si="222"/>
        <v>78</v>
      </c>
      <c r="AX143" s="119">
        <f t="shared" ca="1" si="222"/>
        <v>30</v>
      </c>
      <c r="AY143" s="119">
        <f t="shared" ca="1" si="222"/>
        <v>40</v>
      </c>
      <c r="AZ143" s="119">
        <f t="shared" ca="1" si="222"/>
        <v>22</v>
      </c>
      <c r="BA143" s="119">
        <f t="shared" ca="1" si="222"/>
        <v>53</v>
      </c>
      <c r="BB143" s="119">
        <f t="shared" ca="1" si="222"/>
        <v>39</v>
      </c>
      <c r="BC143" s="119">
        <f t="shared" ca="1" si="222"/>
        <v>8</v>
      </c>
      <c r="BD143" s="119">
        <f t="shared" ca="1" si="222"/>
        <v>43</v>
      </c>
      <c r="BE143" s="119">
        <f t="shared" ca="1" si="222"/>
        <v>15</v>
      </c>
      <c r="BF143" s="119">
        <f t="shared" ca="1" si="222"/>
        <v>14</v>
      </c>
      <c r="BG143" s="119">
        <f t="shared" ca="1" si="222"/>
        <v>22</v>
      </c>
      <c r="BH143" s="119">
        <f t="shared" ca="1" si="222"/>
        <v>65</v>
      </c>
      <c r="BI143" s="120">
        <f t="shared" ca="1" si="222"/>
        <v>29</v>
      </c>
    </row>
    <row r="144" spans="1:61" ht="13.15" x14ac:dyDescent="0.4">
      <c r="A144" s="116">
        <v>44</v>
      </c>
      <c r="B144" s="117">
        <f ca="1">RANDBETWEEN(1,81-1)</f>
        <v>41</v>
      </c>
      <c r="C144" s="117">
        <f t="shared" ref="C144:BI144" ca="1" si="223">RANDBETWEEN(1,81-1)</f>
        <v>50</v>
      </c>
      <c r="D144" s="117">
        <f t="shared" ca="1" si="223"/>
        <v>12</v>
      </c>
      <c r="E144" s="117">
        <f t="shared" ca="1" si="223"/>
        <v>45</v>
      </c>
      <c r="F144" s="117">
        <f t="shared" ca="1" si="223"/>
        <v>63</v>
      </c>
      <c r="G144" s="117">
        <f t="shared" ca="1" si="223"/>
        <v>71</v>
      </c>
      <c r="H144" s="117">
        <f t="shared" ca="1" si="223"/>
        <v>20</v>
      </c>
      <c r="I144" s="117">
        <f t="shared" ca="1" si="223"/>
        <v>44</v>
      </c>
      <c r="J144" s="117">
        <f t="shared" ca="1" si="223"/>
        <v>79</v>
      </c>
      <c r="K144" s="117">
        <f t="shared" ca="1" si="223"/>
        <v>49</v>
      </c>
      <c r="L144" s="117">
        <f t="shared" ca="1" si="223"/>
        <v>22</v>
      </c>
      <c r="M144" s="117">
        <f t="shared" ca="1" si="223"/>
        <v>3</v>
      </c>
      <c r="N144" s="117">
        <f t="shared" ca="1" si="223"/>
        <v>63</v>
      </c>
      <c r="O144" s="117">
        <f t="shared" ca="1" si="223"/>
        <v>40</v>
      </c>
      <c r="P144" s="117">
        <f t="shared" ca="1" si="223"/>
        <v>79</v>
      </c>
      <c r="Q144" s="117">
        <f t="shared" ca="1" si="223"/>
        <v>24</v>
      </c>
      <c r="R144" s="117">
        <f t="shared" ca="1" si="223"/>
        <v>33</v>
      </c>
      <c r="S144" s="117">
        <f t="shared" ca="1" si="223"/>
        <v>45</v>
      </c>
      <c r="T144" s="117">
        <f t="shared" ca="1" si="223"/>
        <v>10</v>
      </c>
      <c r="U144" s="117">
        <f t="shared" ca="1" si="223"/>
        <v>41</v>
      </c>
      <c r="V144" s="117">
        <f t="shared" ca="1" si="223"/>
        <v>71</v>
      </c>
      <c r="W144" s="117">
        <f t="shared" ca="1" si="223"/>
        <v>51</v>
      </c>
      <c r="X144" s="117">
        <f t="shared" ca="1" si="223"/>
        <v>50</v>
      </c>
      <c r="Y144" s="117">
        <f t="shared" ca="1" si="223"/>
        <v>9</v>
      </c>
      <c r="Z144" s="117">
        <f t="shared" ca="1" si="223"/>
        <v>44</v>
      </c>
      <c r="AA144" s="117">
        <f t="shared" ca="1" si="223"/>
        <v>76</v>
      </c>
      <c r="AB144" s="117">
        <f t="shared" ca="1" si="223"/>
        <v>56</v>
      </c>
      <c r="AC144" s="117">
        <f t="shared" ca="1" si="223"/>
        <v>32</v>
      </c>
      <c r="AD144" s="117">
        <f t="shared" ca="1" si="223"/>
        <v>77</v>
      </c>
      <c r="AE144" s="117">
        <f t="shared" ca="1" si="223"/>
        <v>15</v>
      </c>
      <c r="AF144" s="117">
        <f t="shared" ca="1" si="223"/>
        <v>18</v>
      </c>
      <c r="AG144" s="117">
        <f t="shared" ca="1" si="223"/>
        <v>32</v>
      </c>
      <c r="AH144" s="117">
        <f t="shared" ca="1" si="223"/>
        <v>8</v>
      </c>
      <c r="AI144" s="117">
        <f t="shared" ca="1" si="223"/>
        <v>78</v>
      </c>
      <c r="AJ144" s="117">
        <f t="shared" ca="1" si="223"/>
        <v>63</v>
      </c>
      <c r="AK144" s="117">
        <f t="shared" ca="1" si="223"/>
        <v>57</v>
      </c>
      <c r="AL144" s="117">
        <f t="shared" ca="1" si="223"/>
        <v>49</v>
      </c>
      <c r="AM144" s="117">
        <f t="shared" ca="1" si="223"/>
        <v>3</v>
      </c>
      <c r="AN144" s="117">
        <f t="shared" ca="1" si="223"/>
        <v>54</v>
      </c>
      <c r="AO144" s="117">
        <f t="shared" ca="1" si="223"/>
        <v>72</v>
      </c>
      <c r="AP144" s="117">
        <f t="shared" ca="1" si="223"/>
        <v>11</v>
      </c>
      <c r="AQ144" s="117">
        <f t="shared" ca="1" si="223"/>
        <v>78</v>
      </c>
      <c r="AR144" s="117">
        <f t="shared" ca="1" si="223"/>
        <v>36</v>
      </c>
      <c r="AS144" s="117">
        <f t="shared" ca="1" si="223"/>
        <v>30</v>
      </c>
      <c r="AT144" s="117">
        <f t="shared" ca="1" si="223"/>
        <v>40</v>
      </c>
      <c r="AU144" s="117">
        <f t="shared" ca="1" si="223"/>
        <v>25</v>
      </c>
      <c r="AV144" s="117">
        <f t="shared" ca="1" si="223"/>
        <v>6</v>
      </c>
      <c r="AW144" s="117">
        <f t="shared" ca="1" si="223"/>
        <v>2</v>
      </c>
      <c r="AX144" s="117">
        <f t="shared" ca="1" si="223"/>
        <v>3</v>
      </c>
      <c r="AY144" s="117">
        <f t="shared" ca="1" si="223"/>
        <v>14</v>
      </c>
      <c r="AZ144" s="117">
        <f t="shared" ca="1" si="223"/>
        <v>17</v>
      </c>
      <c r="BA144" s="117">
        <f t="shared" ca="1" si="223"/>
        <v>4</v>
      </c>
      <c r="BB144" s="117">
        <f t="shared" ca="1" si="223"/>
        <v>32</v>
      </c>
      <c r="BC144" s="117">
        <f t="shared" ca="1" si="223"/>
        <v>61</v>
      </c>
      <c r="BD144" s="117">
        <f t="shared" ca="1" si="223"/>
        <v>15</v>
      </c>
      <c r="BE144" s="117">
        <f t="shared" ca="1" si="223"/>
        <v>23</v>
      </c>
      <c r="BF144" s="117">
        <f t="shared" ca="1" si="223"/>
        <v>80</v>
      </c>
      <c r="BG144" s="117">
        <f t="shared" ca="1" si="223"/>
        <v>41</v>
      </c>
      <c r="BH144" s="117">
        <f t="shared" ca="1" si="223"/>
        <v>67</v>
      </c>
      <c r="BI144" s="118">
        <f t="shared" ca="1" si="223"/>
        <v>42</v>
      </c>
    </row>
    <row r="145" spans="1:61" ht="13.15" x14ac:dyDescent="0.4">
      <c r="A145" s="116">
        <v>45</v>
      </c>
      <c r="B145" s="119">
        <f ca="1">RANDBETWEEN(1,81-2)</f>
        <v>65</v>
      </c>
      <c r="C145" s="119">
        <f t="shared" ref="C145:BI145" ca="1" si="224">RANDBETWEEN(1,81-2)</f>
        <v>22</v>
      </c>
      <c r="D145" s="119">
        <f t="shared" ca="1" si="224"/>
        <v>8</v>
      </c>
      <c r="E145" s="119">
        <f t="shared" ca="1" si="224"/>
        <v>79</v>
      </c>
      <c r="F145" s="119">
        <f t="shared" ca="1" si="224"/>
        <v>68</v>
      </c>
      <c r="G145" s="119">
        <f t="shared" ca="1" si="224"/>
        <v>12</v>
      </c>
      <c r="H145" s="119">
        <f t="shared" ca="1" si="224"/>
        <v>55</v>
      </c>
      <c r="I145" s="119">
        <f t="shared" ca="1" si="224"/>
        <v>20</v>
      </c>
      <c r="J145" s="119">
        <f t="shared" ca="1" si="224"/>
        <v>20</v>
      </c>
      <c r="K145" s="119">
        <f t="shared" ca="1" si="224"/>
        <v>19</v>
      </c>
      <c r="L145" s="119">
        <f t="shared" ca="1" si="224"/>
        <v>51</v>
      </c>
      <c r="M145" s="119">
        <f t="shared" ca="1" si="224"/>
        <v>24</v>
      </c>
      <c r="N145" s="119">
        <f t="shared" ca="1" si="224"/>
        <v>33</v>
      </c>
      <c r="O145" s="119">
        <f t="shared" ca="1" si="224"/>
        <v>58</v>
      </c>
      <c r="P145" s="119">
        <f t="shared" ca="1" si="224"/>
        <v>50</v>
      </c>
      <c r="Q145" s="119">
        <f t="shared" ca="1" si="224"/>
        <v>71</v>
      </c>
      <c r="R145" s="119">
        <f t="shared" ca="1" si="224"/>
        <v>26</v>
      </c>
      <c r="S145" s="119">
        <f t="shared" ca="1" si="224"/>
        <v>22</v>
      </c>
      <c r="T145" s="119">
        <f t="shared" ca="1" si="224"/>
        <v>38</v>
      </c>
      <c r="U145" s="119">
        <f t="shared" ca="1" si="224"/>
        <v>65</v>
      </c>
      <c r="V145" s="119">
        <f t="shared" ca="1" si="224"/>
        <v>18</v>
      </c>
      <c r="W145" s="119">
        <f t="shared" ca="1" si="224"/>
        <v>32</v>
      </c>
      <c r="X145" s="119">
        <f t="shared" ca="1" si="224"/>
        <v>41</v>
      </c>
      <c r="Y145" s="119">
        <f t="shared" ca="1" si="224"/>
        <v>2</v>
      </c>
      <c r="Z145" s="119">
        <f t="shared" ca="1" si="224"/>
        <v>40</v>
      </c>
      <c r="AA145" s="119">
        <f t="shared" ca="1" si="224"/>
        <v>42</v>
      </c>
      <c r="AB145" s="119">
        <f t="shared" ca="1" si="224"/>
        <v>37</v>
      </c>
      <c r="AC145" s="119">
        <f t="shared" ca="1" si="224"/>
        <v>3</v>
      </c>
      <c r="AD145" s="119">
        <f t="shared" ca="1" si="224"/>
        <v>38</v>
      </c>
      <c r="AE145" s="119">
        <f t="shared" ca="1" si="224"/>
        <v>73</v>
      </c>
      <c r="AF145" s="119">
        <f t="shared" ca="1" si="224"/>
        <v>64</v>
      </c>
      <c r="AG145" s="119">
        <f t="shared" ca="1" si="224"/>
        <v>61</v>
      </c>
      <c r="AH145" s="119">
        <f t="shared" ca="1" si="224"/>
        <v>1</v>
      </c>
      <c r="AI145" s="119">
        <f t="shared" ca="1" si="224"/>
        <v>48</v>
      </c>
      <c r="AJ145" s="119">
        <f t="shared" ca="1" si="224"/>
        <v>62</v>
      </c>
      <c r="AK145" s="119">
        <f t="shared" ca="1" si="224"/>
        <v>2</v>
      </c>
      <c r="AL145" s="119">
        <f t="shared" ca="1" si="224"/>
        <v>38</v>
      </c>
      <c r="AM145" s="119">
        <f t="shared" ca="1" si="224"/>
        <v>45</v>
      </c>
      <c r="AN145" s="119">
        <f t="shared" ca="1" si="224"/>
        <v>15</v>
      </c>
      <c r="AO145" s="119">
        <f t="shared" ca="1" si="224"/>
        <v>8</v>
      </c>
      <c r="AP145" s="119">
        <f t="shared" ca="1" si="224"/>
        <v>51</v>
      </c>
      <c r="AQ145" s="119">
        <f t="shared" ca="1" si="224"/>
        <v>2</v>
      </c>
      <c r="AR145" s="119">
        <f t="shared" ca="1" si="224"/>
        <v>71</v>
      </c>
      <c r="AS145" s="119">
        <f t="shared" ca="1" si="224"/>
        <v>30</v>
      </c>
      <c r="AT145" s="119">
        <f t="shared" ca="1" si="224"/>
        <v>65</v>
      </c>
      <c r="AU145" s="119">
        <f t="shared" ca="1" si="224"/>
        <v>74</v>
      </c>
      <c r="AV145" s="119">
        <f t="shared" ca="1" si="224"/>
        <v>72</v>
      </c>
      <c r="AW145" s="119">
        <f t="shared" ca="1" si="224"/>
        <v>66</v>
      </c>
      <c r="AX145" s="119">
        <f t="shared" ca="1" si="224"/>
        <v>61</v>
      </c>
      <c r="AY145" s="119">
        <f t="shared" ca="1" si="224"/>
        <v>53</v>
      </c>
      <c r="AZ145" s="119">
        <f t="shared" ca="1" si="224"/>
        <v>3</v>
      </c>
      <c r="BA145" s="119">
        <f t="shared" ca="1" si="224"/>
        <v>20</v>
      </c>
      <c r="BB145" s="119">
        <f t="shared" ca="1" si="224"/>
        <v>72</v>
      </c>
      <c r="BC145" s="119">
        <f t="shared" ca="1" si="224"/>
        <v>26</v>
      </c>
      <c r="BD145" s="119">
        <f t="shared" ca="1" si="224"/>
        <v>24</v>
      </c>
      <c r="BE145" s="119">
        <f t="shared" ca="1" si="224"/>
        <v>64</v>
      </c>
      <c r="BF145" s="119">
        <f t="shared" ca="1" si="224"/>
        <v>64</v>
      </c>
      <c r="BG145" s="119">
        <f t="shared" ca="1" si="224"/>
        <v>13</v>
      </c>
      <c r="BH145" s="119">
        <f t="shared" ca="1" si="224"/>
        <v>41</v>
      </c>
      <c r="BI145" s="120">
        <f t="shared" ca="1" si="224"/>
        <v>65</v>
      </c>
    </row>
    <row r="146" spans="1:61" ht="13.15" x14ac:dyDescent="0.4">
      <c r="A146" s="116">
        <v>46</v>
      </c>
      <c r="B146" s="117">
        <f ca="1">RANDBETWEEN(1,81)</f>
        <v>13</v>
      </c>
      <c r="C146" s="117">
        <f t="shared" ref="C146:BI146" ca="1" si="225">RANDBETWEEN(1,81)</f>
        <v>53</v>
      </c>
      <c r="D146" s="117">
        <f t="shared" ca="1" si="225"/>
        <v>65</v>
      </c>
      <c r="E146" s="117">
        <f t="shared" ca="1" si="225"/>
        <v>77</v>
      </c>
      <c r="F146" s="117">
        <f t="shared" ca="1" si="225"/>
        <v>74</v>
      </c>
      <c r="G146" s="117">
        <f t="shared" ca="1" si="225"/>
        <v>31</v>
      </c>
      <c r="H146" s="117">
        <f t="shared" ca="1" si="225"/>
        <v>13</v>
      </c>
      <c r="I146" s="117">
        <f t="shared" ca="1" si="225"/>
        <v>7</v>
      </c>
      <c r="J146" s="117">
        <f t="shared" ca="1" si="225"/>
        <v>9</v>
      </c>
      <c r="K146" s="117">
        <f t="shared" ca="1" si="225"/>
        <v>66</v>
      </c>
      <c r="L146" s="117">
        <f t="shared" ca="1" si="225"/>
        <v>71</v>
      </c>
      <c r="M146" s="117">
        <f t="shared" ca="1" si="225"/>
        <v>72</v>
      </c>
      <c r="N146" s="117">
        <f t="shared" ca="1" si="225"/>
        <v>78</v>
      </c>
      <c r="O146" s="117">
        <f t="shared" ca="1" si="225"/>
        <v>41</v>
      </c>
      <c r="P146" s="117">
        <f t="shared" ca="1" si="225"/>
        <v>28</v>
      </c>
      <c r="Q146" s="117">
        <f t="shared" ca="1" si="225"/>
        <v>20</v>
      </c>
      <c r="R146" s="117">
        <f t="shared" ca="1" si="225"/>
        <v>19</v>
      </c>
      <c r="S146" s="117">
        <f t="shared" ca="1" si="225"/>
        <v>17</v>
      </c>
      <c r="T146" s="117">
        <f t="shared" ca="1" si="225"/>
        <v>79</v>
      </c>
      <c r="U146" s="117">
        <f t="shared" ca="1" si="225"/>
        <v>19</v>
      </c>
      <c r="V146" s="117">
        <f t="shared" ca="1" si="225"/>
        <v>21</v>
      </c>
      <c r="W146" s="117">
        <f t="shared" ca="1" si="225"/>
        <v>4</v>
      </c>
      <c r="X146" s="117">
        <f t="shared" ca="1" si="225"/>
        <v>36</v>
      </c>
      <c r="Y146" s="117">
        <f t="shared" ca="1" si="225"/>
        <v>64</v>
      </c>
      <c r="Z146" s="117">
        <f t="shared" ca="1" si="225"/>
        <v>16</v>
      </c>
      <c r="AA146" s="117">
        <f t="shared" ca="1" si="225"/>
        <v>48</v>
      </c>
      <c r="AB146" s="117">
        <f t="shared" ca="1" si="225"/>
        <v>32</v>
      </c>
      <c r="AC146" s="117">
        <f t="shared" ca="1" si="225"/>
        <v>73</v>
      </c>
      <c r="AD146" s="117">
        <f t="shared" ca="1" si="225"/>
        <v>53</v>
      </c>
      <c r="AE146" s="117">
        <f t="shared" ca="1" si="225"/>
        <v>19</v>
      </c>
      <c r="AF146" s="117">
        <f t="shared" ca="1" si="225"/>
        <v>4</v>
      </c>
      <c r="AG146" s="117">
        <f t="shared" ca="1" si="225"/>
        <v>68</v>
      </c>
      <c r="AH146" s="117">
        <f t="shared" ca="1" si="225"/>
        <v>32</v>
      </c>
      <c r="AI146" s="117">
        <f t="shared" ca="1" si="225"/>
        <v>21</v>
      </c>
      <c r="AJ146" s="117">
        <f t="shared" ca="1" si="225"/>
        <v>31</v>
      </c>
      <c r="AK146" s="117">
        <f t="shared" ca="1" si="225"/>
        <v>7</v>
      </c>
      <c r="AL146" s="117">
        <f t="shared" ca="1" si="225"/>
        <v>12</v>
      </c>
      <c r="AM146" s="117">
        <f t="shared" ca="1" si="225"/>
        <v>61</v>
      </c>
      <c r="AN146" s="117">
        <f t="shared" ca="1" si="225"/>
        <v>21</v>
      </c>
      <c r="AO146" s="117">
        <f t="shared" ca="1" si="225"/>
        <v>2</v>
      </c>
      <c r="AP146" s="117">
        <f t="shared" ca="1" si="225"/>
        <v>63</v>
      </c>
      <c r="AQ146" s="117">
        <f t="shared" ca="1" si="225"/>
        <v>5</v>
      </c>
      <c r="AR146" s="117">
        <f t="shared" ca="1" si="225"/>
        <v>68</v>
      </c>
      <c r="AS146" s="117">
        <f t="shared" ca="1" si="225"/>
        <v>11</v>
      </c>
      <c r="AT146" s="117">
        <f t="shared" ca="1" si="225"/>
        <v>21</v>
      </c>
      <c r="AU146" s="117">
        <f t="shared" ca="1" si="225"/>
        <v>49</v>
      </c>
      <c r="AV146" s="117">
        <f t="shared" ca="1" si="225"/>
        <v>7</v>
      </c>
      <c r="AW146" s="117">
        <f t="shared" ca="1" si="225"/>
        <v>61</v>
      </c>
      <c r="AX146" s="117">
        <f t="shared" ca="1" si="225"/>
        <v>59</v>
      </c>
      <c r="AY146" s="117">
        <f t="shared" ca="1" si="225"/>
        <v>26</v>
      </c>
      <c r="AZ146" s="117">
        <f t="shared" ca="1" si="225"/>
        <v>1</v>
      </c>
      <c r="BA146" s="117">
        <f t="shared" ca="1" si="225"/>
        <v>25</v>
      </c>
      <c r="BB146" s="117">
        <f t="shared" ca="1" si="225"/>
        <v>57</v>
      </c>
      <c r="BC146" s="117">
        <f t="shared" ca="1" si="225"/>
        <v>28</v>
      </c>
      <c r="BD146" s="117">
        <f t="shared" ca="1" si="225"/>
        <v>41</v>
      </c>
      <c r="BE146" s="117">
        <f t="shared" ca="1" si="225"/>
        <v>51</v>
      </c>
      <c r="BF146" s="117">
        <f t="shared" ca="1" si="225"/>
        <v>11</v>
      </c>
      <c r="BG146" s="117">
        <f t="shared" ca="1" si="225"/>
        <v>63</v>
      </c>
      <c r="BH146" s="117">
        <f t="shared" ca="1" si="225"/>
        <v>68</v>
      </c>
      <c r="BI146" s="118">
        <f t="shared" ca="1" si="225"/>
        <v>28</v>
      </c>
    </row>
    <row r="147" spans="1:61" ht="13.15" x14ac:dyDescent="0.4">
      <c r="A147" s="116">
        <v>47</v>
      </c>
      <c r="B147" s="119">
        <f ca="1">RANDBETWEEN(1,81-1)</f>
        <v>62</v>
      </c>
      <c r="C147" s="119">
        <f t="shared" ref="C147:BI147" ca="1" si="226">RANDBETWEEN(1,81-1)</f>
        <v>55</v>
      </c>
      <c r="D147" s="119">
        <f t="shared" ca="1" si="226"/>
        <v>24</v>
      </c>
      <c r="E147" s="119">
        <f t="shared" ca="1" si="226"/>
        <v>53</v>
      </c>
      <c r="F147" s="119">
        <f t="shared" ca="1" si="226"/>
        <v>75</v>
      </c>
      <c r="G147" s="119">
        <f t="shared" ca="1" si="226"/>
        <v>38</v>
      </c>
      <c r="H147" s="119">
        <f t="shared" ca="1" si="226"/>
        <v>61</v>
      </c>
      <c r="I147" s="119">
        <f t="shared" ca="1" si="226"/>
        <v>9</v>
      </c>
      <c r="J147" s="119">
        <f t="shared" ca="1" si="226"/>
        <v>11</v>
      </c>
      <c r="K147" s="119">
        <f t="shared" ca="1" si="226"/>
        <v>5</v>
      </c>
      <c r="L147" s="119">
        <f t="shared" ca="1" si="226"/>
        <v>8</v>
      </c>
      <c r="M147" s="119">
        <f t="shared" ca="1" si="226"/>
        <v>34</v>
      </c>
      <c r="N147" s="119">
        <f t="shared" ca="1" si="226"/>
        <v>62</v>
      </c>
      <c r="O147" s="119">
        <f t="shared" ca="1" si="226"/>
        <v>69</v>
      </c>
      <c r="P147" s="119">
        <f t="shared" ca="1" si="226"/>
        <v>78</v>
      </c>
      <c r="Q147" s="119">
        <f t="shared" ca="1" si="226"/>
        <v>63</v>
      </c>
      <c r="R147" s="119">
        <f t="shared" ca="1" si="226"/>
        <v>11</v>
      </c>
      <c r="S147" s="119">
        <f t="shared" ca="1" si="226"/>
        <v>8</v>
      </c>
      <c r="T147" s="119">
        <f t="shared" ca="1" si="226"/>
        <v>77</v>
      </c>
      <c r="U147" s="119">
        <f t="shared" ca="1" si="226"/>
        <v>54</v>
      </c>
      <c r="V147" s="119">
        <f t="shared" ca="1" si="226"/>
        <v>16</v>
      </c>
      <c r="W147" s="119">
        <f t="shared" ca="1" si="226"/>
        <v>30</v>
      </c>
      <c r="X147" s="119">
        <f t="shared" ca="1" si="226"/>
        <v>80</v>
      </c>
      <c r="Y147" s="119">
        <f t="shared" ca="1" si="226"/>
        <v>28</v>
      </c>
      <c r="Z147" s="119">
        <f t="shared" ca="1" si="226"/>
        <v>46</v>
      </c>
      <c r="AA147" s="119">
        <f t="shared" ca="1" si="226"/>
        <v>2</v>
      </c>
      <c r="AB147" s="119">
        <f t="shared" ca="1" si="226"/>
        <v>27</v>
      </c>
      <c r="AC147" s="119">
        <f t="shared" ca="1" si="226"/>
        <v>68</v>
      </c>
      <c r="AD147" s="119">
        <f t="shared" ca="1" si="226"/>
        <v>68</v>
      </c>
      <c r="AE147" s="119">
        <f t="shared" ca="1" si="226"/>
        <v>32</v>
      </c>
      <c r="AF147" s="119">
        <f t="shared" ca="1" si="226"/>
        <v>23</v>
      </c>
      <c r="AG147" s="119">
        <f t="shared" ca="1" si="226"/>
        <v>49</v>
      </c>
      <c r="AH147" s="119">
        <f t="shared" ca="1" si="226"/>
        <v>17</v>
      </c>
      <c r="AI147" s="119">
        <f t="shared" ca="1" si="226"/>
        <v>27</v>
      </c>
      <c r="AJ147" s="119">
        <f t="shared" ca="1" si="226"/>
        <v>47</v>
      </c>
      <c r="AK147" s="119">
        <f t="shared" ca="1" si="226"/>
        <v>51</v>
      </c>
      <c r="AL147" s="119">
        <f t="shared" ca="1" si="226"/>
        <v>42</v>
      </c>
      <c r="AM147" s="119">
        <f t="shared" ca="1" si="226"/>
        <v>71</v>
      </c>
      <c r="AN147" s="119">
        <f t="shared" ca="1" si="226"/>
        <v>77</v>
      </c>
      <c r="AO147" s="119">
        <f t="shared" ca="1" si="226"/>
        <v>13</v>
      </c>
      <c r="AP147" s="119">
        <f t="shared" ca="1" si="226"/>
        <v>44</v>
      </c>
      <c r="AQ147" s="119">
        <f t="shared" ca="1" si="226"/>
        <v>64</v>
      </c>
      <c r="AR147" s="119">
        <f t="shared" ca="1" si="226"/>
        <v>7</v>
      </c>
      <c r="AS147" s="119">
        <f t="shared" ca="1" si="226"/>
        <v>72</v>
      </c>
      <c r="AT147" s="119">
        <f t="shared" ca="1" si="226"/>
        <v>10</v>
      </c>
      <c r="AU147" s="119">
        <f t="shared" ca="1" si="226"/>
        <v>27</v>
      </c>
      <c r="AV147" s="119">
        <f t="shared" ca="1" si="226"/>
        <v>70</v>
      </c>
      <c r="AW147" s="119">
        <f t="shared" ca="1" si="226"/>
        <v>71</v>
      </c>
      <c r="AX147" s="119">
        <f t="shared" ca="1" si="226"/>
        <v>5</v>
      </c>
      <c r="AY147" s="119">
        <f t="shared" ca="1" si="226"/>
        <v>37</v>
      </c>
      <c r="AZ147" s="119">
        <f t="shared" ca="1" si="226"/>
        <v>50</v>
      </c>
      <c r="BA147" s="119">
        <f t="shared" ca="1" si="226"/>
        <v>2</v>
      </c>
      <c r="BB147" s="119">
        <f t="shared" ca="1" si="226"/>
        <v>43</v>
      </c>
      <c r="BC147" s="119">
        <f t="shared" ca="1" si="226"/>
        <v>61</v>
      </c>
      <c r="BD147" s="119">
        <f t="shared" ca="1" si="226"/>
        <v>41</v>
      </c>
      <c r="BE147" s="119">
        <f t="shared" ca="1" si="226"/>
        <v>59</v>
      </c>
      <c r="BF147" s="119">
        <f t="shared" ca="1" si="226"/>
        <v>60</v>
      </c>
      <c r="BG147" s="119">
        <f t="shared" ca="1" si="226"/>
        <v>41</v>
      </c>
      <c r="BH147" s="119">
        <f t="shared" ca="1" si="226"/>
        <v>37</v>
      </c>
      <c r="BI147" s="120">
        <f t="shared" ca="1" si="226"/>
        <v>78</v>
      </c>
    </row>
    <row r="148" spans="1:61" ht="13.15" x14ac:dyDescent="0.4">
      <c r="A148" s="116">
        <v>48</v>
      </c>
      <c r="B148" s="117">
        <f ca="1">RANDBETWEEN(1,81-2)</f>
        <v>29</v>
      </c>
      <c r="C148" s="117">
        <f t="shared" ref="C148:BI148" ca="1" si="227">RANDBETWEEN(1,81-2)</f>
        <v>12</v>
      </c>
      <c r="D148" s="117">
        <f t="shared" ca="1" si="227"/>
        <v>58</v>
      </c>
      <c r="E148" s="117">
        <f t="shared" ca="1" si="227"/>
        <v>72</v>
      </c>
      <c r="F148" s="117">
        <f t="shared" ca="1" si="227"/>
        <v>46</v>
      </c>
      <c r="G148" s="117">
        <f t="shared" ca="1" si="227"/>
        <v>5</v>
      </c>
      <c r="H148" s="117">
        <f t="shared" ca="1" si="227"/>
        <v>14</v>
      </c>
      <c r="I148" s="117">
        <f t="shared" ca="1" si="227"/>
        <v>30</v>
      </c>
      <c r="J148" s="117">
        <f t="shared" ca="1" si="227"/>
        <v>28</v>
      </c>
      <c r="K148" s="117">
        <f t="shared" ca="1" si="227"/>
        <v>59</v>
      </c>
      <c r="L148" s="117">
        <f t="shared" ca="1" si="227"/>
        <v>71</v>
      </c>
      <c r="M148" s="117">
        <f t="shared" ca="1" si="227"/>
        <v>53</v>
      </c>
      <c r="N148" s="117">
        <f t="shared" ca="1" si="227"/>
        <v>40</v>
      </c>
      <c r="O148" s="117">
        <f t="shared" ca="1" si="227"/>
        <v>72</v>
      </c>
      <c r="P148" s="117">
        <f t="shared" ca="1" si="227"/>
        <v>12</v>
      </c>
      <c r="Q148" s="117">
        <f t="shared" ca="1" si="227"/>
        <v>36</v>
      </c>
      <c r="R148" s="117">
        <f t="shared" ca="1" si="227"/>
        <v>14</v>
      </c>
      <c r="S148" s="117">
        <f t="shared" ca="1" si="227"/>
        <v>14</v>
      </c>
      <c r="T148" s="117">
        <f t="shared" ca="1" si="227"/>
        <v>36</v>
      </c>
      <c r="U148" s="117">
        <f t="shared" ca="1" si="227"/>
        <v>74</v>
      </c>
      <c r="V148" s="117">
        <f t="shared" ca="1" si="227"/>
        <v>44</v>
      </c>
      <c r="W148" s="117">
        <f t="shared" ca="1" si="227"/>
        <v>8</v>
      </c>
      <c r="X148" s="117">
        <f t="shared" ca="1" si="227"/>
        <v>73</v>
      </c>
      <c r="Y148" s="117">
        <f t="shared" ca="1" si="227"/>
        <v>76</v>
      </c>
      <c r="Z148" s="117">
        <f t="shared" ca="1" si="227"/>
        <v>78</v>
      </c>
      <c r="AA148" s="117">
        <f t="shared" ca="1" si="227"/>
        <v>21</v>
      </c>
      <c r="AB148" s="117">
        <f t="shared" ca="1" si="227"/>
        <v>47</v>
      </c>
      <c r="AC148" s="117">
        <f t="shared" ca="1" si="227"/>
        <v>61</v>
      </c>
      <c r="AD148" s="117">
        <f t="shared" ca="1" si="227"/>
        <v>36</v>
      </c>
      <c r="AE148" s="117">
        <f t="shared" ca="1" si="227"/>
        <v>71</v>
      </c>
      <c r="AF148" s="117">
        <f t="shared" ca="1" si="227"/>
        <v>49</v>
      </c>
      <c r="AG148" s="117">
        <f t="shared" ca="1" si="227"/>
        <v>36</v>
      </c>
      <c r="AH148" s="117">
        <f t="shared" ca="1" si="227"/>
        <v>55</v>
      </c>
      <c r="AI148" s="117">
        <f t="shared" ca="1" si="227"/>
        <v>45</v>
      </c>
      <c r="AJ148" s="117">
        <f t="shared" ca="1" si="227"/>
        <v>2</v>
      </c>
      <c r="AK148" s="117">
        <f t="shared" ca="1" si="227"/>
        <v>46</v>
      </c>
      <c r="AL148" s="117">
        <f t="shared" ca="1" si="227"/>
        <v>52</v>
      </c>
      <c r="AM148" s="117">
        <f t="shared" ca="1" si="227"/>
        <v>1</v>
      </c>
      <c r="AN148" s="117">
        <f t="shared" ca="1" si="227"/>
        <v>4</v>
      </c>
      <c r="AO148" s="117">
        <f t="shared" ca="1" si="227"/>
        <v>20</v>
      </c>
      <c r="AP148" s="117">
        <f t="shared" ca="1" si="227"/>
        <v>7</v>
      </c>
      <c r="AQ148" s="117">
        <f t="shared" ca="1" si="227"/>
        <v>50</v>
      </c>
      <c r="AR148" s="117">
        <f t="shared" ca="1" si="227"/>
        <v>34</v>
      </c>
      <c r="AS148" s="117">
        <f t="shared" ca="1" si="227"/>
        <v>1</v>
      </c>
      <c r="AT148" s="117">
        <f t="shared" ca="1" si="227"/>
        <v>77</v>
      </c>
      <c r="AU148" s="117">
        <f t="shared" ca="1" si="227"/>
        <v>57</v>
      </c>
      <c r="AV148" s="117">
        <f t="shared" ca="1" si="227"/>
        <v>55</v>
      </c>
      <c r="AW148" s="117">
        <f t="shared" ca="1" si="227"/>
        <v>43</v>
      </c>
      <c r="AX148" s="117">
        <f t="shared" ca="1" si="227"/>
        <v>14</v>
      </c>
      <c r="AY148" s="117">
        <f t="shared" ca="1" si="227"/>
        <v>75</v>
      </c>
      <c r="AZ148" s="117">
        <f t="shared" ca="1" si="227"/>
        <v>53</v>
      </c>
      <c r="BA148" s="117">
        <f t="shared" ca="1" si="227"/>
        <v>65</v>
      </c>
      <c r="BB148" s="117">
        <f t="shared" ca="1" si="227"/>
        <v>45</v>
      </c>
      <c r="BC148" s="117">
        <f t="shared" ca="1" si="227"/>
        <v>1</v>
      </c>
      <c r="BD148" s="117">
        <f t="shared" ca="1" si="227"/>
        <v>59</v>
      </c>
      <c r="BE148" s="117">
        <f t="shared" ca="1" si="227"/>
        <v>12</v>
      </c>
      <c r="BF148" s="117">
        <f t="shared" ca="1" si="227"/>
        <v>67</v>
      </c>
      <c r="BG148" s="117">
        <f t="shared" ca="1" si="227"/>
        <v>41</v>
      </c>
      <c r="BH148" s="117">
        <f t="shared" ca="1" si="227"/>
        <v>25</v>
      </c>
      <c r="BI148" s="118">
        <f t="shared" ca="1" si="227"/>
        <v>49</v>
      </c>
    </row>
    <row r="149" spans="1:61" ht="13.15" x14ac:dyDescent="0.4">
      <c r="A149" s="116">
        <v>49</v>
      </c>
      <c r="B149" s="119">
        <f ca="1">RANDBETWEEN(1,81)</f>
        <v>68</v>
      </c>
      <c r="C149" s="119">
        <f t="shared" ref="C149:BI149" ca="1" si="228">RANDBETWEEN(1,81)</f>
        <v>45</v>
      </c>
      <c r="D149" s="119">
        <f t="shared" ca="1" si="228"/>
        <v>37</v>
      </c>
      <c r="E149" s="119">
        <f t="shared" ca="1" si="228"/>
        <v>75</v>
      </c>
      <c r="F149" s="119">
        <f t="shared" ca="1" si="228"/>
        <v>7</v>
      </c>
      <c r="G149" s="119">
        <f t="shared" ca="1" si="228"/>
        <v>65</v>
      </c>
      <c r="H149" s="119">
        <f t="shared" ca="1" si="228"/>
        <v>52</v>
      </c>
      <c r="I149" s="119">
        <f t="shared" ca="1" si="228"/>
        <v>60</v>
      </c>
      <c r="J149" s="119">
        <f t="shared" ca="1" si="228"/>
        <v>55</v>
      </c>
      <c r="K149" s="119">
        <f t="shared" ca="1" si="228"/>
        <v>81</v>
      </c>
      <c r="L149" s="119">
        <f t="shared" ca="1" si="228"/>
        <v>61</v>
      </c>
      <c r="M149" s="119">
        <f t="shared" ca="1" si="228"/>
        <v>81</v>
      </c>
      <c r="N149" s="119">
        <f t="shared" ca="1" si="228"/>
        <v>6</v>
      </c>
      <c r="O149" s="119">
        <f t="shared" ca="1" si="228"/>
        <v>80</v>
      </c>
      <c r="P149" s="119">
        <f t="shared" ca="1" si="228"/>
        <v>68</v>
      </c>
      <c r="Q149" s="119">
        <f t="shared" ca="1" si="228"/>
        <v>27</v>
      </c>
      <c r="R149" s="119">
        <f t="shared" ca="1" si="228"/>
        <v>22</v>
      </c>
      <c r="S149" s="119">
        <f t="shared" ca="1" si="228"/>
        <v>14</v>
      </c>
      <c r="T149" s="119">
        <f t="shared" ca="1" si="228"/>
        <v>12</v>
      </c>
      <c r="U149" s="119">
        <f t="shared" ca="1" si="228"/>
        <v>28</v>
      </c>
      <c r="V149" s="119">
        <f t="shared" ca="1" si="228"/>
        <v>7</v>
      </c>
      <c r="W149" s="119">
        <f t="shared" ca="1" si="228"/>
        <v>25</v>
      </c>
      <c r="X149" s="119">
        <f t="shared" ca="1" si="228"/>
        <v>77</v>
      </c>
      <c r="Y149" s="119">
        <f t="shared" ca="1" si="228"/>
        <v>28</v>
      </c>
      <c r="Z149" s="119">
        <f t="shared" ca="1" si="228"/>
        <v>52</v>
      </c>
      <c r="AA149" s="119">
        <f t="shared" ca="1" si="228"/>
        <v>23</v>
      </c>
      <c r="AB149" s="119">
        <f t="shared" ca="1" si="228"/>
        <v>9</v>
      </c>
      <c r="AC149" s="119">
        <f t="shared" ca="1" si="228"/>
        <v>37</v>
      </c>
      <c r="AD149" s="119">
        <f t="shared" ca="1" si="228"/>
        <v>1</v>
      </c>
      <c r="AE149" s="119">
        <f t="shared" ca="1" si="228"/>
        <v>72</v>
      </c>
      <c r="AF149" s="119">
        <f t="shared" ca="1" si="228"/>
        <v>14</v>
      </c>
      <c r="AG149" s="119">
        <f t="shared" ca="1" si="228"/>
        <v>1</v>
      </c>
      <c r="AH149" s="119">
        <f t="shared" ca="1" si="228"/>
        <v>43</v>
      </c>
      <c r="AI149" s="119">
        <f t="shared" ca="1" si="228"/>
        <v>61</v>
      </c>
      <c r="AJ149" s="119">
        <f t="shared" ca="1" si="228"/>
        <v>40</v>
      </c>
      <c r="AK149" s="119">
        <f t="shared" ca="1" si="228"/>
        <v>31</v>
      </c>
      <c r="AL149" s="119">
        <f t="shared" ca="1" si="228"/>
        <v>22</v>
      </c>
      <c r="AM149" s="119">
        <f t="shared" ca="1" si="228"/>
        <v>78</v>
      </c>
      <c r="AN149" s="119">
        <f t="shared" ca="1" si="228"/>
        <v>21</v>
      </c>
      <c r="AO149" s="119">
        <f t="shared" ca="1" si="228"/>
        <v>16</v>
      </c>
      <c r="AP149" s="119">
        <f t="shared" ca="1" si="228"/>
        <v>8</v>
      </c>
      <c r="AQ149" s="119">
        <f t="shared" ca="1" si="228"/>
        <v>78</v>
      </c>
      <c r="AR149" s="119">
        <f t="shared" ca="1" si="228"/>
        <v>30</v>
      </c>
      <c r="AS149" s="119">
        <f t="shared" ca="1" si="228"/>
        <v>38</v>
      </c>
      <c r="AT149" s="119">
        <f t="shared" ca="1" si="228"/>
        <v>43</v>
      </c>
      <c r="AU149" s="119">
        <f t="shared" ca="1" si="228"/>
        <v>73</v>
      </c>
      <c r="AV149" s="119">
        <f t="shared" ca="1" si="228"/>
        <v>25</v>
      </c>
      <c r="AW149" s="119">
        <f t="shared" ca="1" si="228"/>
        <v>37</v>
      </c>
      <c r="AX149" s="119">
        <f t="shared" ca="1" si="228"/>
        <v>36</v>
      </c>
      <c r="AY149" s="119">
        <f t="shared" ca="1" si="228"/>
        <v>79</v>
      </c>
      <c r="AZ149" s="119">
        <f t="shared" ca="1" si="228"/>
        <v>12</v>
      </c>
      <c r="BA149" s="119">
        <f t="shared" ca="1" si="228"/>
        <v>53</v>
      </c>
      <c r="BB149" s="119">
        <f t="shared" ca="1" si="228"/>
        <v>6</v>
      </c>
      <c r="BC149" s="119">
        <f t="shared" ca="1" si="228"/>
        <v>60</v>
      </c>
      <c r="BD149" s="119">
        <f t="shared" ca="1" si="228"/>
        <v>13</v>
      </c>
      <c r="BE149" s="119">
        <f t="shared" ca="1" si="228"/>
        <v>40</v>
      </c>
      <c r="BF149" s="119">
        <f t="shared" ca="1" si="228"/>
        <v>42</v>
      </c>
      <c r="BG149" s="119">
        <f t="shared" ca="1" si="228"/>
        <v>25</v>
      </c>
      <c r="BH149" s="119">
        <f t="shared" ca="1" si="228"/>
        <v>75</v>
      </c>
      <c r="BI149" s="120">
        <f t="shared" ca="1" si="228"/>
        <v>45</v>
      </c>
    </row>
    <row r="150" spans="1:61" ht="13.15" x14ac:dyDescent="0.4">
      <c r="A150" s="116">
        <v>50</v>
      </c>
      <c r="B150" s="117">
        <f ca="1">RANDBETWEEN(1,81-1)</f>
        <v>39</v>
      </c>
      <c r="C150" s="117">
        <f t="shared" ref="C150:BI150" ca="1" si="229">RANDBETWEEN(1,81-1)</f>
        <v>52</v>
      </c>
      <c r="D150" s="117">
        <f t="shared" ca="1" si="229"/>
        <v>59</v>
      </c>
      <c r="E150" s="117">
        <f t="shared" ca="1" si="229"/>
        <v>59</v>
      </c>
      <c r="F150" s="117">
        <f t="shared" ca="1" si="229"/>
        <v>31</v>
      </c>
      <c r="G150" s="117">
        <f t="shared" ca="1" si="229"/>
        <v>61</v>
      </c>
      <c r="H150" s="117">
        <f t="shared" ca="1" si="229"/>
        <v>24</v>
      </c>
      <c r="I150" s="117">
        <f t="shared" ca="1" si="229"/>
        <v>79</v>
      </c>
      <c r="J150" s="117">
        <f t="shared" ca="1" si="229"/>
        <v>18</v>
      </c>
      <c r="K150" s="117">
        <f t="shared" ca="1" si="229"/>
        <v>20</v>
      </c>
      <c r="L150" s="117">
        <f t="shared" ca="1" si="229"/>
        <v>7</v>
      </c>
      <c r="M150" s="117">
        <f t="shared" ca="1" si="229"/>
        <v>41</v>
      </c>
      <c r="N150" s="117">
        <f t="shared" ca="1" si="229"/>
        <v>58</v>
      </c>
      <c r="O150" s="117">
        <f t="shared" ca="1" si="229"/>
        <v>7</v>
      </c>
      <c r="P150" s="117">
        <f t="shared" ca="1" si="229"/>
        <v>37</v>
      </c>
      <c r="Q150" s="117">
        <f t="shared" ca="1" si="229"/>
        <v>5</v>
      </c>
      <c r="R150" s="117">
        <f t="shared" ca="1" si="229"/>
        <v>61</v>
      </c>
      <c r="S150" s="117">
        <f t="shared" ca="1" si="229"/>
        <v>10</v>
      </c>
      <c r="T150" s="117">
        <f t="shared" ca="1" si="229"/>
        <v>39</v>
      </c>
      <c r="U150" s="117">
        <f t="shared" ca="1" si="229"/>
        <v>30</v>
      </c>
      <c r="V150" s="117">
        <f t="shared" ca="1" si="229"/>
        <v>25</v>
      </c>
      <c r="W150" s="117">
        <f t="shared" ca="1" si="229"/>
        <v>58</v>
      </c>
      <c r="X150" s="117">
        <f t="shared" ca="1" si="229"/>
        <v>14</v>
      </c>
      <c r="Y150" s="117">
        <f t="shared" ca="1" si="229"/>
        <v>53</v>
      </c>
      <c r="Z150" s="117">
        <f t="shared" ca="1" si="229"/>
        <v>31</v>
      </c>
      <c r="AA150" s="117">
        <f t="shared" ca="1" si="229"/>
        <v>21</v>
      </c>
      <c r="AB150" s="117">
        <f t="shared" ca="1" si="229"/>
        <v>40</v>
      </c>
      <c r="AC150" s="117">
        <f t="shared" ca="1" si="229"/>
        <v>51</v>
      </c>
      <c r="AD150" s="117">
        <f t="shared" ca="1" si="229"/>
        <v>31</v>
      </c>
      <c r="AE150" s="117">
        <f t="shared" ca="1" si="229"/>
        <v>80</v>
      </c>
      <c r="AF150" s="117">
        <f t="shared" ca="1" si="229"/>
        <v>71</v>
      </c>
      <c r="AG150" s="117">
        <f t="shared" ca="1" si="229"/>
        <v>1</v>
      </c>
      <c r="AH150" s="117">
        <f t="shared" ca="1" si="229"/>
        <v>24</v>
      </c>
      <c r="AI150" s="117">
        <f t="shared" ca="1" si="229"/>
        <v>3</v>
      </c>
      <c r="AJ150" s="117">
        <f t="shared" ca="1" si="229"/>
        <v>33</v>
      </c>
      <c r="AK150" s="117">
        <f t="shared" ca="1" si="229"/>
        <v>66</v>
      </c>
      <c r="AL150" s="117">
        <f t="shared" ca="1" si="229"/>
        <v>30</v>
      </c>
      <c r="AM150" s="117">
        <f t="shared" ca="1" si="229"/>
        <v>34</v>
      </c>
      <c r="AN150" s="117">
        <f t="shared" ca="1" si="229"/>
        <v>22</v>
      </c>
      <c r="AO150" s="117">
        <f t="shared" ca="1" si="229"/>
        <v>5</v>
      </c>
      <c r="AP150" s="117">
        <f t="shared" ca="1" si="229"/>
        <v>2</v>
      </c>
      <c r="AQ150" s="117">
        <f t="shared" ca="1" si="229"/>
        <v>63</v>
      </c>
      <c r="AR150" s="117">
        <f t="shared" ca="1" si="229"/>
        <v>12</v>
      </c>
      <c r="AS150" s="117">
        <f t="shared" ca="1" si="229"/>
        <v>42</v>
      </c>
      <c r="AT150" s="117">
        <f t="shared" ca="1" si="229"/>
        <v>45</v>
      </c>
      <c r="AU150" s="117">
        <f t="shared" ca="1" si="229"/>
        <v>31</v>
      </c>
      <c r="AV150" s="117">
        <f t="shared" ca="1" si="229"/>
        <v>65</v>
      </c>
      <c r="AW150" s="117">
        <f t="shared" ca="1" si="229"/>
        <v>27</v>
      </c>
      <c r="AX150" s="117">
        <f t="shared" ca="1" si="229"/>
        <v>75</v>
      </c>
      <c r="AY150" s="117">
        <f t="shared" ca="1" si="229"/>
        <v>29</v>
      </c>
      <c r="AZ150" s="117">
        <f t="shared" ca="1" si="229"/>
        <v>54</v>
      </c>
      <c r="BA150" s="117">
        <f t="shared" ca="1" si="229"/>
        <v>45</v>
      </c>
      <c r="BB150" s="117">
        <f t="shared" ca="1" si="229"/>
        <v>20</v>
      </c>
      <c r="BC150" s="117">
        <f t="shared" ca="1" si="229"/>
        <v>67</v>
      </c>
      <c r="BD150" s="117">
        <f t="shared" ca="1" si="229"/>
        <v>33</v>
      </c>
      <c r="BE150" s="117">
        <f t="shared" ca="1" si="229"/>
        <v>61</v>
      </c>
      <c r="BF150" s="117">
        <f t="shared" ca="1" si="229"/>
        <v>26</v>
      </c>
      <c r="BG150" s="117">
        <f t="shared" ca="1" si="229"/>
        <v>40</v>
      </c>
      <c r="BH150" s="117">
        <f t="shared" ca="1" si="229"/>
        <v>46</v>
      </c>
      <c r="BI150" s="118">
        <f t="shared" ca="1" si="229"/>
        <v>39</v>
      </c>
    </row>
    <row r="151" spans="1:61" ht="13.15" x14ac:dyDescent="0.4">
      <c r="A151" s="116">
        <v>51</v>
      </c>
      <c r="B151" s="119">
        <f ca="1">RANDBETWEEN(1,81-2)</f>
        <v>22</v>
      </c>
      <c r="C151" s="119">
        <f t="shared" ref="C151:BI151" ca="1" si="230">RANDBETWEEN(1,81-2)</f>
        <v>77</v>
      </c>
      <c r="D151" s="119">
        <f t="shared" ca="1" si="230"/>
        <v>42</v>
      </c>
      <c r="E151" s="119">
        <f t="shared" ca="1" si="230"/>
        <v>60</v>
      </c>
      <c r="F151" s="119">
        <f t="shared" ca="1" si="230"/>
        <v>32</v>
      </c>
      <c r="G151" s="119">
        <f t="shared" ca="1" si="230"/>
        <v>48</v>
      </c>
      <c r="H151" s="119">
        <f t="shared" ca="1" si="230"/>
        <v>67</v>
      </c>
      <c r="I151" s="119">
        <f t="shared" ca="1" si="230"/>
        <v>39</v>
      </c>
      <c r="J151" s="119">
        <f t="shared" ca="1" si="230"/>
        <v>53</v>
      </c>
      <c r="K151" s="119">
        <f t="shared" ca="1" si="230"/>
        <v>71</v>
      </c>
      <c r="L151" s="119">
        <f t="shared" ca="1" si="230"/>
        <v>27</v>
      </c>
      <c r="M151" s="119">
        <f t="shared" ca="1" si="230"/>
        <v>72</v>
      </c>
      <c r="N151" s="119">
        <f t="shared" ca="1" si="230"/>
        <v>55</v>
      </c>
      <c r="O151" s="119">
        <f t="shared" ca="1" si="230"/>
        <v>31</v>
      </c>
      <c r="P151" s="119">
        <f t="shared" ca="1" si="230"/>
        <v>79</v>
      </c>
      <c r="Q151" s="119">
        <f t="shared" ca="1" si="230"/>
        <v>45</v>
      </c>
      <c r="R151" s="119">
        <f t="shared" ca="1" si="230"/>
        <v>5</v>
      </c>
      <c r="S151" s="119">
        <f t="shared" ca="1" si="230"/>
        <v>58</v>
      </c>
      <c r="T151" s="119">
        <f t="shared" ca="1" si="230"/>
        <v>57</v>
      </c>
      <c r="U151" s="119">
        <f t="shared" ca="1" si="230"/>
        <v>77</v>
      </c>
      <c r="V151" s="119">
        <f t="shared" ca="1" si="230"/>
        <v>66</v>
      </c>
      <c r="W151" s="119">
        <f t="shared" ca="1" si="230"/>
        <v>4</v>
      </c>
      <c r="X151" s="119">
        <f t="shared" ca="1" si="230"/>
        <v>9</v>
      </c>
      <c r="Y151" s="119">
        <f t="shared" ca="1" si="230"/>
        <v>50</v>
      </c>
      <c r="Z151" s="119">
        <f t="shared" ca="1" si="230"/>
        <v>77</v>
      </c>
      <c r="AA151" s="119">
        <f t="shared" ca="1" si="230"/>
        <v>20</v>
      </c>
      <c r="AB151" s="119">
        <f t="shared" ca="1" si="230"/>
        <v>15</v>
      </c>
      <c r="AC151" s="119">
        <f t="shared" ca="1" si="230"/>
        <v>56</v>
      </c>
      <c r="AD151" s="119">
        <f t="shared" ca="1" si="230"/>
        <v>61</v>
      </c>
      <c r="AE151" s="119">
        <f t="shared" ca="1" si="230"/>
        <v>70</v>
      </c>
      <c r="AF151" s="119">
        <f t="shared" ca="1" si="230"/>
        <v>27</v>
      </c>
      <c r="AG151" s="119">
        <f t="shared" ca="1" si="230"/>
        <v>69</v>
      </c>
      <c r="AH151" s="119">
        <f t="shared" ca="1" si="230"/>
        <v>32</v>
      </c>
      <c r="AI151" s="119">
        <f t="shared" ca="1" si="230"/>
        <v>30</v>
      </c>
      <c r="AJ151" s="119">
        <f t="shared" ca="1" si="230"/>
        <v>7</v>
      </c>
      <c r="AK151" s="119">
        <f t="shared" ca="1" si="230"/>
        <v>9</v>
      </c>
      <c r="AL151" s="119">
        <f t="shared" ca="1" si="230"/>
        <v>16</v>
      </c>
      <c r="AM151" s="119">
        <f t="shared" ca="1" si="230"/>
        <v>31</v>
      </c>
      <c r="AN151" s="119">
        <f t="shared" ca="1" si="230"/>
        <v>65</v>
      </c>
      <c r="AO151" s="119">
        <f t="shared" ca="1" si="230"/>
        <v>52</v>
      </c>
      <c r="AP151" s="119">
        <f t="shared" ca="1" si="230"/>
        <v>76</v>
      </c>
      <c r="AQ151" s="119">
        <f t="shared" ca="1" si="230"/>
        <v>58</v>
      </c>
      <c r="AR151" s="119">
        <f t="shared" ca="1" si="230"/>
        <v>64</v>
      </c>
      <c r="AS151" s="119">
        <f t="shared" ca="1" si="230"/>
        <v>20</v>
      </c>
      <c r="AT151" s="119">
        <f t="shared" ca="1" si="230"/>
        <v>12</v>
      </c>
      <c r="AU151" s="119">
        <f t="shared" ca="1" si="230"/>
        <v>56</v>
      </c>
      <c r="AV151" s="119">
        <f t="shared" ca="1" si="230"/>
        <v>61</v>
      </c>
      <c r="AW151" s="119">
        <f t="shared" ca="1" si="230"/>
        <v>76</v>
      </c>
      <c r="AX151" s="119">
        <f t="shared" ca="1" si="230"/>
        <v>69</v>
      </c>
      <c r="AY151" s="119">
        <f t="shared" ca="1" si="230"/>
        <v>60</v>
      </c>
      <c r="AZ151" s="119">
        <f t="shared" ca="1" si="230"/>
        <v>52</v>
      </c>
      <c r="BA151" s="119">
        <f t="shared" ca="1" si="230"/>
        <v>79</v>
      </c>
      <c r="BB151" s="119">
        <f t="shared" ca="1" si="230"/>
        <v>39</v>
      </c>
      <c r="BC151" s="119">
        <f t="shared" ca="1" si="230"/>
        <v>4</v>
      </c>
      <c r="BD151" s="119">
        <f t="shared" ca="1" si="230"/>
        <v>26</v>
      </c>
      <c r="BE151" s="119">
        <f t="shared" ca="1" si="230"/>
        <v>57</v>
      </c>
      <c r="BF151" s="119">
        <f t="shared" ca="1" si="230"/>
        <v>66</v>
      </c>
      <c r="BG151" s="119">
        <f t="shared" ca="1" si="230"/>
        <v>24</v>
      </c>
      <c r="BH151" s="119">
        <f t="shared" ca="1" si="230"/>
        <v>8</v>
      </c>
      <c r="BI151" s="120">
        <f t="shared" ca="1" si="230"/>
        <v>17</v>
      </c>
    </row>
    <row r="152" spans="1:61" ht="13.15" x14ac:dyDescent="0.4">
      <c r="A152" s="116">
        <v>52</v>
      </c>
      <c r="B152" s="117">
        <f ca="1">RANDBETWEEN(1,81)</f>
        <v>8</v>
      </c>
      <c r="C152" s="117">
        <f t="shared" ref="C152:BI152" ca="1" si="231">RANDBETWEEN(1,81)</f>
        <v>54</v>
      </c>
      <c r="D152" s="117">
        <f t="shared" ca="1" si="231"/>
        <v>10</v>
      </c>
      <c r="E152" s="117">
        <f t="shared" ca="1" si="231"/>
        <v>76</v>
      </c>
      <c r="F152" s="117">
        <f t="shared" ca="1" si="231"/>
        <v>2</v>
      </c>
      <c r="G152" s="117">
        <f t="shared" ca="1" si="231"/>
        <v>50</v>
      </c>
      <c r="H152" s="117">
        <f t="shared" ca="1" si="231"/>
        <v>68</v>
      </c>
      <c r="I152" s="117">
        <f t="shared" ca="1" si="231"/>
        <v>51</v>
      </c>
      <c r="J152" s="117">
        <f t="shared" ca="1" si="231"/>
        <v>50</v>
      </c>
      <c r="K152" s="117">
        <f t="shared" ca="1" si="231"/>
        <v>22</v>
      </c>
      <c r="L152" s="117">
        <f t="shared" ca="1" si="231"/>
        <v>5</v>
      </c>
      <c r="M152" s="117">
        <f t="shared" ca="1" si="231"/>
        <v>8</v>
      </c>
      <c r="N152" s="117">
        <f t="shared" ca="1" si="231"/>
        <v>65</v>
      </c>
      <c r="O152" s="117">
        <f t="shared" ca="1" si="231"/>
        <v>45</v>
      </c>
      <c r="P152" s="117">
        <f t="shared" ca="1" si="231"/>
        <v>3</v>
      </c>
      <c r="Q152" s="117">
        <f t="shared" ca="1" si="231"/>
        <v>46</v>
      </c>
      <c r="R152" s="117">
        <f t="shared" ca="1" si="231"/>
        <v>69</v>
      </c>
      <c r="S152" s="117">
        <f t="shared" ca="1" si="231"/>
        <v>20</v>
      </c>
      <c r="T152" s="117">
        <f t="shared" ca="1" si="231"/>
        <v>48</v>
      </c>
      <c r="U152" s="117">
        <f t="shared" ca="1" si="231"/>
        <v>71</v>
      </c>
      <c r="V152" s="117">
        <f t="shared" ca="1" si="231"/>
        <v>17</v>
      </c>
      <c r="W152" s="117">
        <f t="shared" ca="1" si="231"/>
        <v>40</v>
      </c>
      <c r="X152" s="117">
        <f t="shared" ca="1" si="231"/>
        <v>32</v>
      </c>
      <c r="Y152" s="117">
        <f t="shared" ca="1" si="231"/>
        <v>44</v>
      </c>
      <c r="Z152" s="117">
        <f t="shared" ca="1" si="231"/>
        <v>48</v>
      </c>
      <c r="AA152" s="117">
        <f t="shared" ca="1" si="231"/>
        <v>13</v>
      </c>
      <c r="AB152" s="117">
        <f t="shared" ca="1" si="231"/>
        <v>6</v>
      </c>
      <c r="AC152" s="117">
        <f t="shared" ca="1" si="231"/>
        <v>8</v>
      </c>
      <c r="AD152" s="117">
        <f t="shared" ca="1" si="231"/>
        <v>17</v>
      </c>
      <c r="AE152" s="117">
        <f t="shared" ca="1" si="231"/>
        <v>13</v>
      </c>
      <c r="AF152" s="117">
        <f t="shared" ca="1" si="231"/>
        <v>57</v>
      </c>
      <c r="AG152" s="117">
        <f t="shared" ca="1" si="231"/>
        <v>40</v>
      </c>
      <c r="AH152" s="117">
        <f t="shared" ca="1" si="231"/>
        <v>43</v>
      </c>
      <c r="AI152" s="117">
        <f t="shared" ca="1" si="231"/>
        <v>70</v>
      </c>
      <c r="AJ152" s="117">
        <f t="shared" ca="1" si="231"/>
        <v>10</v>
      </c>
      <c r="AK152" s="117">
        <f t="shared" ca="1" si="231"/>
        <v>74</v>
      </c>
      <c r="AL152" s="117">
        <f t="shared" ca="1" si="231"/>
        <v>12</v>
      </c>
      <c r="AM152" s="117">
        <f t="shared" ca="1" si="231"/>
        <v>81</v>
      </c>
      <c r="AN152" s="117">
        <f t="shared" ca="1" si="231"/>
        <v>8</v>
      </c>
      <c r="AO152" s="117">
        <f t="shared" ca="1" si="231"/>
        <v>42</v>
      </c>
      <c r="AP152" s="117">
        <f t="shared" ca="1" si="231"/>
        <v>41</v>
      </c>
      <c r="AQ152" s="117">
        <f t="shared" ca="1" si="231"/>
        <v>47</v>
      </c>
      <c r="AR152" s="117">
        <f t="shared" ca="1" si="231"/>
        <v>72</v>
      </c>
      <c r="AS152" s="117">
        <f t="shared" ca="1" si="231"/>
        <v>80</v>
      </c>
      <c r="AT152" s="117">
        <f t="shared" ca="1" si="231"/>
        <v>27</v>
      </c>
      <c r="AU152" s="117">
        <f t="shared" ca="1" si="231"/>
        <v>46</v>
      </c>
      <c r="AV152" s="117">
        <f t="shared" ca="1" si="231"/>
        <v>77</v>
      </c>
      <c r="AW152" s="117">
        <f t="shared" ca="1" si="231"/>
        <v>39</v>
      </c>
      <c r="AX152" s="117">
        <f t="shared" ca="1" si="231"/>
        <v>77</v>
      </c>
      <c r="AY152" s="117">
        <f t="shared" ca="1" si="231"/>
        <v>38</v>
      </c>
      <c r="AZ152" s="117">
        <f t="shared" ca="1" si="231"/>
        <v>37</v>
      </c>
      <c r="BA152" s="117">
        <f t="shared" ca="1" si="231"/>
        <v>55</v>
      </c>
      <c r="BB152" s="117">
        <f t="shared" ca="1" si="231"/>
        <v>74</v>
      </c>
      <c r="BC152" s="117">
        <f t="shared" ca="1" si="231"/>
        <v>52</v>
      </c>
      <c r="BD152" s="117">
        <f t="shared" ca="1" si="231"/>
        <v>69</v>
      </c>
      <c r="BE152" s="117">
        <f t="shared" ca="1" si="231"/>
        <v>25</v>
      </c>
      <c r="BF152" s="117">
        <f t="shared" ca="1" si="231"/>
        <v>17</v>
      </c>
      <c r="BG152" s="117">
        <f t="shared" ca="1" si="231"/>
        <v>64</v>
      </c>
      <c r="BH152" s="117">
        <f t="shared" ca="1" si="231"/>
        <v>16</v>
      </c>
      <c r="BI152" s="118">
        <f t="shared" ca="1" si="231"/>
        <v>64</v>
      </c>
    </row>
    <row r="153" spans="1:61" ht="13.15" x14ac:dyDescent="0.4">
      <c r="A153" s="116">
        <v>53</v>
      </c>
      <c r="B153" s="119">
        <f ca="1">RANDBETWEEN(1,81-1)</f>
        <v>44</v>
      </c>
      <c r="C153" s="119">
        <f t="shared" ref="C153:BI153" ca="1" si="232">RANDBETWEEN(1,81-1)</f>
        <v>36</v>
      </c>
      <c r="D153" s="119">
        <f t="shared" ca="1" si="232"/>
        <v>50</v>
      </c>
      <c r="E153" s="119">
        <f t="shared" ca="1" si="232"/>
        <v>79</v>
      </c>
      <c r="F153" s="119">
        <f t="shared" ca="1" si="232"/>
        <v>28</v>
      </c>
      <c r="G153" s="119">
        <f t="shared" ca="1" si="232"/>
        <v>68</v>
      </c>
      <c r="H153" s="119">
        <f t="shared" ca="1" si="232"/>
        <v>23</v>
      </c>
      <c r="I153" s="119">
        <f t="shared" ca="1" si="232"/>
        <v>8</v>
      </c>
      <c r="J153" s="119">
        <f t="shared" ca="1" si="232"/>
        <v>57</v>
      </c>
      <c r="K153" s="119">
        <f t="shared" ca="1" si="232"/>
        <v>11</v>
      </c>
      <c r="L153" s="119">
        <f t="shared" ca="1" si="232"/>
        <v>46</v>
      </c>
      <c r="M153" s="119">
        <f t="shared" ca="1" si="232"/>
        <v>8</v>
      </c>
      <c r="N153" s="119">
        <f t="shared" ca="1" si="232"/>
        <v>10</v>
      </c>
      <c r="O153" s="119">
        <f t="shared" ca="1" si="232"/>
        <v>31</v>
      </c>
      <c r="P153" s="119">
        <f t="shared" ca="1" si="232"/>
        <v>48</v>
      </c>
      <c r="Q153" s="119">
        <f t="shared" ca="1" si="232"/>
        <v>31</v>
      </c>
      <c r="R153" s="119">
        <f t="shared" ca="1" si="232"/>
        <v>18</v>
      </c>
      <c r="S153" s="119">
        <f t="shared" ca="1" si="232"/>
        <v>3</v>
      </c>
      <c r="T153" s="119">
        <f t="shared" ca="1" si="232"/>
        <v>4</v>
      </c>
      <c r="U153" s="119">
        <f t="shared" ca="1" si="232"/>
        <v>10</v>
      </c>
      <c r="V153" s="119">
        <f t="shared" ca="1" si="232"/>
        <v>8</v>
      </c>
      <c r="W153" s="119">
        <f t="shared" ca="1" si="232"/>
        <v>1</v>
      </c>
      <c r="X153" s="119">
        <f t="shared" ca="1" si="232"/>
        <v>62</v>
      </c>
      <c r="Y153" s="119">
        <f t="shared" ca="1" si="232"/>
        <v>13</v>
      </c>
      <c r="Z153" s="119">
        <f t="shared" ca="1" si="232"/>
        <v>3</v>
      </c>
      <c r="AA153" s="119">
        <f t="shared" ca="1" si="232"/>
        <v>16</v>
      </c>
      <c r="AB153" s="119">
        <f t="shared" ca="1" si="232"/>
        <v>1</v>
      </c>
      <c r="AC153" s="119">
        <f t="shared" ca="1" si="232"/>
        <v>54</v>
      </c>
      <c r="AD153" s="119">
        <f t="shared" ca="1" si="232"/>
        <v>10</v>
      </c>
      <c r="AE153" s="119">
        <f t="shared" ca="1" si="232"/>
        <v>8</v>
      </c>
      <c r="AF153" s="119">
        <f t="shared" ca="1" si="232"/>
        <v>74</v>
      </c>
      <c r="AG153" s="119">
        <f t="shared" ca="1" si="232"/>
        <v>11</v>
      </c>
      <c r="AH153" s="119">
        <f t="shared" ca="1" si="232"/>
        <v>56</v>
      </c>
      <c r="AI153" s="119">
        <f t="shared" ca="1" si="232"/>
        <v>55</v>
      </c>
      <c r="AJ153" s="119">
        <f t="shared" ca="1" si="232"/>
        <v>39</v>
      </c>
      <c r="AK153" s="119">
        <f t="shared" ca="1" si="232"/>
        <v>51</v>
      </c>
      <c r="AL153" s="119">
        <f t="shared" ca="1" si="232"/>
        <v>17</v>
      </c>
      <c r="AM153" s="119">
        <f t="shared" ca="1" si="232"/>
        <v>63</v>
      </c>
      <c r="AN153" s="119">
        <f t="shared" ca="1" si="232"/>
        <v>56</v>
      </c>
      <c r="AO153" s="119">
        <f t="shared" ca="1" si="232"/>
        <v>64</v>
      </c>
      <c r="AP153" s="119">
        <f t="shared" ca="1" si="232"/>
        <v>14</v>
      </c>
      <c r="AQ153" s="119">
        <f t="shared" ca="1" si="232"/>
        <v>29</v>
      </c>
      <c r="AR153" s="119">
        <f t="shared" ca="1" si="232"/>
        <v>79</v>
      </c>
      <c r="AS153" s="119">
        <f t="shared" ca="1" si="232"/>
        <v>67</v>
      </c>
      <c r="AT153" s="119">
        <f t="shared" ca="1" si="232"/>
        <v>73</v>
      </c>
      <c r="AU153" s="119">
        <f t="shared" ca="1" si="232"/>
        <v>78</v>
      </c>
      <c r="AV153" s="119">
        <f t="shared" ca="1" si="232"/>
        <v>55</v>
      </c>
      <c r="AW153" s="119">
        <f t="shared" ca="1" si="232"/>
        <v>21</v>
      </c>
      <c r="AX153" s="119">
        <f t="shared" ca="1" si="232"/>
        <v>28</v>
      </c>
      <c r="AY153" s="119">
        <f t="shared" ca="1" si="232"/>
        <v>77</v>
      </c>
      <c r="AZ153" s="119">
        <f t="shared" ca="1" si="232"/>
        <v>51</v>
      </c>
      <c r="BA153" s="119">
        <f t="shared" ca="1" si="232"/>
        <v>37</v>
      </c>
      <c r="BB153" s="119">
        <f t="shared" ca="1" si="232"/>
        <v>20</v>
      </c>
      <c r="BC153" s="119">
        <f t="shared" ca="1" si="232"/>
        <v>12</v>
      </c>
      <c r="BD153" s="119">
        <f t="shared" ca="1" si="232"/>
        <v>47</v>
      </c>
      <c r="BE153" s="119">
        <f t="shared" ca="1" si="232"/>
        <v>74</v>
      </c>
      <c r="BF153" s="119">
        <f t="shared" ca="1" si="232"/>
        <v>40</v>
      </c>
      <c r="BG153" s="119">
        <f t="shared" ca="1" si="232"/>
        <v>12</v>
      </c>
      <c r="BH153" s="119">
        <f t="shared" ca="1" si="232"/>
        <v>74</v>
      </c>
      <c r="BI153" s="120">
        <f t="shared" ca="1" si="232"/>
        <v>36</v>
      </c>
    </row>
    <row r="154" spans="1:61" ht="13.15" x14ac:dyDescent="0.4">
      <c r="A154" s="116">
        <v>54</v>
      </c>
      <c r="B154" s="117">
        <f ca="1">RANDBETWEEN(1,81-2)</f>
        <v>20</v>
      </c>
      <c r="C154" s="117">
        <f t="shared" ref="C154:BI154" ca="1" si="233">RANDBETWEEN(1,81-2)</f>
        <v>52</v>
      </c>
      <c r="D154" s="117">
        <f t="shared" ca="1" si="233"/>
        <v>70</v>
      </c>
      <c r="E154" s="117">
        <f t="shared" ca="1" si="233"/>
        <v>22</v>
      </c>
      <c r="F154" s="117">
        <f t="shared" ca="1" si="233"/>
        <v>50</v>
      </c>
      <c r="G154" s="117">
        <f t="shared" ca="1" si="233"/>
        <v>59</v>
      </c>
      <c r="H154" s="117">
        <f t="shared" ca="1" si="233"/>
        <v>78</v>
      </c>
      <c r="I154" s="117">
        <f t="shared" ca="1" si="233"/>
        <v>18</v>
      </c>
      <c r="J154" s="117">
        <f t="shared" ca="1" si="233"/>
        <v>3</v>
      </c>
      <c r="K154" s="117">
        <f t="shared" ca="1" si="233"/>
        <v>5</v>
      </c>
      <c r="L154" s="117">
        <f t="shared" ca="1" si="233"/>
        <v>24</v>
      </c>
      <c r="M154" s="117">
        <f t="shared" ca="1" si="233"/>
        <v>42</v>
      </c>
      <c r="N154" s="117">
        <f t="shared" ca="1" si="233"/>
        <v>70</v>
      </c>
      <c r="O154" s="117">
        <f t="shared" ca="1" si="233"/>
        <v>62</v>
      </c>
      <c r="P154" s="117">
        <f t="shared" ca="1" si="233"/>
        <v>1</v>
      </c>
      <c r="Q154" s="117">
        <f t="shared" ca="1" si="233"/>
        <v>54</v>
      </c>
      <c r="R154" s="117">
        <f t="shared" ca="1" si="233"/>
        <v>16</v>
      </c>
      <c r="S154" s="117">
        <f t="shared" ca="1" si="233"/>
        <v>63</v>
      </c>
      <c r="T154" s="117">
        <f t="shared" ca="1" si="233"/>
        <v>49</v>
      </c>
      <c r="U154" s="117">
        <f t="shared" ca="1" si="233"/>
        <v>50</v>
      </c>
      <c r="V154" s="117">
        <f t="shared" ca="1" si="233"/>
        <v>61</v>
      </c>
      <c r="W154" s="117">
        <f t="shared" ca="1" si="233"/>
        <v>49</v>
      </c>
      <c r="X154" s="117">
        <f t="shared" ca="1" si="233"/>
        <v>5</v>
      </c>
      <c r="Y154" s="117">
        <f t="shared" ca="1" si="233"/>
        <v>77</v>
      </c>
      <c r="Z154" s="117">
        <f t="shared" ca="1" si="233"/>
        <v>59</v>
      </c>
      <c r="AA154" s="117">
        <f t="shared" ca="1" si="233"/>
        <v>58</v>
      </c>
      <c r="AB154" s="117">
        <f t="shared" ca="1" si="233"/>
        <v>27</v>
      </c>
      <c r="AC154" s="117">
        <f t="shared" ca="1" si="233"/>
        <v>62</v>
      </c>
      <c r="AD154" s="117">
        <f t="shared" ca="1" si="233"/>
        <v>44</v>
      </c>
      <c r="AE154" s="117">
        <f t="shared" ca="1" si="233"/>
        <v>70</v>
      </c>
      <c r="AF154" s="117">
        <f t="shared" ca="1" si="233"/>
        <v>69</v>
      </c>
      <c r="AG154" s="117">
        <f t="shared" ca="1" si="233"/>
        <v>49</v>
      </c>
      <c r="AH154" s="117">
        <f t="shared" ca="1" si="233"/>
        <v>6</v>
      </c>
      <c r="AI154" s="117">
        <f t="shared" ca="1" si="233"/>
        <v>55</v>
      </c>
      <c r="AJ154" s="117">
        <f t="shared" ca="1" si="233"/>
        <v>51</v>
      </c>
      <c r="AK154" s="117">
        <f t="shared" ca="1" si="233"/>
        <v>76</v>
      </c>
      <c r="AL154" s="117">
        <f t="shared" ca="1" si="233"/>
        <v>1</v>
      </c>
      <c r="AM154" s="117">
        <f t="shared" ca="1" si="233"/>
        <v>5</v>
      </c>
      <c r="AN154" s="117">
        <f t="shared" ca="1" si="233"/>
        <v>78</v>
      </c>
      <c r="AO154" s="117">
        <f t="shared" ca="1" si="233"/>
        <v>77</v>
      </c>
      <c r="AP154" s="117">
        <f t="shared" ca="1" si="233"/>
        <v>52</v>
      </c>
      <c r="AQ154" s="117">
        <f t="shared" ca="1" si="233"/>
        <v>54</v>
      </c>
      <c r="AR154" s="117">
        <f t="shared" ca="1" si="233"/>
        <v>67</v>
      </c>
      <c r="AS154" s="117">
        <f t="shared" ca="1" si="233"/>
        <v>55</v>
      </c>
      <c r="AT154" s="117">
        <f t="shared" ca="1" si="233"/>
        <v>38</v>
      </c>
      <c r="AU154" s="117">
        <f t="shared" ca="1" si="233"/>
        <v>3</v>
      </c>
      <c r="AV154" s="117">
        <f t="shared" ca="1" si="233"/>
        <v>72</v>
      </c>
      <c r="AW154" s="117">
        <f t="shared" ca="1" si="233"/>
        <v>60</v>
      </c>
      <c r="AX154" s="117">
        <f t="shared" ca="1" si="233"/>
        <v>64</v>
      </c>
      <c r="AY154" s="117">
        <f t="shared" ca="1" si="233"/>
        <v>4</v>
      </c>
      <c r="AZ154" s="117">
        <f t="shared" ca="1" si="233"/>
        <v>17</v>
      </c>
      <c r="BA154" s="117">
        <f t="shared" ca="1" si="233"/>
        <v>70</v>
      </c>
      <c r="BB154" s="117">
        <f t="shared" ca="1" si="233"/>
        <v>60</v>
      </c>
      <c r="BC154" s="117">
        <f t="shared" ca="1" si="233"/>
        <v>19</v>
      </c>
      <c r="BD154" s="117">
        <f t="shared" ca="1" si="233"/>
        <v>22</v>
      </c>
      <c r="BE154" s="117">
        <f t="shared" ca="1" si="233"/>
        <v>64</v>
      </c>
      <c r="BF154" s="117">
        <f t="shared" ca="1" si="233"/>
        <v>54</v>
      </c>
      <c r="BG154" s="117">
        <f t="shared" ca="1" si="233"/>
        <v>11</v>
      </c>
      <c r="BH154" s="117">
        <f t="shared" ca="1" si="233"/>
        <v>45</v>
      </c>
      <c r="BI154" s="118">
        <f t="shared" ca="1" si="233"/>
        <v>7</v>
      </c>
    </row>
    <row r="155" spans="1:61" ht="13.15" x14ac:dyDescent="0.4">
      <c r="A155" s="116">
        <v>55</v>
      </c>
      <c r="B155" s="119">
        <f ca="1">RANDBETWEEN(1,81)</f>
        <v>11</v>
      </c>
      <c r="C155" s="119">
        <f t="shared" ref="C155:BI155" ca="1" si="234">RANDBETWEEN(1,81)</f>
        <v>36</v>
      </c>
      <c r="D155" s="119">
        <f t="shared" ca="1" si="234"/>
        <v>58</v>
      </c>
      <c r="E155" s="119">
        <f t="shared" ca="1" si="234"/>
        <v>75</v>
      </c>
      <c r="F155" s="119">
        <f t="shared" ca="1" si="234"/>
        <v>58</v>
      </c>
      <c r="G155" s="119">
        <f t="shared" ca="1" si="234"/>
        <v>48</v>
      </c>
      <c r="H155" s="119">
        <f t="shared" ca="1" si="234"/>
        <v>59</v>
      </c>
      <c r="I155" s="119">
        <f t="shared" ca="1" si="234"/>
        <v>56</v>
      </c>
      <c r="J155" s="119">
        <f t="shared" ca="1" si="234"/>
        <v>76</v>
      </c>
      <c r="K155" s="119">
        <f t="shared" ca="1" si="234"/>
        <v>12</v>
      </c>
      <c r="L155" s="119">
        <f t="shared" ca="1" si="234"/>
        <v>60</v>
      </c>
      <c r="M155" s="119">
        <f t="shared" ca="1" si="234"/>
        <v>24</v>
      </c>
      <c r="N155" s="119">
        <f t="shared" ca="1" si="234"/>
        <v>68</v>
      </c>
      <c r="O155" s="119">
        <f t="shared" ca="1" si="234"/>
        <v>41</v>
      </c>
      <c r="P155" s="119">
        <f t="shared" ca="1" si="234"/>
        <v>3</v>
      </c>
      <c r="Q155" s="119">
        <f t="shared" ca="1" si="234"/>
        <v>41</v>
      </c>
      <c r="R155" s="119">
        <f t="shared" ca="1" si="234"/>
        <v>55</v>
      </c>
      <c r="S155" s="119">
        <f t="shared" ca="1" si="234"/>
        <v>42</v>
      </c>
      <c r="T155" s="119">
        <f t="shared" ca="1" si="234"/>
        <v>51</v>
      </c>
      <c r="U155" s="119">
        <f t="shared" ca="1" si="234"/>
        <v>18</v>
      </c>
      <c r="V155" s="119">
        <f t="shared" ca="1" si="234"/>
        <v>20</v>
      </c>
      <c r="W155" s="119">
        <f t="shared" ca="1" si="234"/>
        <v>18</v>
      </c>
      <c r="X155" s="119">
        <f t="shared" ca="1" si="234"/>
        <v>26</v>
      </c>
      <c r="Y155" s="119">
        <f t="shared" ca="1" si="234"/>
        <v>15</v>
      </c>
      <c r="Z155" s="119">
        <f t="shared" ca="1" si="234"/>
        <v>57</v>
      </c>
      <c r="AA155" s="119">
        <f t="shared" ca="1" si="234"/>
        <v>45</v>
      </c>
      <c r="AB155" s="119">
        <f t="shared" ca="1" si="234"/>
        <v>40</v>
      </c>
      <c r="AC155" s="119">
        <f t="shared" ca="1" si="234"/>
        <v>30</v>
      </c>
      <c r="AD155" s="119">
        <f t="shared" ca="1" si="234"/>
        <v>26</v>
      </c>
      <c r="AE155" s="119">
        <f t="shared" ca="1" si="234"/>
        <v>12</v>
      </c>
      <c r="AF155" s="119">
        <f t="shared" ca="1" si="234"/>
        <v>73</v>
      </c>
      <c r="AG155" s="119">
        <f t="shared" ca="1" si="234"/>
        <v>25</v>
      </c>
      <c r="AH155" s="119">
        <f t="shared" ca="1" si="234"/>
        <v>42</v>
      </c>
      <c r="AI155" s="119">
        <f t="shared" ca="1" si="234"/>
        <v>34</v>
      </c>
      <c r="AJ155" s="119">
        <f t="shared" ca="1" si="234"/>
        <v>48</v>
      </c>
      <c r="AK155" s="119">
        <f t="shared" ca="1" si="234"/>
        <v>42</v>
      </c>
      <c r="AL155" s="119">
        <f t="shared" ca="1" si="234"/>
        <v>2</v>
      </c>
      <c r="AM155" s="119">
        <f t="shared" ca="1" si="234"/>
        <v>75</v>
      </c>
      <c r="AN155" s="119">
        <f t="shared" ca="1" si="234"/>
        <v>3</v>
      </c>
      <c r="AO155" s="119">
        <f t="shared" ca="1" si="234"/>
        <v>15</v>
      </c>
      <c r="AP155" s="119">
        <f t="shared" ca="1" si="234"/>
        <v>69</v>
      </c>
      <c r="AQ155" s="119">
        <f t="shared" ca="1" si="234"/>
        <v>13</v>
      </c>
      <c r="AR155" s="119">
        <f t="shared" ca="1" si="234"/>
        <v>50</v>
      </c>
      <c r="AS155" s="119">
        <f t="shared" ca="1" si="234"/>
        <v>26</v>
      </c>
      <c r="AT155" s="119">
        <f t="shared" ca="1" si="234"/>
        <v>27</v>
      </c>
      <c r="AU155" s="119">
        <f t="shared" ca="1" si="234"/>
        <v>55</v>
      </c>
      <c r="AV155" s="119">
        <f t="shared" ca="1" si="234"/>
        <v>59</v>
      </c>
      <c r="AW155" s="119">
        <f t="shared" ca="1" si="234"/>
        <v>57</v>
      </c>
      <c r="AX155" s="119">
        <f t="shared" ca="1" si="234"/>
        <v>51</v>
      </c>
      <c r="AY155" s="119">
        <f t="shared" ca="1" si="234"/>
        <v>9</v>
      </c>
      <c r="AZ155" s="119">
        <f t="shared" ca="1" si="234"/>
        <v>74</v>
      </c>
      <c r="BA155" s="119">
        <f t="shared" ca="1" si="234"/>
        <v>77</v>
      </c>
      <c r="BB155" s="119">
        <f t="shared" ca="1" si="234"/>
        <v>79</v>
      </c>
      <c r="BC155" s="119">
        <f t="shared" ca="1" si="234"/>
        <v>5</v>
      </c>
      <c r="BD155" s="119">
        <f t="shared" ca="1" si="234"/>
        <v>40</v>
      </c>
      <c r="BE155" s="119">
        <f t="shared" ca="1" si="234"/>
        <v>31</v>
      </c>
      <c r="BF155" s="119">
        <f t="shared" ca="1" si="234"/>
        <v>10</v>
      </c>
      <c r="BG155" s="119">
        <f t="shared" ca="1" si="234"/>
        <v>4</v>
      </c>
      <c r="BH155" s="119">
        <f t="shared" ca="1" si="234"/>
        <v>67</v>
      </c>
      <c r="BI155" s="120">
        <f t="shared" ca="1" si="234"/>
        <v>47</v>
      </c>
    </row>
    <row r="156" spans="1:61" ht="13.15" x14ac:dyDescent="0.4">
      <c r="A156" s="116">
        <v>56</v>
      </c>
      <c r="B156" s="117">
        <f ca="1">RANDBETWEEN(1,81-1)</f>
        <v>59</v>
      </c>
      <c r="C156" s="117">
        <f t="shared" ref="C156:BI156" ca="1" si="235">RANDBETWEEN(1,81-1)</f>
        <v>57</v>
      </c>
      <c r="D156" s="117">
        <f t="shared" ca="1" si="235"/>
        <v>60</v>
      </c>
      <c r="E156" s="117">
        <f t="shared" ca="1" si="235"/>
        <v>4</v>
      </c>
      <c r="F156" s="117">
        <f t="shared" ca="1" si="235"/>
        <v>14</v>
      </c>
      <c r="G156" s="117">
        <f t="shared" ca="1" si="235"/>
        <v>65</v>
      </c>
      <c r="H156" s="117">
        <f t="shared" ca="1" si="235"/>
        <v>29</v>
      </c>
      <c r="I156" s="117">
        <f t="shared" ca="1" si="235"/>
        <v>2</v>
      </c>
      <c r="J156" s="117">
        <f t="shared" ca="1" si="235"/>
        <v>21</v>
      </c>
      <c r="K156" s="117">
        <f t="shared" ca="1" si="235"/>
        <v>9</v>
      </c>
      <c r="L156" s="117">
        <f t="shared" ca="1" si="235"/>
        <v>16</v>
      </c>
      <c r="M156" s="117">
        <f t="shared" ca="1" si="235"/>
        <v>77</v>
      </c>
      <c r="N156" s="117">
        <f t="shared" ca="1" si="235"/>
        <v>16</v>
      </c>
      <c r="O156" s="117">
        <f t="shared" ca="1" si="235"/>
        <v>25</v>
      </c>
      <c r="P156" s="117">
        <f t="shared" ca="1" si="235"/>
        <v>17</v>
      </c>
      <c r="Q156" s="117">
        <f t="shared" ca="1" si="235"/>
        <v>11</v>
      </c>
      <c r="R156" s="117">
        <f t="shared" ca="1" si="235"/>
        <v>21</v>
      </c>
      <c r="S156" s="117">
        <f t="shared" ca="1" si="235"/>
        <v>74</v>
      </c>
      <c r="T156" s="117">
        <f t="shared" ca="1" si="235"/>
        <v>69</v>
      </c>
      <c r="U156" s="117">
        <f t="shared" ca="1" si="235"/>
        <v>74</v>
      </c>
      <c r="V156" s="117">
        <f t="shared" ca="1" si="235"/>
        <v>38</v>
      </c>
      <c r="W156" s="117">
        <f t="shared" ca="1" si="235"/>
        <v>52</v>
      </c>
      <c r="X156" s="117">
        <f t="shared" ca="1" si="235"/>
        <v>42</v>
      </c>
      <c r="Y156" s="117">
        <f t="shared" ca="1" si="235"/>
        <v>22</v>
      </c>
      <c r="Z156" s="117">
        <f t="shared" ca="1" si="235"/>
        <v>32</v>
      </c>
      <c r="AA156" s="117">
        <f t="shared" ca="1" si="235"/>
        <v>33</v>
      </c>
      <c r="AB156" s="117">
        <f t="shared" ca="1" si="235"/>
        <v>65</v>
      </c>
      <c r="AC156" s="117">
        <f t="shared" ca="1" si="235"/>
        <v>17</v>
      </c>
      <c r="AD156" s="117">
        <f t="shared" ca="1" si="235"/>
        <v>9</v>
      </c>
      <c r="AE156" s="117">
        <f t="shared" ca="1" si="235"/>
        <v>76</v>
      </c>
      <c r="AF156" s="117">
        <f t="shared" ca="1" si="235"/>
        <v>45</v>
      </c>
      <c r="AG156" s="117">
        <f t="shared" ca="1" si="235"/>
        <v>48</v>
      </c>
      <c r="AH156" s="117">
        <f t="shared" ca="1" si="235"/>
        <v>79</v>
      </c>
      <c r="AI156" s="117">
        <f t="shared" ca="1" si="235"/>
        <v>43</v>
      </c>
      <c r="AJ156" s="117">
        <f t="shared" ca="1" si="235"/>
        <v>26</v>
      </c>
      <c r="AK156" s="117">
        <f t="shared" ca="1" si="235"/>
        <v>61</v>
      </c>
      <c r="AL156" s="117">
        <f t="shared" ca="1" si="235"/>
        <v>64</v>
      </c>
      <c r="AM156" s="117">
        <f t="shared" ca="1" si="235"/>
        <v>63</v>
      </c>
      <c r="AN156" s="117">
        <f t="shared" ca="1" si="235"/>
        <v>31</v>
      </c>
      <c r="AO156" s="117">
        <f t="shared" ca="1" si="235"/>
        <v>66</v>
      </c>
      <c r="AP156" s="117">
        <f t="shared" ca="1" si="235"/>
        <v>34</v>
      </c>
      <c r="AQ156" s="117">
        <f t="shared" ca="1" si="235"/>
        <v>38</v>
      </c>
      <c r="AR156" s="117">
        <f t="shared" ca="1" si="235"/>
        <v>7</v>
      </c>
      <c r="AS156" s="117">
        <f t="shared" ca="1" si="235"/>
        <v>35</v>
      </c>
      <c r="AT156" s="117">
        <f t="shared" ca="1" si="235"/>
        <v>50</v>
      </c>
      <c r="AU156" s="117">
        <f t="shared" ca="1" si="235"/>
        <v>57</v>
      </c>
      <c r="AV156" s="117">
        <f t="shared" ca="1" si="235"/>
        <v>21</v>
      </c>
      <c r="AW156" s="117">
        <f t="shared" ca="1" si="235"/>
        <v>28</v>
      </c>
      <c r="AX156" s="117">
        <f t="shared" ca="1" si="235"/>
        <v>1</v>
      </c>
      <c r="AY156" s="117">
        <f t="shared" ca="1" si="235"/>
        <v>57</v>
      </c>
      <c r="AZ156" s="117">
        <f t="shared" ca="1" si="235"/>
        <v>73</v>
      </c>
      <c r="BA156" s="117">
        <f t="shared" ca="1" si="235"/>
        <v>58</v>
      </c>
      <c r="BB156" s="117">
        <f t="shared" ca="1" si="235"/>
        <v>30</v>
      </c>
      <c r="BC156" s="117">
        <f t="shared" ca="1" si="235"/>
        <v>69</v>
      </c>
      <c r="BD156" s="117">
        <f t="shared" ca="1" si="235"/>
        <v>35</v>
      </c>
      <c r="BE156" s="117">
        <f t="shared" ca="1" si="235"/>
        <v>66</v>
      </c>
      <c r="BF156" s="117">
        <f t="shared" ca="1" si="235"/>
        <v>69</v>
      </c>
      <c r="BG156" s="117">
        <f t="shared" ca="1" si="235"/>
        <v>40</v>
      </c>
      <c r="BH156" s="117">
        <f t="shared" ca="1" si="235"/>
        <v>14</v>
      </c>
      <c r="BI156" s="118">
        <f t="shared" ca="1" si="235"/>
        <v>40</v>
      </c>
    </row>
    <row r="157" spans="1:61" ht="13.15" x14ac:dyDescent="0.4">
      <c r="A157" s="116">
        <v>57</v>
      </c>
      <c r="B157" s="119">
        <f ca="1">RANDBETWEEN(1,81-2)</f>
        <v>60</v>
      </c>
      <c r="C157" s="119">
        <f t="shared" ref="C157:BI157" ca="1" si="236">RANDBETWEEN(1,81-2)</f>
        <v>12</v>
      </c>
      <c r="D157" s="119">
        <f t="shared" ca="1" si="236"/>
        <v>37</v>
      </c>
      <c r="E157" s="119">
        <f t="shared" ca="1" si="236"/>
        <v>25</v>
      </c>
      <c r="F157" s="119">
        <f t="shared" ca="1" si="236"/>
        <v>33</v>
      </c>
      <c r="G157" s="119">
        <f t="shared" ca="1" si="236"/>
        <v>69</v>
      </c>
      <c r="H157" s="119">
        <f t="shared" ca="1" si="236"/>
        <v>12</v>
      </c>
      <c r="I157" s="119">
        <f t="shared" ca="1" si="236"/>
        <v>6</v>
      </c>
      <c r="J157" s="119">
        <f t="shared" ca="1" si="236"/>
        <v>68</v>
      </c>
      <c r="K157" s="119">
        <f t="shared" ca="1" si="236"/>
        <v>77</v>
      </c>
      <c r="L157" s="119">
        <f t="shared" ca="1" si="236"/>
        <v>55</v>
      </c>
      <c r="M157" s="119">
        <f t="shared" ca="1" si="236"/>
        <v>6</v>
      </c>
      <c r="N157" s="119">
        <f t="shared" ca="1" si="236"/>
        <v>49</v>
      </c>
      <c r="O157" s="119">
        <f t="shared" ca="1" si="236"/>
        <v>33</v>
      </c>
      <c r="P157" s="119">
        <f t="shared" ca="1" si="236"/>
        <v>64</v>
      </c>
      <c r="Q157" s="119">
        <f t="shared" ca="1" si="236"/>
        <v>33</v>
      </c>
      <c r="R157" s="119">
        <f t="shared" ca="1" si="236"/>
        <v>75</v>
      </c>
      <c r="S157" s="119">
        <f t="shared" ca="1" si="236"/>
        <v>38</v>
      </c>
      <c r="T157" s="119">
        <f t="shared" ca="1" si="236"/>
        <v>61</v>
      </c>
      <c r="U157" s="119">
        <f t="shared" ca="1" si="236"/>
        <v>22</v>
      </c>
      <c r="V157" s="119">
        <f t="shared" ca="1" si="236"/>
        <v>77</v>
      </c>
      <c r="W157" s="119">
        <f t="shared" ca="1" si="236"/>
        <v>5</v>
      </c>
      <c r="X157" s="119">
        <f t="shared" ca="1" si="236"/>
        <v>42</v>
      </c>
      <c r="Y157" s="119">
        <f t="shared" ca="1" si="236"/>
        <v>62</v>
      </c>
      <c r="Z157" s="119">
        <f t="shared" ca="1" si="236"/>
        <v>69</v>
      </c>
      <c r="AA157" s="119">
        <f t="shared" ca="1" si="236"/>
        <v>46</v>
      </c>
      <c r="AB157" s="119">
        <f t="shared" ca="1" si="236"/>
        <v>42</v>
      </c>
      <c r="AC157" s="119">
        <f t="shared" ca="1" si="236"/>
        <v>62</v>
      </c>
      <c r="AD157" s="119">
        <f t="shared" ca="1" si="236"/>
        <v>53</v>
      </c>
      <c r="AE157" s="119">
        <f t="shared" ca="1" si="236"/>
        <v>39</v>
      </c>
      <c r="AF157" s="119">
        <f t="shared" ca="1" si="236"/>
        <v>42</v>
      </c>
      <c r="AG157" s="119">
        <f t="shared" ca="1" si="236"/>
        <v>4</v>
      </c>
      <c r="AH157" s="119">
        <f t="shared" ca="1" si="236"/>
        <v>54</v>
      </c>
      <c r="AI157" s="119">
        <f t="shared" ca="1" si="236"/>
        <v>33</v>
      </c>
      <c r="AJ157" s="119">
        <f t="shared" ca="1" si="236"/>
        <v>10</v>
      </c>
      <c r="AK157" s="119">
        <f t="shared" ca="1" si="236"/>
        <v>2</v>
      </c>
      <c r="AL157" s="119">
        <f t="shared" ca="1" si="236"/>
        <v>25</v>
      </c>
      <c r="AM157" s="119">
        <f t="shared" ca="1" si="236"/>
        <v>6</v>
      </c>
      <c r="AN157" s="119">
        <f t="shared" ca="1" si="236"/>
        <v>3</v>
      </c>
      <c r="AO157" s="119">
        <f t="shared" ca="1" si="236"/>
        <v>16</v>
      </c>
      <c r="AP157" s="119">
        <f t="shared" ca="1" si="236"/>
        <v>50</v>
      </c>
      <c r="AQ157" s="119">
        <f t="shared" ca="1" si="236"/>
        <v>57</v>
      </c>
      <c r="AR157" s="119">
        <f t="shared" ca="1" si="236"/>
        <v>46</v>
      </c>
      <c r="AS157" s="119">
        <f t="shared" ca="1" si="236"/>
        <v>69</v>
      </c>
      <c r="AT157" s="119">
        <f t="shared" ca="1" si="236"/>
        <v>75</v>
      </c>
      <c r="AU157" s="119">
        <f t="shared" ca="1" si="236"/>
        <v>57</v>
      </c>
      <c r="AV157" s="119">
        <f t="shared" ca="1" si="236"/>
        <v>7</v>
      </c>
      <c r="AW157" s="119">
        <f t="shared" ca="1" si="236"/>
        <v>43</v>
      </c>
      <c r="AX157" s="119">
        <f t="shared" ca="1" si="236"/>
        <v>41</v>
      </c>
      <c r="AY157" s="119">
        <f t="shared" ca="1" si="236"/>
        <v>79</v>
      </c>
      <c r="AZ157" s="119">
        <f t="shared" ca="1" si="236"/>
        <v>69</v>
      </c>
      <c r="BA157" s="119">
        <f t="shared" ca="1" si="236"/>
        <v>60</v>
      </c>
      <c r="BB157" s="119">
        <f t="shared" ca="1" si="236"/>
        <v>56</v>
      </c>
      <c r="BC157" s="119">
        <f t="shared" ca="1" si="236"/>
        <v>60</v>
      </c>
      <c r="BD157" s="119">
        <f t="shared" ca="1" si="236"/>
        <v>8</v>
      </c>
      <c r="BE157" s="119">
        <f t="shared" ca="1" si="236"/>
        <v>71</v>
      </c>
      <c r="BF157" s="119">
        <f t="shared" ca="1" si="236"/>
        <v>13</v>
      </c>
      <c r="BG157" s="119">
        <f t="shared" ca="1" si="236"/>
        <v>76</v>
      </c>
      <c r="BH157" s="119">
        <f t="shared" ca="1" si="236"/>
        <v>47</v>
      </c>
      <c r="BI157" s="120">
        <f t="shared" ca="1" si="236"/>
        <v>1</v>
      </c>
    </row>
    <row r="158" spans="1:61" ht="13.15" x14ac:dyDescent="0.4">
      <c r="A158" s="116">
        <v>58</v>
      </c>
      <c r="B158" s="117">
        <f ca="1">RANDBETWEEN(1,81)</f>
        <v>1</v>
      </c>
      <c r="C158" s="117">
        <f t="shared" ref="C158:BI158" ca="1" si="237">RANDBETWEEN(1,81)</f>
        <v>24</v>
      </c>
      <c r="D158" s="117">
        <f t="shared" ca="1" si="237"/>
        <v>76</v>
      </c>
      <c r="E158" s="117">
        <f t="shared" ca="1" si="237"/>
        <v>50</v>
      </c>
      <c r="F158" s="117">
        <f t="shared" ca="1" si="237"/>
        <v>50</v>
      </c>
      <c r="G158" s="117">
        <f t="shared" ca="1" si="237"/>
        <v>43</v>
      </c>
      <c r="H158" s="117">
        <f t="shared" ca="1" si="237"/>
        <v>3</v>
      </c>
      <c r="I158" s="117">
        <f t="shared" ca="1" si="237"/>
        <v>38</v>
      </c>
      <c r="J158" s="117">
        <f t="shared" ca="1" si="237"/>
        <v>26</v>
      </c>
      <c r="K158" s="117">
        <f t="shared" ca="1" si="237"/>
        <v>3</v>
      </c>
      <c r="L158" s="117">
        <f t="shared" ca="1" si="237"/>
        <v>8</v>
      </c>
      <c r="M158" s="117">
        <f t="shared" ca="1" si="237"/>
        <v>27</v>
      </c>
      <c r="N158" s="117">
        <f t="shared" ca="1" si="237"/>
        <v>66</v>
      </c>
      <c r="O158" s="117">
        <f t="shared" ca="1" si="237"/>
        <v>68</v>
      </c>
      <c r="P158" s="117">
        <f t="shared" ca="1" si="237"/>
        <v>31</v>
      </c>
      <c r="Q158" s="117">
        <f t="shared" ca="1" si="237"/>
        <v>66</v>
      </c>
      <c r="R158" s="117">
        <f t="shared" ca="1" si="237"/>
        <v>39</v>
      </c>
      <c r="S158" s="117">
        <f t="shared" ca="1" si="237"/>
        <v>81</v>
      </c>
      <c r="T158" s="117">
        <f t="shared" ca="1" si="237"/>
        <v>60</v>
      </c>
      <c r="U158" s="117">
        <f t="shared" ca="1" si="237"/>
        <v>24</v>
      </c>
      <c r="V158" s="117">
        <f t="shared" ca="1" si="237"/>
        <v>37</v>
      </c>
      <c r="W158" s="117">
        <f t="shared" ca="1" si="237"/>
        <v>21</v>
      </c>
      <c r="X158" s="117">
        <f t="shared" ca="1" si="237"/>
        <v>74</v>
      </c>
      <c r="Y158" s="117">
        <f t="shared" ca="1" si="237"/>
        <v>70</v>
      </c>
      <c r="Z158" s="117">
        <f t="shared" ca="1" si="237"/>
        <v>31</v>
      </c>
      <c r="AA158" s="117">
        <f t="shared" ca="1" si="237"/>
        <v>3</v>
      </c>
      <c r="AB158" s="117">
        <f t="shared" ca="1" si="237"/>
        <v>15</v>
      </c>
      <c r="AC158" s="117">
        <f t="shared" ca="1" si="237"/>
        <v>80</v>
      </c>
      <c r="AD158" s="117">
        <f t="shared" ca="1" si="237"/>
        <v>80</v>
      </c>
      <c r="AE158" s="117">
        <f t="shared" ca="1" si="237"/>
        <v>68</v>
      </c>
      <c r="AF158" s="117">
        <f t="shared" ca="1" si="237"/>
        <v>16</v>
      </c>
      <c r="AG158" s="117">
        <f t="shared" ca="1" si="237"/>
        <v>6</v>
      </c>
      <c r="AH158" s="117">
        <f t="shared" ca="1" si="237"/>
        <v>27</v>
      </c>
      <c r="AI158" s="117">
        <f t="shared" ca="1" si="237"/>
        <v>30</v>
      </c>
      <c r="AJ158" s="117">
        <f t="shared" ca="1" si="237"/>
        <v>70</v>
      </c>
      <c r="AK158" s="117">
        <f t="shared" ca="1" si="237"/>
        <v>47</v>
      </c>
      <c r="AL158" s="117">
        <f t="shared" ca="1" si="237"/>
        <v>61</v>
      </c>
      <c r="AM158" s="117">
        <f t="shared" ca="1" si="237"/>
        <v>65</v>
      </c>
      <c r="AN158" s="117">
        <f t="shared" ca="1" si="237"/>
        <v>73</v>
      </c>
      <c r="AO158" s="117">
        <f t="shared" ca="1" si="237"/>
        <v>18</v>
      </c>
      <c r="AP158" s="117">
        <f t="shared" ca="1" si="237"/>
        <v>9</v>
      </c>
      <c r="AQ158" s="117">
        <f t="shared" ca="1" si="237"/>
        <v>44</v>
      </c>
      <c r="AR158" s="117">
        <f t="shared" ca="1" si="237"/>
        <v>5</v>
      </c>
      <c r="AS158" s="117">
        <f t="shared" ca="1" si="237"/>
        <v>43</v>
      </c>
      <c r="AT158" s="117">
        <f t="shared" ca="1" si="237"/>
        <v>28</v>
      </c>
      <c r="AU158" s="117">
        <f t="shared" ca="1" si="237"/>
        <v>31</v>
      </c>
      <c r="AV158" s="117">
        <f t="shared" ca="1" si="237"/>
        <v>17</v>
      </c>
      <c r="AW158" s="117">
        <f t="shared" ca="1" si="237"/>
        <v>28</v>
      </c>
      <c r="AX158" s="117">
        <f t="shared" ca="1" si="237"/>
        <v>37</v>
      </c>
      <c r="AY158" s="117">
        <f t="shared" ca="1" si="237"/>
        <v>1</v>
      </c>
      <c r="AZ158" s="117">
        <f t="shared" ca="1" si="237"/>
        <v>22</v>
      </c>
      <c r="BA158" s="117">
        <f t="shared" ca="1" si="237"/>
        <v>64</v>
      </c>
      <c r="BB158" s="117">
        <f t="shared" ca="1" si="237"/>
        <v>50</v>
      </c>
      <c r="BC158" s="117">
        <f t="shared" ca="1" si="237"/>
        <v>25</v>
      </c>
      <c r="BD158" s="117">
        <f t="shared" ca="1" si="237"/>
        <v>8</v>
      </c>
      <c r="BE158" s="117">
        <f t="shared" ca="1" si="237"/>
        <v>42</v>
      </c>
      <c r="BF158" s="117">
        <f t="shared" ca="1" si="237"/>
        <v>11</v>
      </c>
      <c r="BG158" s="117">
        <f t="shared" ca="1" si="237"/>
        <v>66</v>
      </c>
      <c r="BH158" s="117">
        <f t="shared" ca="1" si="237"/>
        <v>28</v>
      </c>
      <c r="BI158" s="118">
        <f t="shared" ca="1" si="237"/>
        <v>75</v>
      </c>
    </row>
    <row r="159" spans="1:61" ht="13.15" x14ac:dyDescent="0.4">
      <c r="A159" s="116">
        <v>59</v>
      </c>
      <c r="B159" s="119">
        <f ca="1">RANDBETWEEN(1,81-1)</f>
        <v>62</v>
      </c>
      <c r="C159" s="119">
        <f t="shared" ref="C159:BI159" ca="1" si="238">RANDBETWEEN(1,81-1)</f>
        <v>15</v>
      </c>
      <c r="D159" s="119">
        <f t="shared" ca="1" si="238"/>
        <v>35</v>
      </c>
      <c r="E159" s="119">
        <f t="shared" ca="1" si="238"/>
        <v>18</v>
      </c>
      <c r="F159" s="119">
        <f t="shared" ca="1" si="238"/>
        <v>78</v>
      </c>
      <c r="G159" s="119">
        <f t="shared" ca="1" si="238"/>
        <v>22</v>
      </c>
      <c r="H159" s="119">
        <f t="shared" ca="1" si="238"/>
        <v>54</v>
      </c>
      <c r="I159" s="119">
        <f t="shared" ca="1" si="238"/>
        <v>46</v>
      </c>
      <c r="J159" s="119">
        <f t="shared" ca="1" si="238"/>
        <v>69</v>
      </c>
      <c r="K159" s="119">
        <f t="shared" ca="1" si="238"/>
        <v>42</v>
      </c>
      <c r="L159" s="119">
        <f t="shared" ca="1" si="238"/>
        <v>7</v>
      </c>
      <c r="M159" s="119">
        <f t="shared" ca="1" si="238"/>
        <v>74</v>
      </c>
      <c r="N159" s="119">
        <f t="shared" ca="1" si="238"/>
        <v>22</v>
      </c>
      <c r="O159" s="119">
        <f t="shared" ca="1" si="238"/>
        <v>39</v>
      </c>
      <c r="P159" s="119">
        <f t="shared" ca="1" si="238"/>
        <v>15</v>
      </c>
      <c r="Q159" s="119">
        <f t="shared" ca="1" si="238"/>
        <v>45</v>
      </c>
      <c r="R159" s="119">
        <f t="shared" ca="1" si="238"/>
        <v>43</v>
      </c>
      <c r="S159" s="119">
        <f t="shared" ca="1" si="238"/>
        <v>8</v>
      </c>
      <c r="T159" s="119">
        <f t="shared" ca="1" si="238"/>
        <v>38</v>
      </c>
      <c r="U159" s="119">
        <f t="shared" ca="1" si="238"/>
        <v>27</v>
      </c>
      <c r="V159" s="119">
        <f t="shared" ca="1" si="238"/>
        <v>75</v>
      </c>
      <c r="W159" s="119">
        <f t="shared" ca="1" si="238"/>
        <v>2</v>
      </c>
      <c r="X159" s="119">
        <f t="shared" ca="1" si="238"/>
        <v>77</v>
      </c>
      <c r="Y159" s="119">
        <f t="shared" ca="1" si="238"/>
        <v>7</v>
      </c>
      <c r="Z159" s="119">
        <f t="shared" ca="1" si="238"/>
        <v>9</v>
      </c>
      <c r="AA159" s="119">
        <f t="shared" ca="1" si="238"/>
        <v>63</v>
      </c>
      <c r="AB159" s="119">
        <f t="shared" ca="1" si="238"/>
        <v>54</v>
      </c>
      <c r="AC159" s="119">
        <f t="shared" ca="1" si="238"/>
        <v>40</v>
      </c>
      <c r="AD159" s="119">
        <f t="shared" ca="1" si="238"/>
        <v>71</v>
      </c>
      <c r="AE159" s="119">
        <f t="shared" ca="1" si="238"/>
        <v>15</v>
      </c>
      <c r="AF159" s="119">
        <f t="shared" ca="1" si="238"/>
        <v>51</v>
      </c>
      <c r="AG159" s="119">
        <f t="shared" ca="1" si="238"/>
        <v>75</v>
      </c>
      <c r="AH159" s="119">
        <f t="shared" ca="1" si="238"/>
        <v>47</v>
      </c>
      <c r="AI159" s="119">
        <f t="shared" ca="1" si="238"/>
        <v>51</v>
      </c>
      <c r="AJ159" s="119">
        <f t="shared" ca="1" si="238"/>
        <v>61</v>
      </c>
      <c r="AK159" s="119">
        <f t="shared" ca="1" si="238"/>
        <v>27</v>
      </c>
      <c r="AL159" s="119">
        <f t="shared" ca="1" si="238"/>
        <v>42</v>
      </c>
      <c r="AM159" s="119">
        <f t="shared" ca="1" si="238"/>
        <v>41</v>
      </c>
      <c r="AN159" s="119">
        <f t="shared" ca="1" si="238"/>
        <v>62</v>
      </c>
      <c r="AO159" s="119">
        <f t="shared" ca="1" si="238"/>
        <v>35</v>
      </c>
      <c r="AP159" s="119">
        <f t="shared" ca="1" si="238"/>
        <v>49</v>
      </c>
      <c r="AQ159" s="119">
        <f t="shared" ca="1" si="238"/>
        <v>67</v>
      </c>
      <c r="AR159" s="119">
        <f t="shared" ca="1" si="238"/>
        <v>17</v>
      </c>
      <c r="AS159" s="119">
        <f t="shared" ca="1" si="238"/>
        <v>52</v>
      </c>
      <c r="AT159" s="119">
        <f t="shared" ca="1" si="238"/>
        <v>38</v>
      </c>
      <c r="AU159" s="119">
        <f t="shared" ca="1" si="238"/>
        <v>26</v>
      </c>
      <c r="AV159" s="119">
        <f t="shared" ca="1" si="238"/>
        <v>49</v>
      </c>
      <c r="AW159" s="119">
        <f t="shared" ca="1" si="238"/>
        <v>58</v>
      </c>
      <c r="AX159" s="119">
        <f t="shared" ca="1" si="238"/>
        <v>29</v>
      </c>
      <c r="AY159" s="119">
        <f t="shared" ca="1" si="238"/>
        <v>49</v>
      </c>
      <c r="AZ159" s="119">
        <f t="shared" ca="1" si="238"/>
        <v>73</v>
      </c>
      <c r="BA159" s="119">
        <f t="shared" ca="1" si="238"/>
        <v>10</v>
      </c>
      <c r="BB159" s="119">
        <f t="shared" ca="1" si="238"/>
        <v>7</v>
      </c>
      <c r="BC159" s="119">
        <f t="shared" ca="1" si="238"/>
        <v>79</v>
      </c>
      <c r="BD159" s="119">
        <f t="shared" ca="1" si="238"/>
        <v>16</v>
      </c>
      <c r="BE159" s="119">
        <f t="shared" ca="1" si="238"/>
        <v>5</v>
      </c>
      <c r="BF159" s="119">
        <f t="shared" ca="1" si="238"/>
        <v>67</v>
      </c>
      <c r="BG159" s="119">
        <f t="shared" ca="1" si="238"/>
        <v>41</v>
      </c>
      <c r="BH159" s="119">
        <f t="shared" ca="1" si="238"/>
        <v>21</v>
      </c>
      <c r="BI159" s="120">
        <f t="shared" ca="1" si="238"/>
        <v>1</v>
      </c>
    </row>
    <row r="160" spans="1:61" ht="13.15" x14ac:dyDescent="0.4">
      <c r="A160" s="116">
        <v>60</v>
      </c>
      <c r="B160" s="117">
        <f ca="1">RANDBETWEEN(1,81-2)</f>
        <v>32</v>
      </c>
      <c r="C160" s="117">
        <f t="shared" ref="C160:BI160" ca="1" si="239">RANDBETWEEN(1,81-2)</f>
        <v>9</v>
      </c>
      <c r="D160" s="117">
        <f t="shared" ca="1" si="239"/>
        <v>35</v>
      </c>
      <c r="E160" s="117">
        <f t="shared" ca="1" si="239"/>
        <v>54</v>
      </c>
      <c r="F160" s="117">
        <f t="shared" ca="1" si="239"/>
        <v>38</v>
      </c>
      <c r="G160" s="117">
        <f t="shared" ca="1" si="239"/>
        <v>22</v>
      </c>
      <c r="H160" s="117">
        <f t="shared" ca="1" si="239"/>
        <v>32</v>
      </c>
      <c r="I160" s="117">
        <f t="shared" ca="1" si="239"/>
        <v>60</v>
      </c>
      <c r="J160" s="117">
        <f t="shared" ca="1" si="239"/>
        <v>60</v>
      </c>
      <c r="K160" s="117">
        <f t="shared" ca="1" si="239"/>
        <v>38</v>
      </c>
      <c r="L160" s="117">
        <f t="shared" ca="1" si="239"/>
        <v>27</v>
      </c>
      <c r="M160" s="117">
        <f t="shared" ca="1" si="239"/>
        <v>20</v>
      </c>
      <c r="N160" s="117">
        <f t="shared" ca="1" si="239"/>
        <v>2</v>
      </c>
      <c r="O160" s="117">
        <f t="shared" ca="1" si="239"/>
        <v>79</v>
      </c>
      <c r="P160" s="117">
        <f t="shared" ca="1" si="239"/>
        <v>57</v>
      </c>
      <c r="Q160" s="117">
        <f t="shared" ca="1" si="239"/>
        <v>35</v>
      </c>
      <c r="R160" s="117">
        <f t="shared" ca="1" si="239"/>
        <v>7</v>
      </c>
      <c r="S160" s="117">
        <f t="shared" ca="1" si="239"/>
        <v>62</v>
      </c>
      <c r="T160" s="117">
        <f t="shared" ca="1" si="239"/>
        <v>67</v>
      </c>
      <c r="U160" s="117">
        <f t="shared" ca="1" si="239"/>
        <v>53</v>
      </c>
      <c r="V160" s="117">
        <f t="shared" ca="1" si="239"/>
        <v>3</v>
      </c>
      <c r="W160" s="117">
        <f t="shared" ca="1" si="239"/>
        <v>21</v>
      </c>
      <c r="X160" s="117">
        <f t="shared" ca="1" si="239"/>
        <v>10</v>
      </c>
      <c r="Y160" s="117">
        <f t="shared" ca="1" si="239"/>
        <v>78</v>
      </c>
      <c r="Z160" s="117">
        <f t="shared" ca="1" si="239"/>
        <v>41</v>
      </c>
      <c r="AA160" s="117">
        <f t="shared" ca="1" si="239"/>
        <v>73</v>
      </c>
      <c r="AB160" s="117">
        <f t="shared" ca="1" si="239"/>
        <v>37</v>
      </c>
      <c r="AC160" s="117">
        <f t="shared" ca="1" si="239"/>
        <v>41</v>
      </c>
      <c r="AD160" s="117">
        <f t="shared" ca="1" si="239"/>
        <v>51</v>
      </c>
      <c r="AE160" s="117">
        <f t="shared" ca="1" si="239"/>
        <v>48</v>
      </c>
      <c r="AF160" s="117">
        <f t="shared" ca="1" si="239"/>
        <v>37</v>
      </c>
      <c r="AG160" s="117">
        <f t="shared" ca="1" si="239"/>
        <v>79</v>
      </c>
      <c r="AH160" s="117">
        <f t="shared" ca="1" si="239"/>
        <v>26</v>
      </c>
      <c r="AI160" s="117">
        <f t="shared" ca="1" si="239"/>
        <v>26</v>
      </c>
      <c r="AJ160" s="117">
        <f t="shared" ca="1" si="239"/>
        <v>14</v>
      </c>
      <c r="AK160" s="117">
        <f t="shared" ca="1" si="239"/>
        <v>34</v>
      </c>
      <c r="AL160" s="117">
        <f t="shared" ca="1" si="239"/>
        <v>62</v>
      </c>
      <c r="AM160" s="117">
        <f t="shared" ca="1" si="239"/>
        <v>20</v>
      </c>
      <c r="AN160" s="117">
        <f t="shared" ca="1" si="239"/>
        <v>70</v>
      </c>
      <c r="AO160" s="117">
        <f t="shared" ca="1" si="239"/>
        <v>69</v>
      </c>
      <c r="AP160" s="117">
        <f t="shared" ca="1" si="239"/>
        <v>79</v>
      </c>
      <c r="AQ160" s="117">
        <f t="shared" ca="1" si="239"/>
        <v>2</v>
      </c>
      <c r="AR160" s="117">
        <f t="shared" ca="1" si="239"/>
        <v>64</v>
      </c>
      <c r="AS160" s="117">
        <f t="shared" ca="1" si="239"/>
        <v>46</v>
      </c>
      <c r="AT160" s="117">
        <f t="shared" ca="1" si="239"/>
        <v>32</v>
      </c>
      <c r="AU160" s="117">
        <f t="shared" ca="1" si="239"/>
        <v>47</v>
      </c>
      <c r="AV160" s="117">
        <f t="shared" ca="1" si="239"/>
        <v>14</v>
      </c>
      <c r="AW160" s="117">
        <f t="shared" ca="1" si="239"/>
        <v>26</v>
      </c>
      <c r="AX160" s="117">
        <f t="shared" ca="1" si="239"/>
        <v>76</v>
      </c>
      <c r="AY160" s="117">
        <f t="shared" ca="1" si="239"/>
        <v>31</v>
      </c>
      <c r="AZ160" s="117">
        <f t="shared" ca="1" si="239"/>
        <v>78</v>
      </c>
      <c r="BA160" s="117">
        <f t="shared" ca="1" si="239"/>
        <v>50</v>
      </c>
      <c r="BB160" s="117">
        <f t="shared" ca="1" si="239"/>
        <v>44</v>
      </c>
      <c r="BC160" s="117">
        <f t="shared" ca="1" si="239"/>
        <v>45</v>
      </c>
      <c r="BD160" s="117">
        <f t="shared" ca="1" si="239"/>
        <v>22</v>
      </c>
      <c r="BE160" s="117">
        <f t="shared" ca="1" si="239"/>
        <v>46</v>
      </c>
      <c r="BF160" s="117">
        <f t="shared" ca="1" si="239"/>
        <v>78</v>
      </c>
      <c r="BG160" s="117">
        <f t="shared" ca="1" si="239"/>
        <v>18</v>
      </c>
      <c r="BH160" s="117">
        <f t="shared" ca="1" si="239"/>
        <v>43</v>
      </c>
      <c r="BI160" s="118">
        <f t="shared" ca="1" si="239"/>
        <v>78</v>
      </c>
    </row>
    <row r="161" spans="1:61" ht="13.15" x14ac:dyDescent="0.4">
      <c r="A161" s="116">
        <v>61</v>
      </c>
      <c r="B161" s="119">
        <f ca="1">RANDBETWEEN(1,81)</f>
        <v>1</v>
      </c>
      <c r="C161" s="119">
        <f t="shared" ref="C161:BI161" ca="1" si="240">RANDBETWEEN(1,81)</f>
        <v>48</v>
      </c>
      <c r="D161" s="119">
        <f t="shared" ca="1" si="240"/>
        <v>54</v>
      </c>
      <c r="E161" s="119">
        <f t="shared" ca="1" si="240"/>
        <v>74</v>
      </c>
      <c r="F161" s="119">
        <f t="shared" ca="1" si="240"/>
        <v>35</v>
      </c>
      <c r="G161" s="119">
        <f t="shared" ca="1" si="240"/>
        <v>10</v>
      </c>
      <c r="H161" s="119">
        <f t="shared" ca="1" si="240"/>
        <v>60</v>
      </c>
      <c r="I161" s="119">
        <f t="shared" ca="1" si="240"/>
        <v>23</v>
      </c>
      <c r="J161" s="119">
        <f t="shared" ca="1" si="240"/>
        <v>17</v>
      </c>
      <c r="K161" s="119">
        <f t="shared" ca="1" si="240"/>
        <v>79</v>
      </c>
      <c r="L161" s="119">
        <f t="shared" ca="1" si="240"/>
        <v>63</v>
      </c>
      <c r="M161" s="119">
        <f t="shared" ca="1" si="240"/>
        <v>13</v>
      </c>
      <c r="N161" s="119">
        <f t="shared" ca="1" si="240"/>
        <v>26</v>
      </c>
      <c r="O161" s="119">
        <f t="shared" ca="1" si="240"/>
        <v>36</v>
      </c>
      <c r="P161" s="119">
        <f t="shared" ca="1" si="240"/>
        <v>7</v>
      </c>
      <c r="Q161" s="119">
        <f t="shared" ca="1" si="240"/>
        <v>16</v>
      </c>
      <c r="R161" s="119">
        <f t="shared" ca="1" si="240"/>
        <v>11</v>
      </c>
      <c r="S161" s="119">
        <f t="shared" ca="1" si="240"/>
        <v>56</v>
      </c>
      <c r="T161" s="119">
        <f t="shared" ca="1" si="240"/>
        <v>45</v>
      </c>
      <c r="U161" s="119">
        <f t="shared" ca="1" si="240"/>
        <v>21</v>
      </c>
      <c r="V161" s="119">
        <f t="shared" ca="1" si="240"/>
        <v>57</v>
      </c>
      <c r="W161" s="119">
        <f t="shared" ca="1" si="240"/>
        <v>26</v>
      </c>
      <c r="X161" s="119">
        <f t="shared" ca="1" si="240"/>
        <v>34</v>
      </c>
      <c r="Y161" s="119">
        <f t="shared" ca="1" si="240"/>
        <v>38</v>
      </c>
      <c r="Z161" s="119">
        <f t="shared" ca="1" si="240"/>
        <v>4</v>
      </c>
      <c r="AA161" s="119">
        <f t="shared" ca="1" si="240"/>
        <v>44</v>
      </c>
      <c r="AB161" s="119">
        <f t="shared" ca="1" si="240"/>
        <v>62</v>
      </c>
      <c r="AC161" s="119">
        <f t="shared" ca="1" si="240"/>
        <v>71</v>
      </c>
      <c r="AD161" s="119">
        <f t="shared" ca="1" si="240"/>
        <v>33</v>
      </c>
      <c r="AE161" s="119">
        <f t="shared" ca="1" si="240"/>
        <v>20</v>
      </c>
      <c r="AF161" s="119">
        <f t="shared" ca="1" si="240"/>
        <v>47</v>
      </c>
      <c r="AG161" s="119">
        <f t="shared" ca="1" si="240"/>
        <v>37</v>
      </c>
      <c r="AH161" s="119">
        <f t="shared" ca="1" si="240"/>
        <v>73</v>
      </c>
      <c r="AI161" s="119">
        <f t="shared" ca="1" si="240"/>
        <v>46</v>
      </c>
      <c r="AJ161" s="119">
        <f t="shared" ca="1" si="240"/>
        <v>65</v>
      </c>
      <c r="AK161" s="119">
        <f t="shared" ca="1" si="240"/>
        <v>50</v>
      </c>
      <c r="AL161" s="119">
        <f t="shared" ca="1" si="240"/>
        <v>78</v>
      </c>
      <c r="AM161" s="119">
        <f t="shared" ca="1" si="240"/>
        <v>69</v>
      </c>
      <c r="AN161" s="119">
        <f t="shared" ca="1" si="240"/>
        <v>46</v>
      </c>
      <c r="AO161" s="119">
        <f t="shared" ca="1" si="240"/>
        <v>44</v>
      </c>
      <c r="AP161" s="119">
        <f t="shared" ca="1" si="240"/>
        <v>48</v>
      </c>
      <c r="AQ161" s="119">
        <f t="shared" ca="1" si="240"/>
        <v>39</v>
      </c>
      <c r="AR161" s="119">
        <f t="shared" ca="1" si="240"/>
        <v>68</v>
      </c>
      <c r="AS161" s="119">
        <f t="shared" ca="1" si="240"/>
        <v>21</v>
      </c>
      <c r="AT161" s="119">
        <f t="shared" ca="1" si="240"/>
        <v>30</v>
      </c>
      <c r="AU161" s="119">
        <f t="shared" ca="1" si="240"/>
        <v>33</v>
      </c>
      <c r="AV161" s="119">
        <f t="shared" ca="1" si="240"/>
        <v>22</v>
      </c>
      <c r="AW161" s="119">
        <f t="shared" ca="1" si="240"/>
        <v>60</v>
      </c>
      <c r="AX161" s="119">
        <f t="shared" ca="1" si="240"/>
        <v>74</v>
      </c>
      <c r="AY161" s="119">
        <f t="shared" ca="1" si="240"/>
        <v>34</v>
      </c>
      <c r="AZ161" s="119">
        <f t="shared" ca="1" si="240"/>
        <v>31</v>
      </c>
      <c r="BA161" s="119">
        <f t="shared" ca="1" si="240"/>
        <v>70</v>
      </c>
      <c r="BB161" s="119">
        <f t="shared" ca="1" si="240"/>
        <v>31</v>
      </c>
      <c r="BC161" s="119">
        <f t="shared" ca="1" si="240"/>
        <v>22</v>
      </c>
      <c r="BD161" s="119">
        <f t="shared" ca="1" si="240"/>
        <v>6</v>
      </c>
      <c r="BE161" s="119">
        <f t="shared" ca="1" si="240"/>
        <v>59</v>
      </c>
      <c r="BF161" s="119">
        <f t="shared" ca="1" si="240"/>
        <v>38</v>
      </c>
      <c r="BG161" s="119">
        <f t="shared" ca="1" si="240"/>
        <v>64</v>
      </c>
      <c r="BH161" s="119">
        <f t="shared" ca="1" si="240"/>
        <v>19</v>
      </c>
      <c r="BI161" s="120">
        <f t="shared" ca="1" si="240"/>
        <v>15</v>
      </c>
    </row>
    <row r="162" spans="1:61" ht="13.15" x14ac:dyDescent="0.4">
      <c r="A162" s="116">
        <v>62</v>
      </c>
      <c r="B162" s="117">
        <f ca="1">RANDBETWEEN(1,81-1)</f>
        <v>21</v>
      </c>
      <c r="C162" s="117">
        <f t="shared" ref="C162:BI162" ca="1" si="241">RANDBETWEEN(1,81-1)</f>
        <v>80</v>
      </c>
      <c r="D162" s="117">
        <f t="shared" ca="1" si="241"/>
        <v>30</v>
      </c>
      <c r="E162" s="117">
        <f t="shared" ca="1" si="241"/>
        <v>11</v>
      </c>
      <c r="F162" s="117">
        <f t="shared" ca="1" si="241"/>
        <v>6</v>
      </c>
      <c r="G162" s="117">
        <f t="shared" ca="1" si="241"/>
        <v>11</v>
      </c>
      <c r="H162" s="117">
        <f t="shared" ca="1" si="241"/>
        <v>1</v>
      </c>
      <c r="I162" s="117">
        <f t="shared" ca="1" si="241"/>
        <v>46</v>
      </c>
      <c r="J162" s="117">
        <f t="shared" ca="1" si="241"/>
        <v>64</v>
      </c>
      <c r="K162" s="117">
        <f t="shared" ca="1" si="241"/>
        <v>57</v>
      </c>
      <c r="L162" s="117">
        <f t="shared" ca="1" si="241"/>
        <v>4</v>
      </c>
      <c r="M162" s="117">
        <f t="shared" ca="1" si="241"/>
        <v>4</v>
      </c>
      <c r="N162" s="117">
        <f t="shared" ca="1" si="241"/>
        <v>16</v>
      </c>
      <c r="O162" s="117">
        <f t="shared" ca="1" si="241"/>
        <v>29</v>
      </c>
      <c r="P162" s="117">
        <f t="shared" ca="1" si="241"/>
        <v>14</v>
      </c>
      <c r="Q162" s="117">
        <f t="shared" ca="1" si="241"/>
        <v>20</v>
      </c>
      <c r="R162" s="117">
        <f t="shared" ca="1" si="241"/>
        <v>27</v>
      </c>
      <c r="S162" s="117">
        <f t="shared" ca="1" si="241"/>
        <v>54</v>
      </c>
      <c r="T162" s="117">
        <f t="shared" ca="1" si="241"/>
        <v>48</v>
      </c>
      <c r="U162" s="117">
        <f t="shared" ca="1" si="241"/>
        <v>69</v>
      </c>
      <c r="V162" s="117">
        <f t="shared" ca="1" si="241"/>
        <v>13</v>
      </c>
      <c r="W162" s="117">
        <f t="shared" ca="1" si="241"/>
        <v>32</v>
      </c>
      <c r="X162" s="117">
        <f t="shared" ca="1" si="241"/>
        <v>12</v>
      </c>
      <c r="Y162" s="117">
        <f t="shared" ca="1" si="241"/>
        <v>48</v>
      </c>
      <c r="Z162" s="117">
        <f t="shared" ca="1" si="241"/>
        <v>27</v>
      </c>
      <c r="AA162" s="117">
        <f t="shared" ca="1" si="241"/>
        <v>66</v>
      </c>
      <c r="AB162" s="117">
        <f t="shared" ca="1" si="241"/>
        <v>44</v>
      </c>
      <c r="AC162" s="117">
        <f t="shared" ca="1" si="241"/>
        <v>66</v>
      </c>
      <c r="AD162" s="117">
        <f t="shared" ca="1" si="241"/>
        <v>49</v>
      </c>
      <c r="AE162" s="117">
        <f t="shared" ca="1" si="241"/>
        <v>38</v>
      </c>
      <c r="AF162" s="117">
        <f t="shared" ca="1" si="241"/>
        <v>19</v>
      </c>
      <c r="AG162" s="117">
        <f t="shared" ca="1" si="241"/>
        <v>6</v>
      </c>
      <c r="AH162" s="117">
        <f t="shared" ca="1" si="241"/>
        <v>17</v>
      </c>
      <c r="AI162" s="117">
        <f t="shared" ca="1" si="241"/>
        <v>9</v>
      </c>
      <c r="AJ162" s="117">
        <f t="shared" ca="1" si="241"/>
        <v>79</v>
      </c>
      <c r="AK162" s="117">
        <f t="shared" ca="1" si="241"/>
        <v>53</v>
      </c>
      <c r="AL162" s="117">
        <f t="shared" ca="1" si="241"/>
        <v>13</v>
      </c>
      <c r="AM162" s="117">
        <f t="shared" ca="1" si="241"/>
        <v>37</v>
      </c>
      <c r="AN162" s="117">
        <f t="shared" ca="1" si="241"/>
        <v>26</v>
      </c>
      <c r="AO162" s="117">
        <f t="shared" ca="1" si="241"/>
        <v>25</v>
      </c>
      <c r="AP162" s="117">
        <f t="shared" ca="1" si="241"/>
        <v>31</v>
      </c>
      <c r="AQ162" s="117">
        <f t="shared" ca="1" si="241"/>
        <v>45</v>
      </c>
      <c r="AR162" s="117">
        <f t="shared" ca="1" si="241"/>
        <v>17</v>
      </c>
      <c r="AS162" s="117">
        <f t="shared" ca="1" si="241"/>
        <v>69</v>
      </c>
      <c r="AT162" s="117">
        <f t="shared" ca="1" si="241"/>
        <v>71</v>
      </c>
      <c r="AU162" s="117">
        <f t="shared" ca="1" si="241"/>
        <v>1</v>
      </c>
      <c r="AV162" s="117">
        <f t="shared" ca="1" si="241"/>
        <v>28</v>
      </c>
      <c r="AW162" s="117">
        <f t="shared" ca="1" si="241"/>
        <v>80</v>
      </c>
      <c r="AX162" s="117">
        <f t="shared" ca="1" si="241"/>
        <v>70</v>
      </c>
      <c r="AY162" s="117">
        <f t="shared" ca="1" si="241"/>
        <v>28</v>
      </c>
      <c r="AZ162" s="117">
        <f t="shared" ca="1" si="241"/>
        <v>72</v>
      </c>
      <c r="BA162" s="117">
        <f t="shared" ca="1" si="241"/>
        <v>78</v>
      </c>
      <c r="BB162" s="117">
        <f t="shared" ca="1" si="241"/>
        <v>48</v>
      </c>
      <c r="BC162" s="117">
        <f t="shared" ca="1" si="241"/>
        <v>53</v>
      </c>
      <c r="BD162" s="117">
        <f t="shared" ca="1" si="241"/>
        <v>20</v>
      </c>
      <c r="BE162" s="117">
        <f t="shared" ca="1" si="241"/>
        <v>45</v>
      </c>
      <c r="BF162" s="117">
        <f t="shared" ca="1" si="241"/>
        <v>67</v>
      </c>
      <c r="BG162" s="117">
        <f t="shared" ca="1" si="241"/>
        <v>8</v>
      </c>
      <c r="BH162" s="117">
        <f t="shared" ca="1" si="241"/>
        <v>53</v>
      </c>
      <c r="BI162" s="118">
        <f t="shared" ca="1" si="241"/>
        <v>24</v>
      </c>
    </row>
    <row r="163" spans="1:61" ht="13.15" x14ac:dyDescent="0.4">
      <c r="A163" s="116">
        <v>63</v>
      </c>
      <c r="B163" s="119">
        <f ca="1">RANDBETWEEN(1,81-2)</f>
        <v>70</v>
      </c>
      <c r="C163" s="119">
        <f t="shared" ref="C163:BI163" ca="1" si="242">RANDBETWEEN(1,81-2)</f>
        <v>35</v>
      </c>
      <c r="D163" s="119">
        <f t="shared" ca="1" si="242"/>
        <v>38</v>
      </c>
      <c r="E163" s="119">
        <f t="shared" ca="1" si="242"/>
        <v>23</v>
      </c>
      <c r="F163" s="119">
        <f t="shared" ca="1" si="242"/>
        <v>29</v>
      </c>
      <c r="G163" s="119">
        <f t="shared" ca="1" si="242"/>
        <v>36</v>
      </c>
      <c r="H163" s="119">
        <f t="shared" ca="1" si="242"/>
        <v>25</v>
      </c>
      <c r="I163" s="119">
        <f t="shared" ca="1" si="242"/>
        <v>35</v>
      </c>
      <c r="J163" s="119">
        <f t="shared" ca="1" si="242"/>
        <v>69</v>
      </c>
      <c r="K163" s="119">
        <f t="shared" ca="1" si="242"/>
        <v>71</v>
      </c>
      <c r="L163" s="119">
        <f t="shared" ca="1" si="242"/>
        <v>67</v>
      </c>
      <c r="M163" s="119">
        <f t="shared" ca="1" si="242"/>
        <v>27</v>
      </c>
      <c r="N163" s="119">
        <f t="shared" ca="1" si="242"/>
        <v>57</v>
      </c>
      <c r="O163" s="119">
        <f t="shared" ca="1" si="242"/>
        <v>69</v>
      </c>
      <c r="P163" s="119">
        <f t="shared" ca="1" si="242"/>
        <v>72</v>
      </c>
      <c r="Q163" s="119">
        <f t="shared" ca="1" si="242"/>
        <v>11</v>
      </c>
      <c r="R163" s="119">
        <f t="shared" ca="1" si="242"/>
        <v>67</v>
      </c>
      <c r="S163" s="119">
        <f t="shared" ca="1" si="242"/>
        <v>64</v>
      </c>
      <c r="T163" s="119">
        <f t="shared" ca="1" si="242"/>
        <v>50</v>
      </c>
      <c r="U163" s="119">
        <f t="shared" ca="1" si="242"/>
        <v>41</v>
      </c>
      <c r="V163" s="119">
        <f t="shared" ca="1" si="242"/>
        <v>47</v>
      </c>
      <c r="W163" s="119">
        <f t="shared" ca="1" si="242"/>
        <v>13</v>
      </c>
      <c r="X163" s="119">
        <f t="shared" ca="1" si="242"/>
        <v>17</v>
      </c>
      <c r="Y163" s="119">
        <f t="shared" ca="1" si="242"/>
        <v>62</v>
      </c>
      <c r="Z163" s="119">
        <f t="shared" ca="1" si="242"/>
        <v>76</v>
      </c>
      <c r="AA163" s="119">
        <f t="shared" ca="1" si="242"/>
        <v>59</v>
      </c>
      <c r="AB163" s="119">
        <f t="shared" ca="1" si="242"/>
        <v>8</v>
      </c>
      <c r="AC163" s="119">
        <f t="shared" ca="1" si="242"/>
        <v>35</v>
      </c>
      <c r="AD163" s="119">
        <f t="shared" ca="1" si="242"/>
        <v>52</v>
      </c>
      <c r="AE163" s="119">
        <f t="shared" ca="1" si="242"/>
        <v>76</v>
      </c>
      <c r="AF163" s="119">
        <f t="shared" ca="1" si="242"/>
        <v>15</v>
      </c>
      <c r="AG163" s="119">
        <f t="shared" ca="1" si="242"/>
        <v>19</v>
      </c>
      <c r="AH163" s="119">
        <f t="shared" ca="1" si="242"/>
        <v>40</v>
      </c>
      <c r="AI163" s="119">
        <f t="shared" ca="1" si="242"/>
        <v>47</v>
      </c>
      <c r="AJ163" s="119">
        <f t="shared" ca="1" si="242"/>
        <v>3</v>
      </c>
      <c r="AK163" s="119">
        <f t="shared" ca="1" si="242"/>
        <v>13</v>
      </c>
      <c r="AL163" s="119">
        <f t="shared" ca="1" si="242"/>
        <v>49</v>
      </c>
      <c r="AM163" s="119">
        <f t="shared" ca="1" si="242"/>
        <v>2</v>
      </c>
      <c r="AN163" s="119">
        <f t="shared" ca="1" si="242"/>
        <v>9</v>
      </c>
      <c r="AO163" s="119">
        <f t="shared" ca="1" si="242"/>
        <v>11</v>
      </c>
      <c r="AP163" s="119">
        <f t="shared" ca="1" si="242"/>
        <v>36</v>
      </c>
      <c r="AQ163" s="119">
        <f t="shared" ca="1" si="242"/>
        <v>36</v>
      </c>
      <c r="AR163" s="119">
        <f t="shared" ca="1" si="242"/>
        <v>40</v>
      </c>
      <c r="AS163" s="119">
        <f t="shared" ca="1" si="242"/>
        <v>63</v>
      </c>
      <c r="AT163" s="119">
        <f t="shared" ca="1" si="242"/>
        <v>56</v>
      </c>
      <c r="AU163" s="119">
        <f t="shared" ca="1" si="242"/>
        <v>14</v>
      </c>
      <c r="AV163" s="119">
        <f t="shared" ca="1" si="242"/>
        <v>28</v>
      </c>
      <c r="AW163" s="119">
        <f t="shared" ca="1" si="242"/>
        <v>22</v>
      </c>
      <c r="AX163" s="119">
        <f t="shared" ca="1" si="242"/>
        <v>37</v>
      </c>
      <c r="AY163" s="119">
        <f t="shared" ca="1" si="242"/>
        <v>9</v>
      </c>
      <c r="AZ163" s="119">
        <f t="shared" ca="1" si="242"/>
        <v>67</v>
      </c>
      <c r="BA163" s="119">
        <f t="shared" ca="1" si="242"/>
        <v>19</v>
      </c>
      <c r="BB163" s="119">
        <f t="shared" ca="1" si="242"/>
        <v>5</v>
      </c>
      <c r="BC163" s="119">
        <f t="shared" ca="1" si="242"/>
        <v>14</v>
      </c>
      <c r="BD163" s="119">
        <f t="shared" ca="1" si="242"/>
        <v>65</v>
      </c>
      <c r="BE163" s="119">
        <f t="shared" ca="1" si="242"/>
        <v>20</v>
      </c>
      <c r="BF163" s="119">
        <f t="shared" ca="1" si="242"/>
        <v>41</v>
      </c>
      <c r="BG163" s="119">
        <f t="shared" ca="1" si="242"/>
        <v>25</v>
      </c>
      <c r="BH163" s="119">
        <f t="shared" ca="1" si="242"/>
        <v>71</v>
      </c>
      <c r="BI163" s="120">
        <f t="shared" ca="1" si="242"/>
        <v>70</v>
      </c>
    </row>
    <row r="164" spans="1:61" ht="13.15" x14ac:dyDescent="0.4">
      <c r="A164" s="116">
        <v>64</v>
      </c>
      <c r="B164" s="117">
        <f ca="1">RANDBETWEEN(1,81)</f>
        <v>25</v>
      </c>
      <c r="C164" s="117">
        <f t="shared" ref="C164:BI164" ca="1" si="243">RANDBETWEEN(1,81)</f>
        <v>37</v>
      </c>
      <c r="D164" s="117">
        <f t="shared" ca="1" si="243"/>
        <v>18</v>
      </c>
      <c r="E164" s="117">
        <f t="shared" ca="1" si="243"/>
        <v>43</v>
      </c>
      <c r="F164" s="117">
        <f t="shared" ca="1" si="243"/>
        <v>4</v>
      </c>
      <c r="G164" s="117">
        <f t="shared" ca="1" si="243"/>
        <v>46</v>
      </c>
      <c r="H164" s="117">
        <f t="shared" ca="1" si="243"/>
        <v>48</v>
      </c>
      <c r="I164" s="117">
        <f t="shared" ca="1" si="243"/>
        <v>47</v>
      </c>
      <c r="J164" s="117">
        <f t="shared" ca="1" si="243"/>
        <v>52</v>
      </c>
      <c r="K164" s="117">
        <f t="shared" ca="1" si="243"/>
        <v>64</v>
      </c>
      <c r="L164" s="117">
        <f t="shared" ca="1" si="243"/>
        <v>5</v>
      </c>
      <c r="M164" s="117">
        <f t="shared" ca="1" si="243"/>
        <v>52</v>
      </c>
      <c r="N164" s="117">
        <f t="shared" ca="1" si="243"/>
        <v>9</v>
      </c>
      <c r="O164" s="117">
        <f t="shared" ca="1" si="243"/>
        <v>42</v>
      </c>
      <c r="P164" s="117">
        <f t="shared" ca="1" si="243"/>
        <v>46</v>
      </c>
      <c r="Q164" s="117">
        <f t="shared" ca="1" si="243"/>
        <v>28</v>
      </c>
      <c r="R164" s="117">
        <f t="shared" ca="1" si="243"/>
        <v>28</v>
      </c>
      <c r="S164" s="117">
        <f t="shared" ca="1" si="243"/>
        <v>9</v>
      </c>
      <c r="T164" s="117">
        <f t="shared" ca="1" si="243"/>
        <v>48</v>
      </c>
      <c r="U164" s="117">
        <f t="shared" ca="1" si="243"/>
        <v>10</v>
      </c>
      <c r="V164" s="117">
        <f t="shared" ca="1" si="243"/>
        <v>46</v>
      </c>
      <c r="W164" s="117">
        <f t="shared" ca="1" si="243"/>
        <v>9</v>
      </c>
      <c r="X164" s="117">
        <f t="shared" ca="1" si="243"/>
        <v>57</v>
      </c>
      <c r="Y164" s="117">
        <f t="shared" ca="1" si="243"/>
        <v>52</v>
      </c>
      <c r="Z164" s="117">
        <f t="shared" ca="1" si="243"/>
        <v>59</v>
      </c>
      <c r="AA164" s="117">
        <f t="shared" ca="1" si="243"/>
        <v>73</v>
      </c>
      <c r="AB164" s="117">
        <f t="shared" ca="1" si="243"/>
        <v>11</v>
      </c>
      <c r="AC164" s="117">
        <f t="shared" ca="1" si="243"/>
        <v>77</v>
      </c>
      <c r="AD164" s="117">
        <f t="shared" ca="1" si="243"/>
        <v>29</v>
      </c>
      <c r="AE164" s="117">
        <f t="shared" ca="1" si="243"/>
        <v>21</v>
      </c>
      <c r="AF164" s="117">
        <f t="shared" ca="1" si="243"/>
        <v>59</v>
      </c>
      <c r="AG164" s="117">
        <f t="shared" ca="1" si="243"/>
        <v>16</v>
      </c>
      <c r="AH164" s="117">
        <f t="shared" ca="1" si="243"/>
        <v>46</v>
      </c>
      <c r="AI164" s="117">
        <f t="shared" ca="1" si="243"/>
        <v>42</v>
      </c>
      <c r="AJ164" s="117">
        <f t="shared" ca="1" si="243"/>
        <v>33</v>
      </c>
      <c r="AK164" s="117">
        <f t="shared" ca="1" si="243"/>
        <v>9</v>
      </c>
      <c r="AL164" s="117">
        <f t="shared" ca="1" si="243"/>
        <v>80</v>
      </c>
      <c r="AM164" s="117">
        <f t="shared" ca="1" si="243"/>
        <v>6</v>
      </c>
      <c r="AN164" s="117">
        <f t="shared" ca="1" si="243"/>
        <v>25</v>
      </c>
      <c r="AO164" s="117">
        <f t="shared" ca="1" si="243"/>
        <v>41</v>
      </c>
      <c r="AP164" s="117">
        <f t="shared" ca="1" si="243"/>
        <v>39</v>
      </c>
      <c r="AQ164" s="117">
        <f t="shared" ca="1" si="243"/>
        <v>61</v>
      </c>
      <c r="AR164" s="117">
        <f t="shared" ca="1" si="243"/>
        <v>22</v>
      </c>
      <c r="AS164" s="117">
        <f t="shared" ca="1" si="243"/>
        <v>11</v>
      </c>
      <c r="AT164" s="117">
        <f t="shared" ca="1" si="243"/>
        <v>79</v>
      </c>
      <c r="AU164" s="117">
        <f t="shared" ca="1" si="243"/>
        <v>55</v>
      </c>
      <c r="AV164" s="117">
        <f t="shared" ca="1" si="243"/>
        <v>45</v>
      </c>
      <c r="AW164" s="117">
        <f t="shared" ca="1" si="243"/>
        <v>8</v>
      </c>
      <c r="AX164" s="117">
        <f t="shared" ca="1" si="243"/>
        <v>78</v>
      </c>
      <c r="AY164" s="117">
        <f t="shared" ca="1" si="243"/>
        <v>76</v>
      </c>
      <c r="AZ164" s="117">
        <f t="shared" ca="1" si="243"/>
        <v>43</v>
      </c>
      <c r="BA164" s="117">
        <f t="shared" ca="1" si="243"/>
        <v>44</v>
      </c>
      <c r="BB164" s="117">
        <f t="shared" ca="1" si="243"/>
        <v>63</v>
      </c>
      <c r="BC164" s="117">
        <f t="shared" ca="1" si="243"/>
        <v>54</v>
      </c>
      <c r="BD164" s="117">
        <f t="shared" ca="1" si="243"/>
        <v>2</v>
      </c>
      <c r="BE164" s="117">
        <f t="shared" ca="1" si="243"/>
        <v>68</v>
      </c>
      <c r="BF164" s="117">
        <f t="shared" ca="1" si="243"/>
        <v>2</v>
      </c>
      <c r="BG164" s="117">
        <f t="shared" ca="1" si="243"/>
        <v>60</v>
      </c>
      <c r="BH164" s="117">
        <f t="shared" ca="1" si="243"/>
        <v>52</v>
      </c>
      <c r="BI164" s="118">
        <f t="shared" ca="1" si="243"/>
        <v>38</v>
      </c>
    </row>
    <row r="165" spans="1:61" ht="13.15" x14ac:dyDescent="0.4">
      <c r="A165" s="116">
        <v>65</v>
      </c>
      <c r="B165" s="119">
        <f ca="1">RANDBETWEEN(1,81-1)</f>
        <v>11</v>
      </c>
      <c r="C165" s="119">
        <f t="shared" ref="C165:BI165" ca="1" si="244">RANDBETWEEN(1,81-1)</f>
        <v>15</v>
      </c>
      <c r="D165" s="119">
        <f t="shared" ca="1" si="244"/>
        <v>18</v>
      </c>
      <c r="E165" s="119">
        <f t="shared" ca="1" si="244"/>
        <v>67</v>
      </c>
      <c r="F165" s="119">
        <f t="shared" ca="1" si="244"/>
        <v>71</v>
      </c>
      <c r="G165" s="119">
        <f t="shared" ca="1" si="244"/>
        <v>65</v>
      </c>
      <c r="H165" s="119">
        <f t="shared" ca="1" si="244"/>
        <v>73</v>
      </c>
      <c r="I165" s="119">
        <f t="shared" ca="1" si="244"/>
        <v>76</v>
      </c>
      <c r="J165" s="119">
        <f t="shared" ca="1" si="244"/>
        <v>5</v>
      </c>
      <c r="K165" s="119">
        <f t="shared" ca="1" si="244"/>
        <v>16</v>
      </c>
      <c r="L165" s="119">
        <f t="shared" ca="1" si="244"/>
        <v>48</v>
      </c>
      <c r="M165" s="119">
        <f t="shared" ca="1" si="244"/>
        <v>22</v>
      </c>
      <c r="N165" s="119">
        <f t="shared" ca="1" si="244"/>
        <v>24</v>
      </c>
      <c r="O165" s="119">
        <f t="shared" ca="1" si="244"/>
        <v>36</v>
      </c>
      <c r="P165" s="119">
        <f t="shared" ca="1" si="244"/>
        <v>33</v>
      </c>
      <c r="Q165" s="119">
        <f t="shared" ca="1" si="244"/>
        <v>2</v>
      </c>
      <c r="R165" s="119">
        <f t="shared" ca="1" si="244"/>
        <v>39</v>
      </c>
      <c r="S165" s="119">
        <f t="shared" ca="1" si="244"/>
        <v>2</v>
      </c>
      <c r="T165" s="119">
        <f t="shared" ca="1" si="244"/>
        <v>30</v>
      </c>
      <c r="U165" s="119">
        <f t="shared" ca="1" si="244"/>
        <v>6</v>
      </c>
      <c r="V165" s="119">
        <f t="shared" ca="1" si="244"/>
        <v>31</v>
      </c>
      <c r="W165" s="119">
        <f t="shared" ca="1" si="244"/>
        <v>8</v>
      </c>
      <c r="X165" s="119">
        <f t="shared" ca="1" si="244"/>
        <v>34</v>
      </c>
      <c r="Y165" s="119">
        <f t="shared" ca="1" si="244"/>
        <v>19</v>
      </c>
      <c r="Z165" s="119">
        <f t="shared" ca="1" si="244"/>
        <v>55</v>
      </c>
      <c r="AA165" s="119">
        <f t="shared" ca="1" si="244"/>
        <v>17</v>
      </c>
      <c r="AB165" s="119">
        <f t="shared" ca="1" si="244"/>
        <v>62</v>
      </c>
      <c r="AC165" s="119">
        <f t="shared" ca="1" si="244"/>
        <v>46</v>
      </c>
      <c r="AD165" s="119">
        <f t="shared" ca="1" si="244"/>
        <v>73</v>
      </c>
      <c r="AE165" s="119">
        <f t="shared" ca="1" si="244"/>
        <v>40</v>
      </c>
      <c r="AF165" s="119">
        <f t="shared" ca="1" si="244"/>
        <v>54</v>
      </c>
      <c r="AG165" s="119">
        <f t="shared" ca="1" si="244"/>
        <v>70</v>
      </c>
      <c r="AH165" s="119">
        <f t="shared" ca="1" si="244"/>
        <v>1</v>
      </c>
      <c r="AI165" s="119">
        <f t="shared" ca="1" si="244"/>
        <v>27</v>
      </c>
      <c r="AJ165" s="119">
        <f t="shared" ca="1" si="244"/>
        <v>70</v>
      </c>
      <c r="AK165" s="119">
        <f t="shared" ca="1" si="244"/>
        <v>30</v>
      </c>
      <c r="AL165" s="119">
        <f t="shared" ca="1" si="244"/>
        <v>36</v>
      </c>
      <c r="AM165" s="119">
        <f t="shared" ca="1" si="244"/>
        <v>64</v>
      </c>
      <c r="AN165" s="119">
        <f t="shared" ca="1" si="244"/>
        <v>1</v>
      </c>
      <c r="AO165" s="119">
        <f t="shared" ca="1" si="244"/>
        <v>44</v>
      </c>
      <c r="AP165" s="119">
        <f t="shared" ca="1" si="244"/>
        <v>17</v>
      </c>
      <c r="AQ165" s="119">
        <f t="shared" ca="1" si="244"/>
        <v>56</v>
      </c>
      <c r="AR165" s="119">
        <f t="shared" ca="1" si="244"/>
        <v>65</v>
      </c>
      <c r="AS165" s="119">
        <f t="shared" ca="1" si="244"/>
        <v>35</v>
      </c>
      <c r="AT165" s="119">
        <f t="shared" ca="1" si="244"/>
        <v>29</v>
      </c>
      <c r="AU165" s="119">
        <f t="shared" ca="1" si="244"/>
        <v>58</v>
      </c>
      <c r="AV165" s="119">
        <f t="shared" ca="1" si="244"/>
        <v>72</v>
      </c>
      <c r="AW165" s="119">
        <f t="shared" ca="1" si="244"/>
        <v>72</v>
      </c>
      <c r="AX165" s="119">
        <f t="shared" ca="1" si="244"/>
        <v>43</v>
      </c>
      <c r="AY165" s="119">
        <f t="shared" ca="1" si="244"/>
        <v>46</v>
      </c>
      <c r="AZ165" s="119">
        <f t="shared" ca="1" si="244"/>
        <v>47</v>
      </c>
      <c r="BA165" s="119">
        <f t="shared" ca="1" si="244"/>
        <v>36</v>
      </c>
      <c r="BB165" s="119">
        <f t="shared" ca="1" si="244"/>
        <v>34</v>
      </c>
      <c r="BC165" s="119">
        <f t="shared" ca="1" si="244"/>
        <v>3</v>
      </c>
      <c r="BD165" s="119">
        <f t="shared" ca="1" si="244"/>
        <v>42</v>
      </c>
      <c r="BE165" s="119">
        <f t="shared" ca="1" si="244"/>
        <v>52</v>
      </c>
      <c r="BF165" s="119">
        <f t="shared" ca="1" si="244"/>
        <v>6</v>
      </c>
      <c r="BG165" s="119">
        <f t="shared" ca="1" si="244"/>
        <v>13</v>
      </c>
      <c r="BH165" s="119">
        <f t="shared" ca="1" si="244"/>
        <v>50</v>
      </c>
      <c r="BI165" s="120">
        <f t="shared" ca="1" si="244"/>
        <v>39</v>
      </c>
    </row>
    <row r="166" spans="1:61" ht="13.15" x14ac:dyDescent="0.4">
      <c r="A166" s="116">
        <v>66</v>
      </c>
      <c r="B166" s="117">
        <f ca="1">RANDBETWEEN(1,81-2)</f>
        <v>65</v>
      </c>
      <c r="C166" s="117">
        <f t="shared" ref="C166:BI166" ca="1" si="245">RANDBETWEEN(1,81-2)</f>
        <v>44</v>
      </c>
      <c r="D166" s="117">
        <f t="shared" ca="1" si="245"/>
        <v>68</v>
      </c>
      <c r="E166" s="117">
        <f t="shared" ca="1" si="245"/>
        <v>50</v>
      </c>
      <c r="F166" s="117">
        <f t="shared" ca="1" si="245"/>
        <v>18</v>
      </c>
      <c r="G166" s="117">
        <f t="shared" ca="1" si="245"/>
        <v>31</v>
      </c>
      <c r="H166" s="117">
        <f t="shared" ca="1" si="245"/>
        <v>8</v>
      </c>
      <c r="I166" s="117">
        <f t="shared" ca="1" si="245"/>
        <v>42</v>
      </c>
      <c r="J166" s="117">
        <f t="shared" ca="1" si="245"/>
        <v>2</v>
      </c>
      <c r="K166" s="117">
        <f t="shared" ca="1" si="245"/>
        <v>62</v>
      </c>
      <c r="L166" s="117">
        <f t="shared" ca="1" si="245"/>
        <v>65</v>
      </c>
      <c r="M166" s="117">
        <f t="shared" ca="1" si="245"/>
        <v>67</v>
      </c>
      <c r="N166" s="117">
        <f t="shared" ca="1" si="245"/>
        <v>36</v>
      </c>
      <c r="O166" s="117">
        <f t="shared" ca="1" si="245"/>
        <v>39</v>
      </c>
      <c r="P166" s="117">
        <f t="shared" ca="1" si="245"/>
        <v>48</v>
      </c>
      <c r="Q166" s="117">
        <f t="shared" ca="1" si="245"/>
        <v>65</v>
      </c>
      <c r="R166" s="117">
        <f t="shared" ca="1" si="245"/>
        <v>31</v>
      </c>
      <c r="S166" s="117">
        <f t="shared" ca="1" si="245"/>
        <v>41</v>
      </c>
      <c r="T166" s="117">
        <f t="shared" ca="1" si="245"/>
        <v>27</v>
      </c>
      <c r="U166" s="117">
        <f t="shared" ca="1" si="245"/>
        <v>5</v>
      </c>
      <c r="V166" s="117">
        <f t="shared" ca="1" si="245"/>
        <v>16</v>
      </c>
      <c r="W166" s="117">
        <f t="shared" ca="1" si="245"/>
        <v>46</v>
      </c>
      <c r="X166" s="117">
        <f t="shared" ca="1" si="245"/>
        <v>28</v>
      </c>
      <c r="Y166" s="117">
        <f t="shared" ca="1" si="245"/>
        <v>51</v>
      </c>
      <c r="Z166" s="117">
        <f t="shared" ca="1" si="245"/>
        <v>6</v>
      </c>
      <c r="AA166" s="117">
        <f t="shared" ca="1" si="245"/>
        <v>16</v>
      </c>
      <c r="AB166" s="117">
        <f t="shared" ca="1" si="245"/>
        <v>31</v>
      </c>
      <c r="AC166" s="117">
        <f t="shared" ca="1" si="245"/>
        <v>28</v>
      </c>
      <c r="AD166" s="117">
        <f t="shared" ca="1" si="245"/>
        <v>21</v>
      </c>
      <c r="AE166" s="117">
        <f t="shared" ca="1" si="245"/>
        <v>51</v>
      </c>
      <c r="AF166" s="117">
        <f t="shared" ca="1" si="245"/>
        <v>24</v>
      </c>
      <c r="AG166" s="117">
        <f t="shared" ca="1" si="245"/>
        <v>38</v>
      </c>
      <c r="AH166" s="117">
        <f t="shared" ca="1" si="245"/>
        <v>65</v>
      </c>
      <c r="AI166" s="117">
        <f t="shared" ca="1" si="245"/>
        <v>68</v>
      </c>
      <c r="AJ166" s="117">
        <f t="shared" ca="1" si="245"/>
        <v>28</v>
      </c>
      <c r="AK166" s="117">
        <f t="shared" ca="1" si="245"/>
        <v>9</v>
      </c>
      <c r="AL166" s="117">
        <f t="shared" ca="1" si="245"/>
        <v>47</v>
      </c>
      <c r="AM166" s="117">
        <f t="shared" ca="1" si="245"/>
        <v>37</v>
      </c>
      <c r="AN166" s="117">
        <f t="shared" ca="1" si="245"/>
        <v>21</v>
      </c>
      <c r="AO166" s="117">
        <f t="shared" ca="1" si="245"/>
        <v>78</v>
      </c>
      <c r="AP166" s="117">
        <f t="shared" ca="1" si="245"/>
        <v>42</v>
      </c>
      <c r="AQ166" s="117">
        <f t="shared" ca="1" si="245"/>
        <v>12</v>
      </c>
      <c r="AR166" s="117">
        <f t="shared" ca="1" si="245"/>
        <v>23</v>
      </c>
      <c r="AS166" s="117">
        <f t="shared" ca="1" si="245"/>
        <v>75</v>
      </c>
      <c r="AT166" s="117">
        <f t="shared" ca="1" si="245"/>
        <v>74</v>
      </c>
      <c r="AU166" s="117">
        <f t="shared" ca="1" si="245"/>
        <v>67</v>
      </c>
      <c r="AV166" s="117">
        <f t="shared" ca="1" si="245"/>
        <v>15</v>
      </c>
      <c r="AW166" s="117">
        <f t="shared" ca="1" si="245"/>
        <v>5</v>
      </c>
      <c r="AX166" s="117">
        <f t="shared" ca="1" si="245"/>
        <v>76</v>
      </c>
      <c r="AY166" s="117">
        <f t="shared" ca="1" si="245"/>
        <v>10</v>
      </c>
      <c r="AZ166" s="117">
        <f t="shared" ca="1" si="245"/>
        <v>75</v>
      </c>
      <c r="BA166" s="117">
        <f t="shared" ca="1" si="245"/>
        <v>49</v>
      </c>
      <c r="BB166" s="117">
        <f t="shared" ca="1" si="245"/>
        <v>34</v>
      </c>
      <c r="BC166" s="117">
        <f t="shared" ca="1" si="245"/>
        <v>13</v>
      </c>
      <c r="BD166" s="117">
        <f t="shared" ca="1" si="245"/>
        <v>52</v>
      </c>
      <c r="BE166" s="117">
        <f t="shared" ca="1" si="245"/>
        <v>31</v>
      </c>
      <c r="BF166" s="117">
        <f t="shared" ca="1" si="245"/>
        <v>74</v>
      </c>
      <c r="BG166" s="117">
        <f t="shared" ca="1" si="245"/>
        <v>63</v>
      </c>
      <c r="BH166" s="117">
        <f t="shared" ca="1" si="245"/>
        <v>33</v>
      </c>
      <c r="BI166" s="118">
        <f t="shared" ca="1" si="245"/>
        <v>36</v>
      </c>
    </row>
    <row r="167" spans="1:61" ht="13.15" x14ac:dyDescent="0.4">
      <c r="A167" s="116">
        <v>67</v>
      </c>
      <c r="B167" s="119">
        <f ca="1">RANDBETWEEN(1,81)</f>
        <v>42</v>
      </c>
      <c r="C167" s="119">
        <f t="shared" ref="C167:BI167" ca="1" si="246">RANDBETWEEN(1,81)</f>
        <v>44</v>
      </c>
      <c r="D167" s="119">
        <f t="shared" ca="1" si="246"/>
        <v>62</v>
      </c>
      <c r="E167" s="119">
        <f t="shared" ca="1" si="246"/>
        <v>53</v>
      </c>
      <c r="F167" s="119">
        <f t="shared" ca="1" si="246"/>
        <v>49</v>
      </c>
      <c r="G167" s="119">
        <f t="shared" ca="1" si="246"/>
        <v>32</v>
      </c>
      <c r="H167" s="119">
        <f t="shared" ca="1" si="246"/>
        <v>34</v>
      </c>
      <c r="I167" s="119">
        <f t="shared" ca="1" si="246"/>
        <v>53</v>
      </c>
      <c r="J167" s="119">
        <f t="shared" ca="1" si="246"/>
        <v>59</v>
      </c>
      <c r="K167" s="119">
        <f t="shared" ca="1" si="246"/>
        <v>21</v>
      </c>
      <c r="L167" s="119">
        <f t="shared" ca="1" si="246"/>
        <v>18</v>
      </c>
      <c r="M167" s="119">
        <f t="shared" ca="1" si="246"/>
        <v>78</v>
      </c>
      <c r="N167" s="119">
        <f t="shared" ca="1" si="246"/>
        <v>11</v>
      </c>
      <c r="O167" s="119">
        <f t="shared" ca="1" si="246"/>
        <v>52</v>
      </c>
      <c r="P167" s="119">
        <f t="shared" ca="1" si="246"/>
        <v>49</v>
      </c>
      <c r="Q167" s="119">
        <f t="shared" ca="1" si="246"/>
        <v>57</v>
      </c>
      <c r="R167" s="119">
        <f t="shared" ca="1" si="246"/>
        <v>64</v>
      </c>
      <c r="S167" s="119">
        <f t="shared" ca="1" si="246"/>
        <v>19</v>
      </c>
      <c r="T167" s="119">
        <f t="shared" ca="1" si="246"/>
        <v>26</v>
      </c>
      <c r="U167" s="119">
        <f t="shared" ca="1" si="246"/>
        <v>1</v>
      </c>
      <c r="V167" s="119">
        <f t="shared" ca="1" si="246"/>
        <v>68</v>
      </c>
      <c r="W167" s="119">
        <f t="shared" ca="1" si="246"/>
        <v>41</v>
      </c>
      <c r="X167" s="119">
        <f t="shared" ca="1" si="246"/>
        <v>47</v>
      </c>
      <c r="Y167" s="119">
        <f t="shared" ca="1" si="246"/>
        <v>77</v>
      </c>
      <c r="Z167" s="119">
        <f t="shared" ca="1" si="246"/>
        <v>26</v>
      </c>
      <c r="AA167" s="119">
        <f t="shared" ca="1" si="246"/>
        <v>22</v>
      </c>
      <c r="AB167" s="119">
        <f t="shared" ca="1" si="246"/>
        <v>61</v>
      </c>
      <c r="AC167" s="119">
        <f t="shared" ca="1" si="246"/>
        <v>27</v>
      </c>
      <c r="AD167" s="119">
        <f t="shared" ca="1" si="246"/>
        <v>76</v>
      </c>
      <c r="AE167" s="119">
        <f t="shared" ca="1" si="246"/>
        <v>79</v>
      </c>
      <c r="AF167" s="119">
        <f t="shared" ca="1" si="246"/>
        <v>51</v>
      </c>
      <c r="AG167" s="119">
        <f t="shared" ca="1" si="246"/>
        <v>51</v>
      </c>
      <c r="AH167" s="119">
        <f t="shared" ca="1" si="246"/>
        <v>48</v>
      </c>
      <c r="AI167" s="119">
        <f t="shared" ca="1" si="246"/>
        <v>57</v>
      </c>
      <c r="AJ167" s="119">
        <f t="shared" ca="1" si="246"/>
        <v>12</v>
      </c>
      <c r="AK167" s="119">
        <f t="shared" ca="1" si="246"/>
        <v>63</v>
      </c>
      <c r="AL167" s="119">
        <f t="shared" ca="1" si="246"/>
        <v>49</v>
      </c>
      <c r="AM167" s="119">
        <f t="shared" ca="1" si="246"/>
        <v>14</v>
      </c>
      <c r="AN167" s="119">
        <f t="shared" ca="1" si="246"/>
        <v>58</v>
      </c>
      <c r="AO167" s="119">
        <f t="shared" ca="1" si="246"/>
        <v>41</v>
      </c>
      <c r="AP167" s="119">
        <f t="shared" ca="1" si="246"/>
        <v>13</v>
      </c>
      <c r="AQ167" s="119">
        <f t="shared" ca="1" si="246"/>
        <v>55</v>
      </c>
      <c r="AR167" s="119">
        <f t="shared" ca="1" si="246"/>
        <v>70</v>
      </c>
      <c r="AS167" s="119">
        <f t="shared" ca="1" si="246"/>
        <v>63</v>
      </c>
      <c r="AT167" s="119">
        <f t="shared" ca="1" si="246"/>
        <v>45</v>
      </c>
      <c r="AU167" s="119">
        <f t="shared" ca="1" si="246"/>
        <v>77</v>
      </c>
      <c r="AV167" s="119">
        <f t="shared" ca="1" si="246"/>
        <v>49</v>
      </c>
      <c r="AW167" s="119">
        <f t="shared" ca="1" si="246"/>
        <v>62</v>
      </c>
      <c r="AX167" s="119">
        <f t="shared" ca="1" si="246"/>
        <v>63</v>
      </c>
      <c r="AY167" s="119">
        <f t="shared" ca="1" si="246"/>
        <v>60</v>
      </c>
      <c r="AZ167" s="119">
        <f t="shared" ca="1" si="246"/>
        <v>45</v>
      </c>
      <c r="BA167" s="119">
        <f t="shared" ca="1" si="246"/>
        <v>35</v>
      </c>
      <c r="BB167" s="119">
        <f t="shared" ca="1" si="246"/>
        <v>51</v>
      </c>
      <c r="BC167" s="119">
        <f t="shared" ca="1" si="246"/>
        <v>35</v>
      </c>
      <c r="BD167" s="119">
        <f t="shared" ca="1" si="246"/>
        <v>60</v>
      </c>
      <c r="BE167" s="119">
        <f t="shared" ca="1" si="246"/>
        <v>71</v>
      </c>
      <c r="BF167" s="119">
        <f t="shared" ca="1" si="246"/>
        <v>47</v>
      </c>
      <c r="BG167" s="119">
        <f t="shared" ca="1" si="246"/>
        <v>51</v>
      </c>
      <c r="BH167" s="119">
        <f t="shared" ca="1" si="246"/>
        <v>8</v>
      </c>
      <c r="BI167" s="120">
        <f t="shared" ca="1" si="246"/>
        <v>53</v>
      </c>
    </row>
    <row r="168" spans="1:61" ht="13.15" x14ac:dyDescent="0.4">
      <c r="A168" s="116">
        <v>68</v>
      </c>
      <c r="B168" s="117">
        <f ca="1">RANDBETWEEN(1,81-1)</f>
        <v>58</v>
      </c>
      <c r="C168" s="117">
        <f t="shared" ref="C168:BI168" ca="1" si="247">RANDBETWEEN(1,81-1)</f>
        <v>26</v>
      </c>
      <c r="D168" s="117">
        <f t="shared" ca="1" si="247"/>
        <v>49</v>
      </c>
      <c r="E168" s="117">
        <f t="shared" ca="1" si="247"/>
        <v>7</v>
      </c>
      <c r="F168" s="117">
        <f t="shared" ca="1" si="247"/>
        <v>66</v>
      </c>
      <c r="G168" s="117">
        <f t="shared" ca="1" si="247"/>
        <v>46</v>
      </c>
      <c r="H168" s="117">
        <f t="shared" ca="1" si="247"/>
        <v>36</v>
      </c>
      <c r="I168" s="117">
        <f t="shared" ca="1" si="247"/>
        <v>27</v>
      </c>
      <c r="J168" s="117">
        <f t="shared" ca="1" si="247"/>
        <v>36</v>
      </c>
      <c r="K168" s="117">
        <f t="shared" ca="1" si="247"/>
        <v>2</v>
      </c>
      <c r="L168" s="117">
        <f t="shared" ca="1" si="247"/>
        <v>74</v>
      </c>
      <c r="M168" s="117">
        <f t="shared" ca="1" si="247"/>
        <v>67</v>
      </c>
      <c r="N168" s="117">
        <f t="shared" ca="1" si="247"/>
        <v>8</v>
      </c>
      <c r="O168" s="117">
        <f t="shared" ca="1" si="247"/>
        <v>63</v>
      </c>
      <c r="P168" s="117">
        <f t="shared" ca="1" si="247"/>
        <v>20</v>
      </c>
      <c r="Q168" s="117">
        <f t="shared" ca="1" si="247"/>
        <v>57</v>
      </c>
      <c r="R168" s="117">
        <f t="shared" ca="1" si="247"/>
        <v>80</v>
      </c>
      <c r="S168" s="117">
        <f t="shared" ca="1" si="247"/>
        <v>4</v>
      </c>
      <c r="T168" s="117">
        <f t="shared" ca="1" si="247"/>
        <v>70</v>
      </c>
      <c r="U168" s="117">
        <f t="shared" ca="1" si="247"/>
        <v>73</v>
      </c>
      <c r="V168" s="117">
        <f t="shared" ca="1" si="247"/>
        <v>32</v>
      </c>
      <c r="W168" s="117">
        <f t="shared" ca="1" si="247"/>
        <v>80</v>
      </c>
      <c r="X168" s="117">
        <f t="shared" ca="1" si="247"/>
        <v>22</v>
      </c>
      <c r="Y168" s="117">
        <f t="shared" ca="1" si="247"/>
        <v>62</v>
      </c>
      <c r="Z168" s="117">
        <f t="shared" ca="1" si="247"/>
        <v>49</v>
      </c>
      <c r="AA168" s="117">
        <f t="shared" ca="1" si="247"/>
        <v>44</v>
      </c>
      <c r="AB168" s="117">
        <f t="shared" ca="1" si="247"/>
        <v>19</v>
      </c>
      <c r="AC168" s="117">
        <f t="shared" ca="1" si="247"/>
        <v>8</v>
      </c>
      <c r="AD168" s="117">
        <f t="shared" ca="1" si="247"/>
        <v>2</v>
      </c>
      <c r="AE168" s="117">
        <f t="shared" ca="1" si="247"/>
        <v>11</v>
      </c>
      <c r="AF168" s="117">
        <f t="shared" ca="1" si="247"/>
        <v>7</v>
      </c>
      <c r="AG168" s="117">
        <f t="shared" ca="1" si="247"/>
        <v>56</v>
      </c>
      <c r="AH168" s="117">
        <f t="shared" ca="1" si="247"/>
        <v>59</v>
      </c>
      <c r="AI168" s="117">
        <f t="shared" ca="1" si="247"/>
        <v>52</v>
      </c>
      <c r="AJ168" s="117">
        <f t="shared" ca="1" si="247"/>
        <v>64</v>
      </c>
      <c r="AK168" s="117">
        <f t="shared" ca="1" si="247"/>
        <v>76</v>
      </c>
      <c r="AL168" s="117">
        <f t="shared" ca="1" si="247"/>
        <v>13</v>
      </c>
      <c r="AM168" s="117">
        <f t="shared" ca="1" si="247"/>
        <v>1</v>
      </c>
      <c r="AN168" s="117">
        <f t="shared" ca="1" si="247"/>
        <v>12</v>
      </c>
      <c r="AO168" s="117">
        <f t="shared" ca="1" si="247"/>
        <v>73</v>
      </c>
      <c r="AP168" s="117">
        <f t="shared" ca="1" si="247"/>
        <v>6</v>
      </c>
      <c r="AQ168" s="117">
        <f t="shared" ca="1" si="247"/>
        <v>57</v>
      </c>
      <c r="AR168" s="117">
        <f t="shared" ca="1" si="247"/>
        <v>19</v>
      </c>
      <c r="AS168" s="117">
        <f t="shared" ca="1" si="247"/>
        <v>74</v>
      </c>
      <c r="AT168" s="117">
        <f t="shared" ca="1" si="247"/>
        <v>16</v>
      </c>
      <c r="AU168" s="117">
        <f t="shared" ca="1" si="247"/>
        <v>13</v>
      </c>
      <c r="AV168" s="117">
        <f t="shared" ca="1" si="247"/>
        <v>72</v>
      </c>
      <c r="AW168" s="117">
        <f t="shared" ca="1" si="247"/>
        <v>78</v>
      </c>
      <c r="AX168" s="117">
        <f t="shared" ca="1" si="247"/>
        <v>32</v>
      </c>
      <c r="AY168" s="117">
        <f t="shared" ca="1" si="247"/>
        <v>66</v>
      </c>
      <c r="AZ168" s="117">
        <f t="shared" ca="1" si="247"/>
        <v>39</v>
      </c>
      <c r="BA168" s="117">
        <f t="shared" ca="1" si="247"/>
        <v>63</v>
      </c>
      <c r="BB168" s="117">
        <f t="shared" ca="1" si="247"/>
        <v>17</v>
      </c>
      <c r="BC168" s="117">
        <f t="shared" ca="1" si="247"/>
        <v>76</v>
      </c>
      <c r="BD168" s="117">
        <f t="shared" ca="1" si="247"/>
        <v>74</v>
      </c>
      <c r="BE168" s="117">
        <f t="shared" ca="1" si="247"/>
        <v>46</v>
      </c>
      <c r="BF168" s="117">
        <f t="shared" ca="1" si="247"/>
        <v>36</v>
      </c>
      <c r="BG168" s="117">
        <f t="shared" ca="1" si="247"/>
        <v>31</v>
      </c>
      <c r="BH168" s="117">
        <f t="shared" ca="1" si="247"/>
        <v>19</v>
      </c>
      <c r="BI168" s="118">
        <f t="shared" ca="1" si="247"/>
        <v>5</v>
      </c>
    </row>
    <row r="169" spans="1:61" ht="13.15" x14ac:dyDescent="0.4">
      <c r="A169" s="116">
        <v>69</v>
      </c>
      <c r="B169" s="119">
        <f ca="1">RANDBETWEEN(1,81-2)</f>
        <v>14</v>
      </c>
      <c r="C169" s="119">
        <f t="shared" ref="C169:BI169" ca="1" si="248">RANDBETWEEN(1,81-2)</f>
        <v>69</v>
      </c>
      <c r="D169" s="119">
        <f t="shared" ca="1" si="248"/>
        <v>41</v>
      </c>
      <c r="E169" s="119">
        <f t="shared" ca="1" si="248"/>
        <v>58</v>
      </c>
      <c r="F169" s="119">
        <f t="shared" ca="1" si="248"/>
        <v>37</v>
      </c>
      <c r="G169" s="119">
        <f t="shared" ca="1" si="248"/>
        <v>65</v>
      </c>
      <c r="H169" s="119">
        <f t="shared" ca="1" si="248"/>
        <v>67</v>
      </c>
      <c r="I169" s="119">
        <f t="shared" ca="1" si="248"/>
        <v>79</v>
      </c>
      <c r="J169" s="119">
        <f t="shared" ca="1" si="248"/>
        <v>36</v>
      </c>
      <c r="K169" s="119">
        <f t="shared" ca="1" si="248"/>
        <v>14</v>
      </c>
      <c r="L169" s="119">
        <f t="shared" ca="1" si="248"/>
        <v>6</v>
      </c>
      <c r="M169" s="119">
        <f t="shared" ca="1" si="248"/>
        <v>68</v>
      </c>
      <c r="N169" s="119">
        <f t="shared" ca="1" si="248"/>
        <v>59</v>
      </c>
      <c r="O169" s="119">
        <f t="shared" ca="1" si="248"/>
        <v>4</v>
      </c>
      <c r="P169" s="119">
        <f t="shared" ca="1" si="248"/>
        <v>28</v>
      </c>
      <c r="Q169" s="119">
        <f t="shared" ca="1" si="248"/>
        <v>77</v>
      </c>
      <c r="R169" s="119">
        <f t="shared" ca="1" si="248"/>
        <v>10</v>
      </c>
      <c r="S169" s="119">
        <f t="shared" ca="1" si="248"/>
        <v>66</v>
      </c>
      <c r="T169" s="119">
        <f t="shared" ca="1" si="248"/>
        <v>63</v>
      </c>
      <c r="U169" s="119">
        <f t="shared" ca="1" si="248"/>
        <v>74</v>
      </c>
      <c r="V169" s="119">
        <f t="shared" ca="1" si="248"/>
        <v>41</v>
      </c>
      <c r="W169" s="119">
        <f t="shared" ca="1" si="248"/>
        <v>56</v>
      </c>
      <c r="X169" s="119">
        <f t="shared" ca="1" si="248"/>
        <v>15</v>
      </c>
      <c r="Y169" s="119">
        <f t="shared" ca="1" si="248"/>
        <v>57</v>
      </c>
      <c r="Z169" s="119">
        <f t="shared" ca="1" si="248"/>
        <v>54</v>
      </c>
      <c r="AA169" s="119">
        <f t="shared" ca="1" si="248"/>
        <v>13</v>
      </c>
      <c r="AB169" s="119">
        <f t="shared" ca="1" si="248"/>
        <v>7</v>
      </c>
      <c r="AC169" s="119">
        <f t="shared" ca="1" si="248"/>
        <v>60</v>
      </c>
      <c r="AD169" s="119">
        <f t="shared" ca="1" si="248"/>
        <v>9</v>
      </c>
      <c r="AE169" s="119">
        <f t="shared" ca="1" si="248"/>
        <v>68</v>
      </c>
      <c r="AF169" s="119">
        <f t="shared" ca="1" si="248"/>
        <v>20</v>
      </c>
      <c r="AG169" s="119">
        <f t="shared" ca="1" si="248"/>
        <v>76</v>
      </c>
      <c r="AH169" s="119">
        <f t="shared" ca="1" si="248"/>
        <v>20</v>
      </c>
      <c r="AI169" s="119">
        <f t="shared" ca="1" si="248"/>
        <v>29</v>
      </c>
      <c r="AJ169" s="119">
        <f t="shared" ca="1" si="248"/>
        <v>25</v>
      </c>
      <c r="AK169" s="119">
        <f t="shared" ca="1" si="248"/>
        <v>44</v>
      </c>
      <c r="AL169" s="119">
        <f t="shared" ca="1" si="248"/>
        <v>44</v>
      </c>
      <c r="AM169" s="119">
        <f t="shared" ca="1" si="248"/>
        <v>18</v>
      </c>
      <c r="AN169" s="119">
        <f t="shared" ca="1" si="248"/>
        <v>14</v>
      </c>
      <c r="AO169" s="119">
        <f t="shared" ca="1" si="248"/>
        <v>60</v>
      </c>
      <c r="AP169" s="119">
        <f t="shared" ca="1" si="248"/>
        <v>39</v>
      </c>
      <c r="AQ169" s="119">
        <f t="shared" ca="1" si="248"/>
        <v>77</v>
      </c>
      <c r="AR169" s="119">
        <f t="shared" ca="1" si="248"/>
        <v>71</v>
      </c>
      <c r="AS169" s="119">
        <f t="shared" ca="1" si="248"/>
        <v>28</v>
      </c>
      <c r="AT169" s="119">
        <f t="shared" ca="1" si="248"/>
        <v>73</v>
      </c>
      <c r="AU169" s="119">
        <f t="shared" ca="1" si="248"/>
        <v>35</v>
      </c>
      <c r="AV169" s="119">
        <f t="shared" ca="1" si="248"/>
        <v>20</v>
      </c>
      <c r="AW169" s="119">
        <f t="shared" ca="1" si="248"/>
        <v>55</v>
      </c>
      <c r="AX169" s="119">
        <f t="shared" ca="1" si="248"/>
        <v>47</v>
      </c>
      <c r="AY169" s="119">
        <f t="shared" ca="1" si="248"/>
        <v>62</v>
      </c>
      <c r="AZ169" s="119">
        <f t="shared" ca="1" si="248"/>
        <v>75</v>
      </c>
      <c r="BA169" s="119">
        <f t="shared" ca="1" si="248"/>
        <v>38</v>
      </c>
      <c r="BB169" s="119">
        <f t="shared" ca="1" si="248"/>
        <v>63</v>
      </c>
      <c r="BC169" s="119">
        <f t="shared" ca="1" si="248"/>
        <v>42</v>
      </c>
      <c r="BD169" s="119">
        <f t="shared" ca="1" si="248"/>
        <v>54</v>
      </c>
      <c r="BE169" s="119">
        <f t="shared" ca="1" si="248"/>
        <v>1</v>
      </c>
      <c r="BF169" s="119">
        <f t="shared" ca="1" si="248"/>
        <v>73</v>
      </c>
      <c r="BG169" s="119">
        <f t="shared" ca="1" si="248"/>
        <v>5</v>
      </c>
      <c r="BH169" s="119">
        <f t="shared" ca="1" si="248"/>
        <v>26</v>
      </c>
      <c r="BI169" s="120">
        <f t="shared" ca="1" si="248"/>
        <v>24</v>
      </c>
    </row>
    <row r="170" spans="1:61" ht="13.15" x14ac:dyDescent="0.4">
      <c r="A170" s="116">
        <v>70</v>
      </c>
      <c r="B170" s="117">
        <f ca="1">RANDBETWEEN(1,81)</f>
        <v>49</v>
      </c>
      <c r="C170" s="117">
        <f t="shared" ref="C170:BI170" ca="1" si="249">RANDBETWEEN(1,81)</f>
        <v>30</v>
      </c>
      <c r="D170" s="117">
        <f t="shared" ca="1" si="249"/>
        <v>43</v>
      </c>
      <c r="E170" s="117">
        <f t="shared" ca="1" si="249"/>
        <v>16</v>
      </c>
      <c r="F170" s="117">
        <f t="shared" ca="1" si="249"/>
        <v>79</v>
      </c>
      <c r="G170" s="117">
        <f t="shared" ca="1" si="249"/>
        <v>57</v>
      </c>
      <c r="H170" s="117">
        <f t="shared" ca="1" si="249"/>
        <v>31</v>
      </c>
      <c r="I170" s="117">
        <f t="shared" ca="1" si="249"/>
        <v>8</v>
      </c>
      <c r="J170" s="117">
        <f t="shared" ca="1" si="249"/>
        <v>51</v>
      </c>
      <c r="K170" s="117">
        <f t="shared" ca="1" si="249"/>
        <v>67</v>
      </c>
      <c r="L170" s="117">
        <f t="shared" ca="1" si="249"/>
        <v>28</v>
      </c>
      <c r="M170" s="117">
        <f t="shared" ca="1" si="249"/>
        <v>59</v>
      </c>
      <c r="N170" s="117">
        <f t="shared" ca="1" si="249"/>
        <v>23</v>
      </c>
      <c r="O170" s="117">
        <f t="shared" ca="1" si="249"/>
        <v>41</v>
      </c>
      <c r="P170" s="117">
        <f t="shared" ca="1" si="249"/>
        <v>63</v>
      </c>
      <c r="Q170" s="117">
        <f t="shared" ca="1" si="249"/>
        <v>59</v>
      </c>
      <c r="R170" s="117">
        <f t="shared" ca="1" si="249"/>
        <v>66</v>
      </c>
      <c r="S170" s="117">
        <f t="shared" ca="1" si="249"/>
        <v>50</v>
      </c>
      <c r="T170" s="117">
        <f t="shared" ca="1" si="249"/>
        <v>19</v>
      </c>
      <c r="U170" s="117">
        <f t="shared" ca="1" si="249"/>
        <v>41</v>
      </c>
      <c r="V170" s="117">
        <f t="shared" ca="1" si="249"/>
        <v>36</v>
      </c>
      <c r="W170" s="117">
        <f t="shared" ca="1" si="249"/>
        <v>57</v>
      </c>
      <c r="X170" s="117">
        <f t="shared" ca="1" si="249"/>
        <v>39</v>
      </c>
      <c r="Y170" s="117">
        <f t="shared" ca="1" si="249"/>
        <v>46</v>
      </c>
      <c r="Z170" s="117">
        <f t="shared" ca="1" si="249"/>
        <v>18</v>
      </c>
      <c r="AA170" s="117">
        <f t="shared" ca="1" si="249"/>
        <v>50</v>
      </c>
      <c r="AB170" s="117">
        <f t="shared" ca="1" si="249"/>
        <v>18</v>
      </c>
      <c r="AC170" s="117">
        <f t="shared" ca="1" si="249"/>
        <v>18</v>
      </c>
      <c r="AD170" s="117">
        <f t="shared" ca="1" si="249"/>
        <v>4</v>
      </c>
      <c r="AE170" s="117">
        <f t="shared" ca="1" si="249"/>
        <v>58</v>
      </c>
      <c r="AF170" s="117">
        <f t="shared" ca="1" si="249"/>
        <v>21</v>
      </c>
      <c r="AG170" s="117">
        <f t="shared" ca="1" si="249"/>
        <v>43</v>
      </c>
      <c r="AH170" s="117">
        <f t="shared" ca="1" si="249"/>
        <v>71</v>
      </c>
      <c r="AI170" s="117">
        <f t="shared" ca="1" si="249"/>
        <v>27</v>
      </c>
      <c r="AJ170" s="117">
        <f t="shared" ca="1" si="249"/>
        <v>72</v>
      </c>
      <c r="AK170" s="117">
        <f t="shared" ca="1" si="249"/>
        <v>63</v>
      </c>
      <c r="AL170" s="117">
        <f t="shared" ca="1" si="249"/>
        <v>45</v>
      </c>
      <c r="AM170" s="117">
        <f t="shared" ca="1" si="249"/>
        <v>61</v>
      </c>
      <c r="AN170" s="117">
        <f t="shared" ca="1" si="249"/>
        <v>49</v>
      </c>
      <c r="AO170" s="117">
        <f t="shared" ca="1" si="249"/>
        <v>14</v>
      </c>
      <c r="AP170" s="117">
        <f t="shared" ca="1" si="249"/>
        <v>39</v>
      </c>
      <c r="AQ170" s="117">
        <f t="shared" ca="1" si="249"/>
        <v>45</v>
      </c>
      <c r="AR170" s="117">
        <f t="shared" ca="1" si="249"/>
        <v>56</v>
      </c>
      <c r="AS170" s="117">
        <f t="shared" ca="1" si="249"/>
        <v>69</v>
      </c>
      <c r="AT170" s="117">
        <f t="shared" ca="1" si="249"/>
        <v>21</v>
      </c>
      <c r="AU170" s="117">
        <f t="shared" ca="1" si="249"/>
        <v>40</v>
      </c>
      <c r="AV170" s="117">
        <f t="shared" ca="1" si="249"/>
        <v>54</v>
      </c>
      <c r="AW170" s="117">
        <f t="shared" ca="1" si="249"/>
        <v>12</v>
      </c>
      <c r="AX170" s="117">
        <f t="shared" ca="1" si="249"/>
        <v>49</v>
      </c>
      <c r="AY170" s="117">
        <f t="shared" ca="1" si="249"/>
        <v>29</v>
      </c>
      <c r="AZ170" s="117">
        <f t="shared" ca="1" si="249"/>
        <v>22</v>
      </c>
      <c r="BA170" s="117">
        <f t="shared" ca="1" si="249"/>
        <v>7</v>
      </c>
      <c r="BB170" s="117">
        <f t="shared" ca="1" si="249"/>
        <v>40</v>
      </c>
      <c r="BC170" s="117">
        <f t="shared" ca="1" si="249"/>
        <v>25</v>
      </c>
      <c r="BD170" s="117">
        <f t="shared" ca="1" si="249"/>
        <v>40</v>
      </c>
      <c r="BE170" s="117">
        <f t="shared" ca="1" si="249"/>
        <v>60</v>
      </c>
      <c r="BF170" s="117">
        <f t="shared" ca="1" si="249"/>
        <v>70</v>
      </c>
      <c r="BG170" s="117">
        <f t="shared" ca="1" si="249"/>
        <v>20</v>
      </c>
      <c r="BH170" s="117">
        <f t="shared" ca="1" si="249"/>
        <v>78</v>
      </c>
      <c r="BI170" s="118">
        <f t="shared" ca="1" si="249"/>
        <v>43</v>
      </c>
    </row>
    <row r="171" spans="1:61" ht="13.15" x14ac:dyDescent="0.4">
      <c r="A171" s="116">
        <v>71</v>
      </c>
      <c r="B171" s="119">
        <f ca="1">RANDBETWEEN(1,81-1)</f>
        <v>34</v>
      </c>
      <c r="C171" s="119">
        <f t="shared" ref="C171:BI171" ca="1" si="250">RANDBETWEEN(1,81-1)</f>
        <v>55</v>
      </c>
      <c r="D171" s="119">
        <f t="shared" ca="1" si="250"/>
        <v>78</v>
      </c>
      <c r="E171" s="119">
        <f t="shared" ca="1" si="250"/>
        <v>30</v>
      </c>
      <c r="F171" s="119">
        <f t="shared" ca="1" si="250"/>
        <v>60</v>
      </c>
      <c r="G171" s="119">
        <f t="shared" ca="1" si="250"/>
        <v>37</v>
      </c>
      <c r="H171" s="119">
        <f t="shared" ca="1" si="250"/>
        <v>69</v>
      </c>
      <c r="I171" s="119">
        <f t="shared" ca="1" si="250"/>
        <v>41</v>
      </c>
      <c r="J171" s="119">
        <f t="shared" ca="1" si="250"/>
        <v>79</v>
      </c>
      <c r="K171" s="119">
        <f t="shared" ca="1" si="250"/>
        <v>41</v>
      </c>
      <c r="L171" s="119">
        <f t="shared" ca="1" si="250"/>
        <v>65</v>
      </c>
      <c r="M171" s="119">
        <f t="shared" ca="1" si="250"/>
        <v>78</v>
      </c>
      <c r="N171" s="119">
        <f t="shared" ca="1" si="250"/>
        <v>16</v>
      </c>
      <c r="O171" s="119">
        <f t="shared" ca="1" si="250"/>
        <v>47</v>
      </c>
      <c r="P171" s="119">
        <f t="shared" ca="1" si="250"/>
        <v>3</v>
      </c>
      <c r="Q171" s="119">
        <f t="shared" ca="1" si="250"/>
        <v>66</v>
      </c>
      <c r="R171" s="119">
        <f t="shared" ca="1" si="250"/>
        <v>50</v>
      </c>
      <c r="S171" s="119">
        <f t="shared" ca="1" si="250"/>
        <v>60</v>
      </c>
      <c r="T171" s="119">
        <f t="shared" ca="1" si="250"/>
        <v>68</v>
      </c>
      <c r="U171" s="119">
        <f t="shared" ca="1" si="250"/>
        <v>10</v>
      </c>
      <c r="V171" s="119">
        <f t="shared" ca="1" si="250"/>
        <v>15</v>
      </c>
      <c r="W171" s="119">
        <f t="shared" ca="1" si="250"/>
        <v>70</v>
      </c>
      <c r="X171" s="119">
        <f t="shared" ca="1" si="250"/>
        <v>28</v>
      </c>
      <c r="Y171" s="119">
        <f t="shared" ca="1" si="250"/>
        <v>18</v>
      </c>
      <c r="Z171" s="119">
        <f t="shared" ca="1" si="250"/>
        <v>42</v>
      </c>
      <c r="AA171" s="119">
        <f t="shared" ca="1" si="250"/>
        <v>21</v>
      </c>
      <c r="AB171" s="119">
        <f t="shared" ca="1" si="250"/>
        <v>10</v>
      </c>
      <c r="AC171" s="119">
        <f t="shared" ca="1" si="250"/>
        <v>4</v>
      </c>
      <c r="AD171" s="119">
        <f t="shared" ca="1" si="250"/>
        <v>44</v>
      </c>
      <c r="AE171" s="119">
        <f t="shared" ca="1" si="250"/>
        <v>27</v>
      </c>
      <c r="AF171" s="119">
        <f t="shared" ca="1" si="250"/>
        <v>7</v>
      </c>
      <c r="AG171" s="119">
        <f t="shared" ca="1" si="250"/>
        <v>63</v>
      </c>
      <c r="AH171" s="119">
        <f t="shared" ca="1" si="250"/>
        <v>54</v>
      </c>
      <c r="AI171" s="119">
        <f t="shared" ca="1" si="250"/>
        <v>55</v>
      </c>
      <c r="AJ171" s="119">
        <f t="shared" ca="1" si="250"/>
        <v>14</v>
      </c>
      <c r="AK171" s="119">
        <f t="shared" ca="1" si="250"/>
        <v>3</v>
      </c>
      <c r="AL171" s="119">
        <f t="shared" ca="1" si="250"/>
        <v>9</v>
      </c>
      <c r="AM171" s="119">
        <f t="shared" ca="1" si="250"/>
        <v>73</v>
      </c>
      <c r="AN171" s="119">
        <f t="shared" ca="1" si="250"/>
        <v>1</v>
      </c>
      <c r="AO171" s="119">
        <f t="shared" ca="1" si="250"/>
        <v>43</v>
      </c>
      <c r="AP171" s="119">
        <f t="shared" ca="1" si="250"/>
        <v>55</v>
      </c>
      <c r="AQ171" s="119">
        <f t="shared" ca="1" si="250"/>
        <v>50</v>
      </c>
      <c r="AR171" s="119">
        <f t="shared" ca="1" si="250"/>
        <v>73</v>
      </c>
      <c r="AS171" s="119">
        <f t="shared" ca="1" si="250"/>
        <v>33</v>
      </c>
      <c r="AT171" s="119">
        <f t="shared" ca="1" si="250"/>
        <v>9</v>
      </c>
      <c r="AU171" s="119">
        <f t="shared" ca="1" si="250"/>
        <v>33</v>
      </c>
      <c r="AV171" s="119">
        <f t="shared" ca="1" si="250"/>
        <v>11</v>
      </c>
      <c r="AW171" s="119">
        <f t="shared" ca="1" si="250"/>
        <v>23</v>
      </c>
      <c r="AX171" s="119">
        <f t="shared" ca="1" si="250"/>
        <v>17</v>
      </c>
      <c r="AY171" s="119">
        <f t="shared" ca="1" si="250"/>
        <v>19</v>
      </c>
      <c r="AZ171" s="119">
        <f t="shared" ca="1" si="250"/>
        <v>68</v>
      </c>
      <c r="BA171" s="119">
        <f t="shared" ca="1" si="250"/>
        <v>69</v>
      </c>
      <c r="BB171" s="119">
        <f t="shared" ca="1" si="250"/>
        <v>34</v>
      </c>
      <c r="BC171" s="119">
        <f t="shared" ca="1" si="250"/>
        <v>78</v>
      </c>
      <c r="BD171" s="119">
        <f t="shared" ca="1" si="250"/>
        <v>56</v>
      </c>
      <c r="BE171" s="119">
        <f t="shared" ca="1" si="250"/>
        <v>28</v>
      </c>
      <c r="BF171" s="119">
        <f t="shared" ca="1" si="250"/>
        <v>75</v>
      </c>
      <c r="BG171" s="119">
        <f t="shared" ca="1" si="250"/>
        <v>66</v>
      </c>
      <c r="BH171" s="119">
        <f t="shared" ca="1" si="250"/>
        <v>65</v>
      </c>
      <c r="BI171" s="120">
        <f t="shared" ca="1" si="250"/>
        <v>15</v>
      </c>
    </row>
    <row r="172" spans="1:61" ht="13.15" x14ac:dyDescent="0.4">
      <c r="A172" s="116">
        <v>72</v>
      </c>
      <c r="B172" s="117">
        <f ca="1">RANDBETWEEN(1,81-2)</f>
        <v>23</v>
      </c>
      <c r="C172" s="117">
        <f t="shared" ref="C172:BI172" ca="1" si="251">RANDBETWEEN(1,81-2)</f>
        <v>30</v>
      </c>
      <c r="D172" s="117">
        <f t="shared" ca="1" si="251"/>
        <v>65</v>
      </c>
      <c r="E172" s="117">
        <f t="shared" ca="1" si="251"/>
        <v>47</v>
      </c>
      <c r="F172" s="117">
        <f t="shared" ca="1" si="251"/>
        <v>43</v>
      </c>
      <c r="G172" s="117">
        <f t="shared" ca="1" si="251"/>
        <v>54</v>
      </c>
      <c r="H172" s="117">
        <f t="shared" ca="1" si="251"/>
        <v>41</v>
      </c>
      <c r="I172" s="117">
        <f t="shared" ca="1" si="251"/>
        <v>70</v>
      </c>
      <c r="J172" s="117">
        <f t="shared" ca="1" si="251"/>
        <v>21</v>
      </c>
      <c r="K172" s="117">
        <f t="shared" ca="1" si="251"/>
        <v>54</v>
      </c>
      <c r="L172" s="117">
        <f t="shared" ca="1" si="251"/>
        <v>77</v>
      </c>
      <c r="M172" s="117">
        <f t="shared" ca="1" si="251"/>
        <v>32</v>
      </c>
      <c r="N172" s="117">
        <f t="shared" ca="1" si="251"/>
        <v>66</v>
      </c>
      <c r="O172" s="117">
        <f t="shared" ca="1" si="251"/>
        <v>51</v>
      </c>
      <c r="P172" s="117">
        <f t="shared" ca="1" si="251"/>
        <v>36</v>
      </c>
      <c r="Q172" s="117">
        <f t="shared" ca="1" si="251"/>
        <v>35</v>
      </c>
      <c r="R172" s="117">
        <f t="shared" ca="1" si="251"/>
        <v>66</v>
      </c>
      <c r="S172" s="117">
        <f t="shared" ca="1" si="251"/>
        <v>27</v>
      </c>
      <c r="T172" s="117">
        <f t="shared" ca="1" si="251"/>
        <v>30</v>
      </c>
      <c r="U172" s="117">
        <f t="shared" ca="1" si="251"/>
        <v>51</v>
      </c>
      <c r="V172" s="117">
        <f t="shared" ca="1" si="251"/>
        <v>50</v>
      </c>
      <c r="W172" s="117">
        <f t="shared" ca="1" si="251"/>
        <v>57</v>
      </c>
      <c r="X172" s="117">
        <f t="shared" ca="1" si="251"/>
        <v>6</v>
      </c>
      <c r="Y172" s="117">
        <f t="shared" ca="1" si="251"/>
        <v>64</v>
      </c>
      <c r="Z172" s="117">
        <f t="shared" ca="1" si="251"/>
        <v>54</v>
      </c>
      <c r="AA172" s="117">
        <f t="shared" ca="1" si="251"/>
        <v>30</v>
      </c>
      <c r="AB172" s="117">
        <f t="shared" ca="1" si="251"/>
        <v>40</v>
      </c>
      <c r="AC172" s="117">
        <f t="shared" ca="1" si="251"/>
        <v>50</v>
      </c>
      <c r="AD172" s="117">
        <f t="shared" ca="1" si="251"/>
        <v>39</v>
      </c>
      <c r="AE172" s="117">
        <f t="shared" ca="1" si="251"/>
        <v>59</v>
      </c>
      <c r="AF172" s="117">
        <f t="shared" ca="1" si="251"/>
        <v>30</v>
      </c>
      <c r="AG172" s="117">
        <f t="shared" ca="1" si="251"/>
        <v>11</v>
      </c>
      <c r="AH172" s="117">
        <f t="shared" ca="1" si="251"/>
        <v>11</v>
      </c>
      <c r="AI172" s="117">
        <f t="shared" ca="1" si="251"/>
        <v>24</v>
      </c>
      <c r="AJ172" s="117">
        <f t="shared" ca="1" si="251"/>
        <v>58</v>
      </c>
      <c r="AK172" s="117">
        <f t="shared" ca="1" si="251"/>
        <v>3</v>
      </c>
      <c r="AL172" s="117">
        <f t="shared" ca="1" si="251"/>
        <v>41</v>
      </c>
      <c r="AM172" s="117">
        <f t="shared" ca="1" si="251"/>
        <v>58</v>
      </c>
      <c r="AN172" s="117">
        <f t="shared" ca="1" si="251"/>
        <v>48</v>
      </c>
      <c r="AO172" s="117">
        <f t="shared" ca="1" si="251"/>
        <v>51</v>
      </c>
      <c r="AP172" s="117">
        <f t="shared" ca="1" si="251"/>
        <v>79</v>
      </c>
      <c r="AQ172" s="117">
        <f t="shared" ca="1" si="251"/>
        <v>79</v>
      </c>
      <c r="AR172" s="117">
        <f t="shared" ca="1" si="251"/>
        <v>20</v>
      </c>
      <c r="AS172" s="117">
        <f t="shared" ca="1" si="251"/>
        <v>69</v>
      </c>
      <c r="AT172" s="117">
        <f t="shared" ca="1" si="251"/>
        <v>6</v>
      </c>
      <c r="AU172" s="117">
        <f t="shared" ca="1" si="251"/>
        <v>40</v>
      </c>
      <c r="AV172" s="117">
        <f t="shared" ca="1" si="251"/>
        <v>58</v>
      </c>
      <c r="AW172" s="117">
        <f t="shared" ca="1" si="251"/>
        <v>29</v>
      </c>
      <c r="AX172" s="117">
        <f t="shared" ca="1" si="251"/>
        <v>67</v>
      </c>
      <c r="AY172" s="117">
        <f t="shared" ca="1" si="251"/>
        <v>72</v>
      </c>
      <c r="AZ172" s="117">
        <f t="shared" ca="1" si="251"/>
        <v>34</v>
      </c>
      <c r="BA172" s="117">
        <f t="shared" ca="1" si="251"/>
        <v>18</v>
      </c>
      <c r="BB172" s="117">
        <f t="shared" ca="1" si="251"/>
        <v>2</v>
      </c>
      <c r="BC172" s="117">
        <f t="shared" ca="1" si="251"/>
        <v>22</v>
      </c>
      <c r="BD172" s="117">
        <f t="shared" ca="1" si="251"/>
        <v>39</v>
      </c>
      <c r="BE172" s="117">
        <f t="shared" ca="1" si="251"/>
        <v>8</v>
      </c>
      <c r="BF172" s="117">
        <f t="shared" ca="1" si="251"/>
        <v>14</v>
      </c>
      <c r="BG172" s="117">
        <f t="shared" ca="1" si="251"/>
        <v>29</v>
      </c>
      <c r="BH172" s="117">
        <f t="shared" ca="1" si="251"/>
        <v>76</v>
      </c>
      <c r="BI172" s="118">
        <f t="shared" ca="1" si="251"/>
        <v>47</v>
      </c>
    </row>
    <row r="173" spans="1:61" ht="13.15" x14ac:dyDescent="0.4">
      <c r="A173" s="116">
        <v>73</v>
      </c>
      <c r="B173" s="119">
        <f ca="1">RANDBETWEEN(1,81)</f>
        <v>40</v>
      </c>
      <c r="C173" s="119">
        <f t="shared" ref="C173:BI173" ca="1" si="252">RANDBETWEEN(1,81)</f>
        <v>17</v>
      </c>
      <c r="D173" s="119">
        <f t="shared" ca="1" si="252"/>
        <v>75</v>
      </c>
      <c r="E173" s="119">
        <f t="shared" ca="1" si="252"/>
        <v>61</v>
      </c>
      <c r="F173" s="119">
        <f t="shared" ca="1" si="252"/>
        <v>50</v>
      </c>
      <c r="G173" s="119">
        <f t="shared" ca="1" si="252"/>
        <v>29</v>
      </c>
      <c r="H173" s="119">
        <f t="shared" ca="1" si="252"/>
        <v>20</v>
      </c>
      <c r="I173" s="119">
        <f t="shared" ca="1" si="252"/>
        <v>22</v>
      </c>
      <c r="J173" s="119">
        <f t="shared" ca="1" si="252"/>
        <v>31</v>
      </c>
      <c r="K173" s="119">
        <f t="shared" ca="1" si="252"/>
        <v>16</v>
      </c>
      <c r="L173" s="119">
        <f t="shared" ca="1" si="252"/>
        <v>60</v>
      </c>
      <c r="M173" s="119">
        <f t="shared" ca="1" si="252"/>
        <v>32</v>
      </c>
      <c r="N173" s="119">
        <f t="shared" ca="1" si="252"/>
        <v>14</v>
      </c>
      <c r="O173" s="119">
        <f t="shared" ca="1" si="252"/>
        <v>49</v>
      </c>
      <c r="P173" s="119">
        <f t="shared" ca="1" si="252"/>
        <v>20</v>
      </c>
      <c r="Q173" s="119">
        <f t="shared" ca="1" si="252"/>
        <v>70</v>
      </c>
      <c r="R173" s="119">
        <f t="shared" ca="1" si="252"/>
        <v>47</v>
      </c>
      <c r="S173" s="119">
        <f t="shared" ca="1" si="252"/>
        <v>22</v>
      </c>
      <c r="T173" s="119">
        <f t="shared" ca="1" si="252"/>
        <v>51</v>
      </c>
      <c r="U173" s="119">
        <f t="shared" ca="1" si="252"/>
        <v>19</v>
      </c>
      <c r="V173" s="119">
        <f t="shared" ca="1" si="252"/>
        <v>7</v>
      </c>
      <c r="W173" s="119">
        <f t="shared" ca="1" si="252"/>
        <v>39</v>
      </c>
      <c r="X173" s="119">
        <f t="shared" ca="1" si="252"/>
        <v>5</v>
      </c>
      <c r="Y173" s="119">
        <f t="shared" ca="1" si="252"/>
        <v>68</v>
      </c>
      <c r="Z173" s="119">
        <f t="shared" ca="1" si="252"/>
        <v>17</v>
      </c>
      <c r="AA173" s="119">
        <f t="shared" ca="1" si="252"/>
        <v>76</v>
      </c>
      <c r="AB173" s="119">
        <f t="shared" ca="1" si="252"/>
        <v>23</v>
      </c>
      <c r="AC173" s="119">
        <f t="shared" ca="1" si="252"/>
        <v>7</v>
      </c>
      <c r="AD173" s="119">
        <f t="shared" ca="1" si="252"/>
        <v>1</v>
      </c>
      <c r="AE173" s="119">
        <f t="shared" ca="1" si="252"/>
        <v>51</v>
      </c>
      <c r="AF173" s="119">
        <f t="shared" ca="1" si="252"/>
        <v>69</v>
      </c>
      <c r="AG173" s="119">
        <f t="shared" ca="1" si="252"/>
        <v>10</v>
      </c>
      <c r="AH173" s="119">
        <f t="shared" ca="1" si="252"/>
        <v>23</v>
      </c>
      <c r="AI173" s="119">
        <f t="shared" ca="1" si="252"/>
        <v>5</v>
      </c>
      <c r="AJ173" s="119">
        <f t="shared" ca="1" si="252"/>
        <v>10</v>
      </c>
      <c r="AK173" s="119">
        <f t="shared" ca="1" si="252"/>
        <v>38</v>
      </c>
      <c r="AL173" s="119">
        <f t="shared" ca="1" si="252"/>
        <v>3</v>
      </c>
      <c r="AM173" s="119">
        <f t="shared" ca="1" si="252"/>
        <v>53</v>
      </c>
      <c r="AN173" s="119">
        <f t="shared" ca="1" si="252"/>
        <v>37</v>
      </c>
      <c r="AO173" s="119">
        <f t="shared" ca="1" si="252"/>
        <v>9</v>
      </c>
      <c r="AP173" s="119">
        <f t="shared" ca="1" si="252"/>
        <v>75</v>
      </c>
      <c r="AQ173" s="119">
        <f t="shared" ca="1" si="252"/>
        <v>44</v>
      </c>
      <c r="AR173" s="119">
        <f t="shared" ca="1" si="252"/>
        <v>39</v>
      </c>
      <c r="AS173" s="119">
        <f t="shared" ca="1" si="252"/>
        <v>56</v>
      </c>
      <c r="AT173" s="119">
        <f t="shared" ca="1" si="252"/>
        <v>31</v>
      </c>
      <c r="AU173" s="119">
        <f t="shared" ca="1" si="252"/>
        <v>25</v>
      </c>
      <c r="AV173" s="119">
        <f t="shared" ca="1" si="252"/>
        <v>81</v>
      </c>
      <c r="AW173" s="119">
        <f t="shared" ca="1" si="252"/>
        <v>2</v>
      </c>
      <c r="AX173" s="119">
        <f t="shared" ca="1" si="252"/>
        <v>60</v>
      </c>
      <c r="AY173" s="119">
        <f t="shared" ca="1" si="252"/>
        <v>66</v>
      </c>
      <c r="AZ173" s="119">
        <f t="shared" ca="1" si="252"/>
        <v>77</v>
      </c>
      <c r="BA173" s="119">
        <f t="shared" ca="1" si="252"/>
        <v>21</v>
      </c>
      <c r="BB173" s="119">
        <f t="shared" ca="1" si="252"/>
        <v>55</v>
      </c>
      <c r="BC173" s="119">
        <f t="shared" ca="1" si="252"/>
        <v>18</v>
      </c>
      <c r="BD173" s="119">
        <f t="shared" ca="1" si="252"/>
        <v>74</v>
      </c>
      <c r="BE173" s="119">
        <f t="shared" ca="1" si="252"/>
        <v>5</v>
      </c>
      <c r="BF173" s="119">
        <f t="shared" ca="1" si="252"/>
        <v>24</v>
      </c>
      <c r="BG173" s="119">
        <f t="shared" ca="1" si="252"/>
        <v>12</v>
      </c>
      <c r="BH173" s="119">
        <f t="shared" ca="1" si="252"/>
        <v>42</v>
      </c>
      <c r="BI173" s="120">
        <f t="shared" ca="1" si="252"/>
        <v>60</v>
      </c>
    </row>
    <row r="174" spans="1:61" ht="13.15" x14ac:dyDescent="0.4">
      <c r="A174" s="116">
        <v>74</v>
      </c>
      <c r="B174" s="117">
        <f ca="1">RANDBETWEEN(1,81-1)</f>
        <v>47</v>
      </c>
      <c r="C174" s="117">
        <f t="shared" ref="C174:BI174" ca="1" si="253">RANDBETWEEN(1,81-1)</f>
        <v>28</v>
      </c>
      <c r="D174" s="117">
        <f t="shared" ca="1" si="253"/>
        <v>61</v>
      </c>
      <c r="E174" s="117">
        <f t="shared" ca="1" si="253"/>
        <v>41</v>
      </c>
      <c r="F174" s="117">
        <f t="shared" ca="1" si="253"/>
        <v>57</v>
      </c>
      <c r="G174" s="117">
        <f t="shared" ca="1" si="253"/>
        <v>26</v>
      </c>
      <c r="H174" s="117">
        <f t="shared" ca="1" si="253"/>
        <v>27</v>
      </c>
      <c r="I174" s="117">
        <f t="shared" ca="1" si="253"/>
        <v>79</v>
      </c>
      <c r="J174" s="117">
        <f t="shared" ca="1" si="253"/>
        <v>5</v>
      </c>
      <c r="K174" s="117">
        <f t="shared" ca="1" si="253"/>
        <v>18</v>
      </c>
      <c r="L174" s="117">
        <f t="shared" ca="1" si="253"/>
        <v>78</v>
      </c>
      <c r="M174" s="117">
        <f t="shared" ca="1" si="253"/>
        <v>41</v>
      </c>
      <c r="N174" s="117">
        <f t="shared" ca="1" si="253"/>
        <v>44</v>
      </c>
      <c r="O174" s="117">
        <f t="shared" ca="1" si="253"/>
        <v>30</v>
      </c>
      <c r="P174" s="117">
        <f t="shared" ca="1" si="253"/>
        <v>57</v>
      </c>
      <c r="Q174" s="117">
        <f t="shared" ca="1" si="253"/>
        <v>74</v>
      </c>
      <c r="R174" s="117">
        <f t="shared" ca="1" si="253"/>
        <v>68</v>
      </c>
      <c r="S174" s="117">
        <f t="shared" ca="1" si="253"/>
        <v>18</v>
      </c>
      <c r="T174" s="117">
        <f t="shared" ca="1" si="253"/>
        <v>36</v>
      </c>
      <c r="U174" s="117">
        <f t="shared" ca="1" si="253"/>
        <v>5</v>
      </c>
      <c r="V174" s="117">
        <f t="shared" ca="1" si="253"/>
        <v>8</v>
      </c>
      <c r="W174" s="117">
        <f t="shared" ca="1" si="253"/>
        <v>57</v>
      </c>
      <c r="X174" s="117">
        <f t="shared" ca="1" si="253"/>
        <v>29</v>
      </c>
      <c r="Y174" s="117">
        <f t="shared" ca="1" si="253"/>
        <v>47</v>
      </c>
      <c r="Z174" s="117">
        <f t="shared" ca="1" si="253"/>
        <v>68</v>
      </c>
      <c r="AA174" s="117">
        <f t="shared" ca="1" si="253"/>
        <v>2</v>
      </c>
      <c r="AB174" s="117">
        <f t="shared" ca="1" si="253"/>
        <v>66</v>
      </c>
      <c r="AC174" s="117">
        <f t="shared" ca="1" si="253"/>
        <v>1</v>
      </c>
      <c r="AD174" s="117">
        <f t="shared" ca="1" si="253"/>
        <v>31</v>
      </c>
      <c r="AE174" s="117">
        <f t="shared" ca="1" si="253"/>
        <v>6</v>
      </c>
      <c r="AF174" s="117">
        <f t="shared" ca="1" si="253"/>
        <v>36</v>
      </c>
      <c r="AG174" s="117">
        <f t="shared" ca="1" si="253"/>
        <v>69</v>
      </c>
      <c r="AH174" s="117">
        <f t="shared" ca="1" si="253"/>
        <v>38</v>
      </c>
      <c r="AI174" s="117">
        <f t="shared" ca="1" si="253"/>
        <v>10</v>
      </c>
      <c r="AJ174" s="117">
        <f t="shared" ca="1" si="253"/>
        <v>48</v>
      </c>
      <c r="AK174" s="117">
        <f t="shared" ca="1" si="253"/>
        <v>46</v>
      </c>
      <c r="AL174" s="117">
        <f t="shared" ca="1" si="253"/>
        <v>14</v>
      </c>
      <c r="AM174" s="117">
        <f t="shared" ca="1" si="253"/>
        <v>1</v>
      </c>
      <c r="AN174" s="117">
        <f t="shared" ca="1" si="253"/>
        <v>60</v>
      </c>
      <c r="AO174" s="117">
        <f t="shared" ca="1" si="253"/>
        <v>52</v>
      </c>
      <c r="AP174" s="117">
        <f t="shared" ca="1" si="253"/>
        <v>69</v>
      </c>
      <c r="AQ174" s="117">
        <f t="shared" ca="1" si="253"/>
        <v>25</v>
      </c>
      <c r="AR174" s="117">
        <f t="shared" ca="1" si="253"/>
        <v>71</v>
      </c>
      <c r="AS174" s="117">
        <f t="shared" ca="1" si="253"/>
        <v>18</v>
      </c>
      <c r="AT174" s="117">
        <f t="shared" ca="1" si="253"/>
        <v>43</v>
      </c>
      <c r="AU174" s="117">
        <f t="shared" ca="1" si="253"/>
        <v>13</v>
      </c>
      <c r="AV174" s="117">
        <f t="shared" ca="1" si="253"/>
        <v>45</v>
      </c>
      <c r="AW174" s="117">
        <f t="shared" ca="1" si="253"/>
        <v>33</v>
      </c>
      <c r="AX174" s="117">
        <f t="shared" ca="1" si="253"/>
        <v>64</v>
      </c>
      <c r="AY174" s="117">
        <f t="shared" ca="1" si="253"/>
        <v>36</v>
      </c>
      <c r="AZ174" s="117">
        <f t="shared" ca="1" si="253"/>
        <v>78</v>
      </c>
      <c r="BA174" s="117">
        <f t="shared" ca="1" si="253"/>
        <v>5</v>
      </c>
      <c r="BB174" s="117">
        <f t="shared" ca="1" si="253"/>
        <v>5</v>
      </c>
      <c r="BC174" s="117">
        <f t="shared" ca="1" si="253"/>
        <v>9</v>
      </c>
      <c r="BD174" s="117">
        <f t="shared" ca="1" si="253"/>
        <v>60</v>
      </c>
      <c r="BE174" s="117">
        <f t="shared" ca="1" si="253"/>
        <v>18</v>
      </c>
      <c r="BF174" s="117">
        <f t="shared" ca="1" si="253"/>
        <v>75</v>
      </c>
      <c r="BG174" s="117">
        <f t="shared" ca="1" si="253"/>
        <v>17</v>
      </c>
      <c r="BH174" s="117">
        <f t="shared" ca="1" si="253"/>
        <v>5</v>
      </c>
      <c r="BI174" s="118">
        <f t="shared" ca="1" si="253"/>
        <v>9</v>
      </c>
    </row>
    <row r="175" spans="1:61" ht="13.15" x14ac:dyDescent="0.4">
      <c r="A175" s="116">
        <v>75</v>
      </c>
      <c r="B175" s="119">
        <f ca="1">RANDBETWEEN(1,81-2)</f>
        <v>55</v>
      </c>
      <c r="C175" s="119">
        <f t="shared" ref="C175:BI175" ca="1" si="254">RANDBETWEEN(1,81-2)</f>
        <v>61</v>
      </c>
      <c r="D175" s="119">
        <f t="shared" ca="1" si="254"/>
        <v>30</v>
      </c>
      <c r="E175" s="119">
        <f t="shared" ca="1" si="254"/>
        <v>59</v>
      </c>
      <c r="F175" s="119">
        <f t="shared" ca="1" si="254"/>
        <v>3</v>
      </c>
      <c r="G175" s="119">
        <f t="shared" ca="1" si="254"/>
        <v>21</v>
      </c>
      <c r="H175" s="119">
        <f t="shared" ca="1" si="254"/>
        <v>30</v>
      </c>
      <c r="I175" s="119">
        <f t="shared" ca="1" si="254"/>
        <v>35</v>
      </c>
      <c r="J175" s="119">
        <f t="shared" ca="1" si="254"/>
        <v>68</v>
      </c>
      <c r="K175" s="119">
        <f t="shared" ca="1" si="254"/>
        <v>66</v>
      </c>
      <c r="L175" s="119">
        <f t="shared" ca="1" si="254"/>
        <v>47</v>
      </c>
      <c r="M175" s="119">
        <f t="shared" ca="1" si="254"/>
        <v>22</v>
      </c>
      <c r="N175" s="119">
        <f t="shared" ca="1" si="254"/>
        <v>39</v>
      </c>
      <c r="O175" s="119">
        <f t="shared" ca="1" si="254"/>
        <v>51</v>
      </c>
      <c r="P175" s="119">
        <f t="shared" ca="1" si="254"/>
        <v>45</v>
      </c>
      <c r="Q175" s="119">
        <f t="shared" ca="1" si="254"/>
        <v>42</v>
      </c>
      <c r="R175" s="119">
        <f t="shared" ca="1" si="254"/>
        <v>16</v>
      </c>
      <c r="S175" s="119">
        <f t="shared" ca="1" si="254"/>
        <v>4</v>
      </c>
      <c r="T175" s="119">
        <f t="shared" ca="1" si="254"/>
        <v>1</v>
      </c>
      <c r="U175" s="119">
        <f t="shared" ca="1" si="254"/>
        <v>32</v>
      </c>
      <c r="V175" s="119">
        <f t="shared" ca="1" si="254"/>
        <v>39</v>
      </c>
      <c r="W175" s="119">
        <f t="shared" ca="1" si="254"/>
        <v>9</v>
      </c>
      <c r="X175" s="119">
        <f t="shared" ca="1" si="254"/>
        <v>75</v>
      </c>
      <c r="Y175" s="119">
        <f t="shared" ca="1" si="254"/>
        <v>76</v>
      </c>
      <c r="Z175" s="119">
        <f t="shared" ca="1" si="254"/>
        <v>20</v>
      </c>
      <c r="AA175" s="119">
        <f t="shared" ca="1" si="254"/>
        <v>1</v>
      </c>
      <c r="AB175" s="119">
        <f t="shared" ca="1" si="254"/>
        <v>74</v>
      </c>
      <c r="AC175" s="119">
        <f t="shared" ca="1" si="254"/>
        <v>58</v>
      </c>
      <c r="AD175" s="119">
        <f t="shared" ca="1" si="254"/>
        <v>31</v>
      </c>
      <c r="AE175" s="119">
        <f t="shared" ca="1" si="254"/>
        <v>35</v>
      </c>
      <c r="AF175" s="119">
        <f t="shared" ca="1" si="254"/>
        <v>24</v>
      </c>
      <c r="AG175" s="119">
        <f t="shared" ca="1" si="254"/>
        <v>48</v>
      </c>
      <c r="AH175" s="119">
        <f t="shared" ca="1" si="254"/>
        <v>17</v>
      </c>
      <c r="AI175" s="119">
        <f t="shared" ca="1" si="254"/>
        <v>59</v>
      </c>
      <c r="AJ175" s="119">
        <f t="shared" ca="1" si="254"/>
        <v>3</v>
      </c>
      <c r="AK175" s="119">
        <f t="shared" ca="1" si="254"/>
        <v>34</v>
      </c>
      <c r="AL175" s="119">
        <f t="shared" ca="1" si="254"/>
        <v>72</v>
      </c>
      <c r="AM175" s="119">
        <f t="shared" ca="1" si="254"/>
        <v>15</v>
      </c>
      <c r="AN175" s="119">
        <f t="shared" ca="1" si="254"/>
        <v>14</v>
      </c>
      <c r="AO175" s="119">
        <f t="shared" ca="1" si="254"/>
        <v>67</v>
      </c>
      <c r="AP175" s="119">
        <f t="shared" ca="1" si="254"/>
        <v>9</v>
      </c>
      <c r="AQ175" s="119">
        <f t="shared" ca="1" si="254"/>
        <v>75</v>
      </c>
      <c r="AR175" s="119">
        <f t="shared" ca="1" si="254"/>
        <v>70</v>
      </c>
      <c r="AS175" s="119">
        <f t="shared" ca="1" si="254"/>
        <v>43</v>
      </c>
      <c r="AT175" s="119">
        <f t="shared" ca="1" si="254"/>
        <v>61</v>
      </c>
      <c r="AU175" s="119">
        <f t="shared" ca="1" si="254"/>
        <v>10</v>
      </c>
      <c r="AV175" s="119">
        <f t="shared" ca="1" si="254"/>
        <v>70</v>
      </c>
      <c r="AW175" s="119">
        <f t="shared" ca="1" si="254"/>
        <v>47</v>
      </c>
      <c r="AX175" s="119">
        <f t="shared" ca="1" si="254"/>
        <v>72</v>
      </c>
      <c r="AY175" s="119">
        <f t="shared" ca="1" si="254"/>
        <v>40</v>
      </c>
      <c r="AZ175" s="119">
        <f t="shared" ca="1" si="254"/>
        <v>52</v>
      </c>
      <c r="BA175" s="119">
        <f t="shared" ca="1" si="254"/>
        <v>13</v>
      </c>
      <c r="BB175" s="119">
        <f t="shared" ca="1" si="254"/>
        <v>58</v>
      </c>
      <c r="BC175" s="119">
        <f t="shared" ca="1" si="254"/>
        <v>45</v>
      </c>
      <c r="BD175" s="119">
        <f t="shared" ca="1" si="254"/>
        <v>43</v>
      </c>
      <c r="BE175" s="119">
        <f t="shared" ca="1" si="254"/>
        <v>30</v>
      </c>
      <c r="BF175" s="119">
        <f t="shared" ca="1" si="254"/>
        <v>71</v>
      </c>
      <c r="BG175" s="119">
        <f t="shared" ca="1" si="254"/>
        <v>55</v>
      </c>
      <c r="BH175" s="119">
        <f t="shared" ca="1" si="254"/>
        <v>32</v>
      </c>
      <c r="BI175" s="120">
        <f t="shared" ca="1" si="254"/>
        <v>40</v>
      </c>
    </row>
    <row r="176" spans="1:61" ht="13.15" x14ac:dyDescent="0.4">
      <c r="A176" s="116">
        <v>76</v>
      </c>
      <c r="B176" s="117">
        <f ca="1">RANDBETWEEN(1,81)</f>
        <v>39</v>
      </c>
      <c r="C176" s="117">
        <f t="shared" ref="C176:BI176" ca="1" si="255">RANDBETWEEN(1,81)</f>
        <v>66</v>
      </c>
      <c r="D176" s="117">
        <f t="shared" ca="1" si="255"/>
        <v>67</v>
      </c>
      <c r="E176" s="117">
        <f t="shared" ca="1" si="255"/>
        <v>14</v>
      </c>
      <c r="F176" s="117">
        <f t="shared" ca="1" si="255"/>
        <v>29</v>
      </c>
      <c r="G176" s="117">
        <f t="shared" ca="1" si="255"/>
        <v>57</v>
      </c>
      <c r="H176" s="117">
        <f t="shared" ca="1" si="255"/>
        <v>21</v>
      </c>
      <c r="I176" s="117">
        <f t="shared" ca="1" si="255"/>
        <v>26</v>
      </c>
      <c r="J176" s="117">
        <f t="shared" ca="1" si="255"/>
        <v>20</v>
      </c>
      <c r="K176" s="117">
        <f t="shared" ca="1" si="255"/>
        <v>43</v>
      </c>
      <c r="L176" s="117">
        <f t="shared" ca="1" si="255"/>
        <v>34</v>
      </c>
      <c r="M176" s="117">
        <f t="shared" ca="1" si="255"/>
        <v>73</v>
      </c>
      <c r="N176" s="117">
        <f t="shared" ca="1" si="255"/>
        <v>32</v>
      </c>
      <c r="O176" s="117">
        <f t="shared" ca="1" si="255"/>
        <v>46</v>
      </c>
      <c r="P176" s="117">
        <f t="shared" ca="1" si="255"/>
        <v>60</v>
      </c>
      <c r="Q176" s="117">
        <f t="shared" ca="1" si="255"/>
        <v>35</v>
      </c>
      <c r="R176" s="117">
        <f t="shared" ca="1" si="255"/>
        <v>15</v>
      </c>
      <c r="S176" s="117">
        <f t="shared" ca="1" si="255"/>
        <v>42</v>
      </c>
      <c r="T176" s="117">
        <f t="shared" ca="1" si="255"/>
        <v>31</v>
      </c>
      <c r="U176" s="117">
        <f t="shared" ca="1" si="255"/>
        <v>20</v>
      </c>
      <c r="V176" s="117">
        <f t="shared" ca="1" si="255"/>
        <v>76</v>
      </c>
      <c r="W176" s="117">
        <f t="shared" ca="1" si="255"/>
        <v>36</v>
      </c>
      <c r="X176" s="117">
        <f t="shared" ca="1" si="255"/>
        <v>76</v>
      </c>
      <c r="Y176" s="117">
        <f t="shared" ca="1" si="255"/>
        <v>44</v>
      </c>
      <c r="Z176" s="117">
        <f t="shared" ca="1" si="255"/>
        <v>62</v>
      </c>
      <c r="AA176" s="117">
        <f t="shared" ca="1" si="255"/>
        <v>62</v>
      </c>
      <c r="AB176" s="117">
        <f t="shared" ca="1" si="255"/>
        <v>61</v>
      </c>
      <c r="AC176" s="117">
        <f t="shared" ca="1" si="255"/>
        <v>15</v>
      </c>
      <c r="AD176" s="117">
        <f t="shared" ca="1" si="255"/>
        <v>12</v>
      </c>
      <c r="AE176" s="117">
        <f t="shared" ca="1" si="255"/>
        <v>59</v>
      </c>
      <c r="AF176" s="117">
        <f t="shared" ca="1" si="255"/>
        <v>1</v>
      </c>
      <c r="AG176" s="117">
        <f t="shared" ca="1" si="255"/>
        <v>71</v>
      </c>
      <c r="AH176" s="117">
        <f t="shared" ca="1" si="255"/>
        <v>7</v>
      </c>
      <c r="AI176" s="117">
        <f t="shared" ca="1" si="255"/>
        <v>5</v>
      </c>
      <c r="AJ176" s="117">
        <f t="shared" ca="1" si="255"/>
        <v>10</v>
      </c>
      <c r="AK176" s="117">
        <f t="shared" ca="1" si="255"/>
        <v>81</v>
      </c>
      <c r="AL176" s="117">
        <f t="shared" ca="1" si="255"/>
        <v>46</v>
      </c>
      <c r="AM176" s="117">
        <f t="shared" ca="1" si="255"/>
        <v>23</v>
      </c>
      <c r="AN176" s="117">
        <f t="shared" ca="1" si="255"/>
        <v>59</v>
      </c>
      <c r="AO176" s="117">
        <f t="shared" ca="1" si="255"/>
        <v>70</v>
      </c>
      <c r="AP176" s="117">
        <f t="shared" ca="1" si="255"/>
        <v>78</v>
      </c>
      <c r="AQ176" s="117">
        <f t="shared" ca="1" si="255"/>
        <v>12</v>
      </c>
      <c r="AR176" s="117">
        <f t="shared" ca="1" si="255"/>
        <v>24</v>
      </c>
      <c r="AS176" s="117">
        <f t="shared" ca="1" si="255"/>
        <v>27</v>
      </c>
      <c r="AT176" s="117">
        <f t="shared" ca="1" si="255"/>
        <v>44</v>
      </c>
      <c r="AU176" s="117">
        <f t="shared" ca="1" si="255"/>
        <v>77</v>
      </c>
      <c r="AV176" s="117">
        <f t="shared" ca="1" si="255"/>
        <v>44</v>
      </c>
      <c r="AW176" s="117">
        <f t="shared" ca="1" si="255"/>
        <v>2</v>
      </c>
      <c r="AX176" s="117">
        <f t="shared" ca="1" si="255"/>
        <v>30</v>
      </c>
      <c r="AY176" s="117">
        <f t="shared" ca="1" si="255"/>
        <v>76</v>
      </c>
      <c r="AZ176" s="117">
        <f t="shared" ca="1" si="255"/>
        <v>80</v>
      </c>
      <c r="BA176" s="117">
        <f t="shared" ca="1" si="255"/>
        <v>36</v>
      </c>
      <c r="BB176" s="117">
        <f t="shared" ca="1" si="255"/>
        <v>9</v>
      </c>
      <c r="BC176" s="117">
        <f t="shared" ca="1" si="255"/>
        <v>5</v>
      </c>
      <c r="BD176" s="117">
        <f t="shared" ca="1" si="255"/>
        <v>35</v>
      </c>
      <c r="BE176" s="117">
        <f t="shared" ca="1" si="255"/>
        <v>30</v>
      </c>
      <c r="BF176" s="117">
        <f t="shared" ca="1" si="255"/>
        <v>19</v>
      </c>
      <c r="BG176" s="117">
        <f t="shared" ca="1" si="255"/>
        <v>46</v>
      </c>
      <c r="BH176" s="117">
        <f t="shared" ca="1" si="255"/>
        <v>53</v>
      </c>
      <c r="BI176" s="118">
        <f t="shared" ca="1" si="255"/>
        <v>46</v>
      </c>
    </row>
    <row r="177" spans="1:61" ht="13.15" x14ac:dyDescent="0.4">
      <c r="A177" s="116">
        <v>77</v>
      </c>
      <c r="B177" s="119">
        <f ca="1">RANDBETWEEN(1,81-1)</f>
        <v>11</v>
      </c>
      <c r="C177" s="119">
        <f t="shared" ref="C177:BI177" ca="1" si="256">RANDBETWEEN(1,81-1)</f>
        <v>64</v>
      </c>
      <c r="D177" s="119">
        <f t="shared" ca="1" si="256"/>
        <v>66</v>
      </c>
      <c r="E177" s="119">
        <f t="shared" ca="1" si="256"/>
        <v>2</v>
      </c>
      <c r="F177" s="119">
        <f t="shared" ca="1" si="256"/>
        <v>32</v>
      </c>
      <c r="G177" s="119">
        <f t="shared" ca="1" si="256"/>
        <v>39</v>
      </c>
      <c r="H177" s="119">
        <f t="shared" ca="1" si="256"/>
        <v>56</v>
      </c>
      <c r="I177" s="119">
        <f t="shared" ca="1" si="256"/>
        <v>67</v>
      </c>
      <c r="J177" s="119">
        <f t="shared" ca="1" si="256"/>
        <v>13</v>
      </c>
      <c r="K177" s="119">
        <f t="shared" ca="1" si="256"/>
        <v>3</v>
      </c>
      <c r="L177" s="119">
        <f t="shared" ca="1" si="256"/>
        <v>52</v>
      </c>
      <c r="M177" s="119">
        <f t="shared" ca="1" si="256"/>
        <v>52</v>
      </c>
      <c r="N177" s="119">
        <f t="shared" ca="1" si="256"/>
        <v>33</v>
      </c>
      <c r="O177" s="119">
        <f t="shared" ca="1" si="256"/>
        <v>31</v>
      </c>
      <c r="P177" s="119">
        <f t="shared" ca="1" si="256"/>
        <v>44</v>
      </c>
      <c r="Q177" s="119">
        <f t="shared" ca="1" si="256"/>
        <v>72</v>
      </c>
      <c r="R177" s="119">
        <f t="shared" ca="1" si="256"/>
        <v>55</v>
      </c>
      <c r="S177" s="119">
        <f t="shared" ca="1" si="256"/>
        <v>45</v>
      </c>
      <c r="T177" s="119">
        <f t="shared" ca="1" si="256"/>
        <v>76</v>
      </c>
      <c r="U177" s="119">
        <f t="shared" ca="1" si="256"/>
        <v>29</v>
      </c>
      <c r="V177" s="119">
        <f t="shared" ca="1" si="256"/>
        <v>1</v>
      </c>
      <c r="W177" s="119">
        <f t="shared" ca="1" si="256"/>
        <v>38</v>
      </c>
      <c r="X177" s="119">
        <f t="shared" ca="1" si="256"/>
        <v>50</v>
      </c>
      <c r="Y177" s="119">
        <f t="shared" ca="1" si="256"/>
        <v>37</v>
      </c>
      <c r="Z177" s="119">
        <f t="shared" ca="1" si="256"/>
        <v>53</v>
      </c>
      <c r="AA177" s="119">
        <f t="shared" ca="1" si="256"/>
        <v>20</v>
      </c>
      <c r="AB177" s="119">
        <f t="shared" ca="1" si="256"/>
        <v>1</v>
      </c>
      <c r="AC177" s="119">
        <f t="shared" ca="1" si="256"/>
        <v>29</v>
      </c>
      <c r="AD177" s="119">
        <f t="shared" ca="1" si="256"/>
        <v>75</v>
      </c>
      <c r="AE177" s="119">
        <f t="shared" ca="1" si="256"/>
        <v>23</v>
      </c>
      <c r="AF177" s="119">
        <f t="shared" ca="1" si="256"/>
        <v>32</v>
      </c>
      <c r="AG177" s="119">
        <f t="shared" ca="1" si="256"/>
        <v>46</v>
      </c>
      <c r="AH177" s="119">
        <f t="shared" ca="1" si="256"/>
        <v>20</v>
      </c>
      <c r="AI177" s="119">
        <f t="shared" ca="1" si="256"/>
        <v>12</v>
      </c>
      <c r="AJ177" s="119">
        <f t="shared" ca="1" si="256"/>
        <v>55</v>
      </c>
      <c r="AK177" s="119">
        <f t="shared" ca="1" si="256"/>
        <v>65</v>
      </c>
      <c r="AL177" s="119">
        <f t="shared" ca="1" si="256"/>
        <v>49</v>
      </c>
      <c r="AM177" s="119">
        <f t="shared" ca="1" si="256"/>
        <v>43</v>
      </c>
      <c r="AN177" s="119">
        <f t="shared" ca="1" si="256"/>
        <v>24</v>
      </c>
      <c r="AO177" s="119">
        <f t="shared" ca="1" si="256"/>
        <v>61</v>
      </c>
      <c r="AP177" s="119">
        <f t="shared" ca="1" si="256"/>
        <v>19</v>
      </c>
      <c r="AQ177" s="119">
        <f t="shared" ca="1" si="256"/>
        <v>22</v>
      </c>
      <c r="AR177" s="119">
        <f t="shared" ca="1" si="256"/>
        <v>40</v>
      </c>
      <c r="AS177" s="119">
        <f t="shared" ca="1" si="256"/>
        <v>41</v>
      </c>
      <c r="AT177" s="119">
        <f t="shared" ca="1" si="256"/>
        <v>53</v>
      </c>
      <c r="AU177" s="119">
        <f t="shared" ca="1" si="256"/>
        <v>34</v>
      </c>
      <c r="AV177" s="119">
        <f t="shared" ca="1" si="256"/>
        <v>35</v>
      </c>
      <c r="AW177" s="119">
        <f t="shared" ca="1" si="256"/>
        <v>54</v>
      </c>
      <c r="AX177" s="119">
        <f t="shared" ca="1" si="256"/>
        <v>74</v>
      </c>
      <c r="AY177" s="119">
        <f t="shared" ca="1" si="256"/>
        <v>22</v>
      </c>
      <c r="AZ177" s="119">
        <f t="shared" ca="1" si="256"/>
        <v>42</v>
      </c>
      <c r="BA177" s="119">
        <f t="shared" ca="1" si="256"/>
        <v>4</v>
      </c>
      <c r="BB177" s="119">
        <f t="shared" ca="1" si="256"/>
        <v>55</v>
      </c>
      <c r="BC177" s="119">
        <f t="shared" ca="1" si="256"/>
        <v>7</v>
      </c>
      <c r="BD177" s="119">
        <f t="shared" ca="1" si="256"/>
        <v>61</v>
      </c>
      <c r="BE177" s="119">
        <f t="shared" ca="1" si="256"/>
        <v>43</v>
      </c>
      <c r="BF177" s="119">
        <f t="shared" ca="1" si="256"/>
        <v>72</v>
      </c>
      <c r="BG177" s="119">
        <f t="shared" ca="1" si="256"/>
        <v>13</v>
      </c>
      <c r="BH177" s="119">
        <f t="shared" ca="1" si="256"/>
        <v>71</v>
      </c>
      <c r="BI177" s="120">
        <f t="shared" ca="1" si="256"/>
        <v>40</v>
      </c>
    </row>
    <row r="178" spans="1:61" ht="13.15" x14ac:dyDescent="0.4">
      <c r="A178" s="116">
        <v>78</v>
      </c>
      <c r="B178" s="117">
        <f ca="1">RANDBETWEEN(1,81-2)</f>
        <v>47</v>
      </c>
      <c r="C178" s="117">
        <f t="shared" ref="C178:BI178" ca="1" si="257">RANDBETWEEN(1,81-2)</f>
        <v>19</v>
      </c>
      <c r="D178" s="117">
        <f t="shared" ca="1" si="257"/>
        <v>74</v>
      </c>
      <c r="E178" s="117">
        <f t="shared" ca="1" si="257"/>
        <v>41</v>
      </c>
      <c r="F178" s="117">
        <f t="shared" ca="1" si="257"/>
        <v>24</v>
      </c>
      <c r="G178" s="117">
        <f t="shared" ca="1" si="257"/>
        <v>11</v>
      </c>
      <c r="H178" s="117">
        <f t="shared" ca="1" si="257"/>
        <v>76</v>
      </c>
      <c r="I178" s="117">
        <f t="shared" ca="1" si="257"/>
        <v>3</v>
      </c>
      <c r="J178" s="117">
        <f t="shared" ca="1" si="257"/>
        <v>62</v>
      </c>
      <c r="K178" s="117">
        <f t="shared" ca="1" si="257"/>
        <v>20</v>
      </c>
      <c r="L178" s="117">
        <f t="shared" ca="1" si="257"/>
        <v>75</v>
      </c>
      <c r="M178" s="117">
        <f t="shared" ca="1" si="257"/>
        <v>75</v>
      </c>
      <c r="N178" s="117">
        <f t="shared" ca="1" si="257"/>
        <v>55</v>
      </c>
      <c r="O178" s="117">
        <f t="shared" ca="1" si="257"/>
        <v>50</v>
      </c>
      <c r="P178" s="117">
        <f t="shared" ca="1" si="257"/>
        <v>57</v>
      </c>
      <c r="Q178" s="117">
        <f t="shared" ca="1" si="257"/>
        <v>73</v>
      </c>
      <c r="R178" s="117">
        <f t="shared" ca="1" si="257"/>
        <v>54</v>
      </c>
      <c r="S178" s="117">
        <f t="shared" ca="1" si="257"/>
        <v>14</v>
      </c>
      <c r="T178" s="117">
        <f t="shared" ca="1" si="257"/>
        <v>56</v>
      </c>
      <c r="U178" s="117">
        <f t="shared" ca="1" si="257"/>
        <v>41</v>
      </c>
      <c r="V178" s="117">
        <f t="shared" ca="1" si="257"/>
        <v>66</v>
      </c>
      <c r="W178" s="117">
        <f t="shared" ca="1" si="257"/>
        <v>39</v>
      </c>
      <c r="X178" s="117">
        <f t="shared" ca="1" si="257"/>
        <v>75</v>
      </c>
      <c r="Y178" s="117">
        <f t="shared" ca="1" si="257"/>
        <v>56</v>
      </c>
      <c r="Z178" s="117">
        <f t="shared" ca="1" si="257"/>
        <v>43</v>
      </c>
      <c r="AA178" s="117">
        <f t="shared" ca="1" si="257"/>
        <v>51</v>
      </c>
      <c r="AB178" s="117">
        <f t="shared" ca="1" si="257"/>
        <v>72</v>
      </c>
      <c r="AC178" s="117">
        <f t="shared" ca="1" si="257"/>
        <v>43</v>
      </c>
      <c r="AD178" s="117">
        <f t="shared" ca="1" si="257"/>
        <v>51</v>
      </c>
      <c r="AE178" s="117">
        <f t="shared" ca="1" si="257"/>
        <v>44</v>
      </c>
      <c r="AF178" s="117">
        <f t="shared" ca="1" si="257"/>
        <v>70</v>
      </c>
      <c r="AG178" s="117">
        <f t="shared" ca="1" si="257"/>
        <v>61</v>
      </c>
      <c r="AH178" s="117">
        <f t="shared" ca="1" si="257"/>
        <v>35</v>
      </c>
      <c r="AI178" s="117">
        <f t="shared" ca="1" si="257"/>
        <v>25</v>
      </c>
      <c r="AJ178" s="117">
        <f t="shared" ca="1" si="257"/>
        <v>74</v>
      </c>
      <c r="AK178" s="117">
        <f t="shared" ca="1" si="257"/>
        <v>50</v>
      </c>
      <c r="AL178" s="117">
        <f t="shared" ca="1" si="257"/>
        <v>6</v>
      </c>
      <c r="AM178" s="117">
        <f t="shared" ca="1" si="257"/>
        <v>59</v>
      </c>
      <c r="AN178" s="117">
        <f t="shared" ca="1" si="257"/>
        <v>75</v>
      </c>
      <c r="AO178" s="117">
        <f t="shared" ca="1" si="257"/>
        <v>29</v>
      </c>
      <c r="AP178" s="117">
        <f t="shared" ca="1" si="257"/>
        <v>56</v>
      </c>
      <c r="AQ178" s="117">
        <f t="shared" ca="1" si="257"/>
        <v>40</v>
      </c>
      <c r="AR178" s="117">
        <f t="shared" ca="1" si="257"/>
        <v>55</v>
      </c>
      <c r="AS178" s="117">
        <f t="shared" ca="1" si="257"/>
        <v>14</v>
      </c>
      <c r="AT178" s="117">
        <f t="shared" ca="1" si="257"/>
        <v>36</v>
      </c>
      <c r="AU178" s="117">
        <f t="shared" ca="1" si="257"/>
        <v>39</v>
      </c>
      <c r="AV178" s="117">
        <f t="shared" ca="1" si="257"/>
        <v>43</v>
      </c>
      <c r="AW178" s="117">
        <f t="shared" ca="1" si="257"/>
        <v>40</v>
      </c>
      <c r="AX178" s="117">
        <f t="shared" ca="1" si="257"/>
        <v>60</v>
      </c>
      <c r="AY178" s="117">
        <f t="shared" ca="1" si="257"/>
        <v>40</v>
      </c>
      <c r="AZ178" s="117">
        <f t="shared" ca="1" si="257"/>
        <v>24</v>
      </c>
      <c r="BA178" s="117">
        <f t="shared" ca="1" si="257"/>
        <v>52</v>
      </c>
      <c r="BB178" s="117">
        <f t="shared" ca="1" si="257"/>
        <v>64</v>
      </c>
      <c r="BC178" s="117">
        <f t="shared" ca="1" si="257"/>
        <v>23</v>
      </c>
      <c r="BD178" s="117">
        <f t="shared" ca="1" si="257"/>
        <v>25</v>
      </c>
      <c r="BE178" s="117">
        <f t="shared" ca="1" si="257"/>
        <v>44</v>
      </c>
      <c r="BF178" s="117">
        <f t="shared" ca="1" si="257"/>
        <v>45</v>
      </c>
      <c r="BG178" s="117">
        <f t="shared" ca="1" si="257"/>
        <v>71</v>
      </c>
      <c r="BH178" s="117">
        <f t="shared" ca="1" si="257"/>
        <v>21</v>
      </c>
      <c r="BI178" s="118">
        <f t="shared" ca="1" si="257"/>
        <v>17</v>
      </c>
    </row>
    <row r="179" spans="1:61" ht="13.15" x14ac:dyDescent="0.4">
      <c r="A179" s="116">
        <v>79</v>
      </c>
      <c r="B179" s="119">
        <f ca="1">RANDBETWEEN(1,81)</f>
        <v>55</v>
      </c>
      <c r="C179" s="119">
        <f t="shared" ref="C179:BI179" ca="1" si="258">RANDBETWEEN(1,81)</f>
        <v>54</v>
      </c>
      <c r="D179" s="119">
        <f t="shared" ca="1" si="258"/>
        <v>44</v>
      </c>
      <c r="E179" s="119">
        <f t="shared" ca="1" si="258"/>
        <v>78</v>
      </c>
      <c r="F179" s="119">
        <f t="shared" ca="1" si="258"/>
        <v>10</v>
      </c>
      <c r="G179" s="119">
        <f t="shared" ca="1" si="258"/>
        <v>6</v>
      </c>
      <c r="H179" s="119">
        <f t="shared" ca="1" si="258"/>
        <v>32</v>
      </c>
      <c r="I179" s="119">
        <f t="shared" ca="1" si="258"/>
        <v>30</v>
      </c>
      <c r="J179" s="119">
        <f t="shared" ca="1" si="258"/>
        <v>23</v>
      </c>
      <c r="K179" s="119">
        <f t="shared" ca="1" si="258"/>
        <v>72</v>
      </c>
      <c r="L179" s="119">
        <f t="shared" ca="1" si="258"/>
        <v>26</v>
      </c>
      <c r="M179" s="119">
        <f t="shared" ca="1" si="258"/>
        <v>27</v>
      </c>
      <c r="N179" s="119">
        <f t="shared" ca="1" si="258"/>
        <v>67</v>
      </c>
      <c r="O179" s="119">
        <f t="shared" ca="1" si="258"/>
        <v>58</v>
      </c>
      <c r="P179" s="119">
        <f t="shared" ca="1" si="258"/>
        <v>12</v>
      </c>
      <c r="Q179" s="119">
        <f t="shared" ca="1" si="258"/>
        <v>28</v>
      </c>
      <c r="R179" s="119">
        <f t="shared" ca="1" si="258"/>
        <v>50</v>
      </c>
      <c r="S179" s="119">
        <f t="shared" ca="1" si="258"/>
        <v>60</v>
      </c>
      <c r="T179" s="119">
        <f t="shared" ca="1" si="258"/>
        <v>71</v>
      </c>
      <c r="U179" s="119">
        <f t="shared" ca="1" si="258"/>
        <v>16</v>
      </c>
      <c r="V179" s="119">
        <f t="shared" ca="1" si="258"/>
        <v>78</v>
      </c>
      <c r="W179" s="119">
        <f t="shared" ca="1" si="258"/>
        <v>27</v>
      </c>
      <c r="X179" s="119">
        <f t="shared" ca="1" si="258"/>
        <v>14</v>
      </c>
      <c r="Y179" s="119">
        <f t="shared" ca="1" si="258"/>
        <v>69</v>
      </c>
      <c r="Z179" s="119">
        <f t="shared" ca="1" si="258"/>
        <v>40</v>
      </c>
      <c r="AA179" s="119">
        <f t="shared" ca="1" si="258"/>
        <v>31</v>
      </c>
      <c r="AB179" s="119">
        <f t="shared" ca="1" si="258"/>
        <v>1</v>
      </c>
      <c r="AC179" s="119">
        <f t="shared" ca="1" si="258"/>
        <v>45</v>
      </c>
      <c r="AD179" s="119">
        <f t="shared" ca="1" si="258"/>
        <v>81</v>
      </c>
      <c r="AE179" s="119">
        <f t="shared" ca="1" si="258"/>
        <v>40</v>
      </c>
      <c r="AF179" s="119">
        <f t="shared" ca="1" si="258"/>
        <v>78</v>
      </c>
      <c r="AG179" s="119">
        <f t="shared" ca="1" si="258"/>
        <v>63</v>
      </c>
      <c r="AH179" s="119">
        <f t="shared" ca="1" si="258"/>
        <v>43</v>
      </c>
      <c r="AI179" s="119">
        <f t="shared" ca="1" si="258"/>
        <v>25</v>
      </c>
      <c r="AJ179" s="119">
        <f t="shared" ca="1" si="258"/>
        <v>5</v>
      </c>
      <c r="AK179" s="119">
        <f t="shared" ca="1" si="258"/>
        <v>14</v>
      </c>
      <c r="AL179" s="119">
        <f t="shared" ca="1" si="258"/>
        <v>44</v>
      </c>
      <c r="AM179" s="119">
        <f t="shared" ca="1" si="258"/>
        <v>31</v>
      </c>
      <c r="AN179" s="119">
        <f t="shared" ca="1" si="258"/>
        <v>57</v>
      </c>
      <c r="AO179" s="119">
        <f t="shared" ca="1" si="258"/>
        <v>65</v>
      </c>
      <c r="AP179" s="119">
        <f t="shared" ca="1" si="258"/>
        <v>38</v>
      </c>
      <c r="AQ179" s="119">
        <f t="shared" ca="1" si="258"/>
        <v>63</v>
      </c>
      <c r="AR179" s="119">
        <f t="shared" ca="1" si="258"/>
        <v>64</v>
      </c>
      <c r="AS179" s="119">
        <f t="shared" ca="1" si="258"/>
        <v>45</v>
      </c>
      <c r="AT179" s="119">
        <f t="shared" ca="1" si="258"/>
        <v>44</v>
      </c>
      <c r="AU179" s="119">
        <f t="shared" ca="1" si="258"/>
        <v>18</v>
      </c>
      <c r="AV179" s="119">
        <f t="shared" ca="1" si="258"/>
        <v>52</v>
      </c>
      <c r="AW179" s="119">
        <f t="shared" ca="1" si="258"/>
        <v>59</v>
      </c>
      <c r="AX179" s="119">
        <f t="shared" ca="1" si="258"/>
        <v>48</v>
      </c>
      <c r="AY179" s="119">
        <f t="shared" ca="1" si="258"/>
        <v>33</v>
      </c>
      <c r="AZ179" s="119">
        <f t="shared" ca="1" si="258"/>
        <v>75</v>
      </c>
      <c r="BA179" s="119">
        <f t="shared" ca="1" si="258"/>
        <v>55</v>
      </c>
      <c r="BB179" s="119">
        <f t="shared" ca="1" si="258"/>
        <v>45</v>
      </c>
      <c r="BC179" s="119">
        <f t="shared" ca="1" si="258"/>
        <v>50</v>
      </c>
      <c r="BD179" s="119">
        <f t="shared" ca="1" si="258"/>
        <v>21</v>
      </c>
      <c r="BE179" s="119">
        <f t="shared" ca="1" si="258"/>
        <v>81</v>
      </c>
      <c r="BF179" s="119">
        <f t="shared" ca="1" si="258"/>
        <v>16</v>
      </c>
      <c r="BG179" s="119">
        <f t="shared" ca="1" si="258"/>
        <v>62</v>
      </c>
      <c r="BH179" s="119">
        <f t="shared" ca="1" si="258"/>
        <v>57</v>
      </c>
      <c r="BI179" s="120">
        <f t="shared" ca="1" si="258"/>
        <v>9</v>
      </c>
    </row>
    <row r="180" spans="1:61" ht="13.15" x14ac:dyDescent="0.4">
      <c r="A180" s="116">
        <v>80</v>
      </c>
      <c r="B180" s="117">
        <f ca="1">RANDBETWEEN(1,81-1)</f>
        <v>45</v>
      </c>
      <c r="C180" s="117">
        <f t="shared" ref="C180:BI180" ca="1" si="259">RANDBETWEEN(1,81-1)</f>
        <v>31</v>
      </c>
      <c r="D180" s="117">
        <f t="shared" ca="1" si="259"/>
        <v>55</v>
      </c>
      <c r="E180" s="117">
        <f t="shared" ca="1" si="259"/>
        <v>49</v>
      </c>
      <c r="F180" s="117">
        <f t="shared" ca="1" si="259"/>
        <v>79</v>
      </c>
      <c r="G180" s="117">
        <f t="shared" ca="1" si="259"/>
        <v>70</v>
      </c>
      <c r="H180" s="117">
        <f t="shared" ca="1" si="259"/>
        <v>76</v>
      </c>
      <c r="I180" s="117">
        <f t="shared" ca="1" si="259"/>
        <v>2</v>
      </c>
      <c r="J180" s="117">
        <f t="shared" ca="1" si="259"/>
        <v>46</v>
      </c>
      <c r="K180" s="117">
        <f t="shared" ca="1" si="259"/>
        <v>58</v>
      </c>
      <c r="L180" s="117">
        <f t="shared" ca="1" si="259"/>
        <v>25</v>
      </c>
      <c r="M180" s="117">
        <f t="shared" ca="1" si="259"/>
        <v>5</v>
      </c>
      <c r="N180" s="117">
        <f t="shared" ca="1" si="259"/>
        <v>47</v>
      </c>
      <c r="O180" s="117">
        <f t="shared" ca="1" si="259"/>
        <v>19</v>
      </c>
      <c r="P180" s="117">
        <f t="shared" ca="1" si="259"/>
        <v>5</v>
      </c>
      <c r="Q180" s="117">
        <f t="shared" ca="1" si="259"/>
        <v>74</v>
      </c>
      <c r="R180" s="117">
        <f t="shared" ca="1" si="259"/>
        <v>54</v>
      </c>
      <c r="S180" s="117">
        <f t="shared" ca="1" si="259"/>
        <v>1</v>
      </c>
      <c r="T180" s="117">
        <f t="shared" ca="1" si="259"/>
        <v>10</v>
      </c>
      <c r="U180" s="117">
        <f t="shared" ca="1" si="259"/>
        <v>26</v>
      </c>
      <c r="V180" s="117">
        <f t="shared" ca="1" si="259"/>
        <v>63</v>
      </c>
      <c r="W180" s="117">
        <f t="shared" ca="1" si="259"/>
        <v>14</v>
      </c>
      <c r="X180" s="117">
        <f t="shared" ca="1" si="259"/>
        <v>7</v>
      </c>
      <c r="Y180" s="117">
        <f t="shared" ca="1" si="259"/>
        <v>46</v>
      </c>
      <c r="Z180" s="117">
        <f t="shared" ca="1" si="259"/>
        <v>53</v>
      </c>
      <c r="AA180" s="117">
        <f t="shared" ca="1" si="259"/>
        <v>52</v>
      </c>
      <c r="AB180" s="117">
        <f t="shared" ca="1" si="259"/>
        <v>2</v>
      </c>
      <c r="AC180" s="117">
        <f t="shared" ca="1" si="259"/>
        <v>19</v>
      </c>
      <c r="AD180" s="117">
        <f t="shared" ca="1" si="259"/>
        <v>26</v>
      </c>
      <c r="AE180" s="117">
        <f t="shared" ca="1" si="259"/>
        <v>23</v>
      </c>
      <c r="AF180" s="117">
        <f t="shared" ca="1" si="259"/>
        <v>3</v>
      </c>
      <c r="AG180" s="117">
        <f t="shared" ca="1" si="259"/>
        <v>22</v>
      </c>
      <c r="AH180" s="117">
        <f t="shared" ca="1" si="259"/>
        <v>25</v>
      </c>
      <c r="AI180" s="117">
        <f t="shared" ca="1" si="259"/>
        <v>16</v>
      </c>
      <c r="AJ180" s="117">
        <f t="shared" ca="1" si="259"/>
        <v>62</v>
      </c>
      <c r="AK180" s="117">
        <f t="shared" ca="1" si="259"/>
        <v>64</v>
      </c>
      <c r="AL180" s="117">
        <f t="shared" ca="1" si="259"/>
        <v>48</v>
      </c>
      <c r="AM180" s="117">
        <f t="shared" ca="1" si="259"/>
        <v>41</v>
      </c>
      <c r="AN180" s="117">
        <f t="shared" ca="1" si="259"/>
        <v>79</v>
      </c>
      <c r="AO180" s="117">
        <f t="shared" ca="1" si="259"/>
        <v>23</v>
      </c>
      <c r="AP180" s="117">
        <f t="shared" ca="1" si="259"/>
        <v>45</v>
      </c>
      <c r="AQ180" s="117">
        <f t="shared" ca="1" si="259"/>
        <v>47</v>
      </c>
      <c r="AR180" s="117">
        <f t="shared" ca="1" si="259"/>
        <v>9</v>
      </c>
      <c r="AS180" s="117">
        <f t="shared" ca="1" si="259"/>
        <v>63</v>
      </c>
      <c r="AT180" s="117">
        <f t="shared" ca="1" si="259"/>
        <v>20</v>
      </c>
      <c r="AU180" s="117">
        <f t="shared" ca="1" si="259"/>
        <v>43</v>
      </c>
      <c r="AV180" s="117">
        <f t="shared" ca="1" si="259"/>
        <v>49</v>
      </c>
      <c r="AW180" s="117">
        <f t="shared" ca="1" si="259"/>
        <v>41</v>
      </c>
      <c r="AX180" s="117">
        <f t="shared" ca="1" si="259"/>
        <v>30</v>
      </c>
      <c r="AY180" s="117">
        <f t="shared" ca="1" si="259"/>
        <v>13</v>
      </c>
      <c r="AZ180" s="117">
        <f t="shared" ca="1" si="259"/>
        <v>1</v>
      </c>
      <c r="BA180" s="117">
        <f t="shared" ca="1" si="259"/>
        <v>68</v>
      </c>
      <c r="BB180" s="117">
        <f t="shared" ca="1" si="259"/>
        <v>26</v>
      </c>
      <c r="BC180" s="117">
        <f t="shared" ca="1" si="259"/>
        <v>46</v>
      </c>
      <c r="BD180" s="117">
        <f t="shared" ca="1" si="259"/>
        <v>32</v>
      </c>
      <c r="BE180" s="117">
        <f t="shared" ca="1" si="259"/>
        <v>31</v>
      </c>
      <c r="BF180" s="117">
        <f t="shared" ca="1" si="259"/>
        <v>29</v>
      </c>
      <c r="BG180" s="117">
        <f t="shared" ca="1" si="259"/>
        <v>58</v>
      </c>
      <c r="BH180" s="117">
        <f t="shared" ca="1" si="259"/>
        <v>51</v>
      </c>
      <c r="BI180" s="118">
        <f t="shared" ca="1" si="259"/>
        <v>48</v>
      </c>
    </row>
    <row r="181" spans="1:61" ht="13.15" x14ac:dyDescent="0.4">
      <c r="A181" s="116">
        <v>81</v>
      </c>
      <c r="B181" s="119">
        <f ca="1">RANDBETWEEN(1,81-2)</f>
        <v>10</v>
      </c>
      <c r="C181" s="119">
        <f t="shared" ref="C181:BI181" ca="1" si="260">RANDBETWEEN(1,81-2)</f>
        <v>5</v>
      </c>
      <c r="D181" s="119">
        <f t="shared" ca="1" si="260"/>
        <v>71</v>
      </c>
      <c r="E181" s="119">
        <f t="shared" ca="1" si="260"/>
        <v>64</v>
      </c>
      <c r="F181" s="119">
        <f t="shared" ca="1" si="260"/>
        <v>53</v>
      </c>
      <c r="G181" s="119">
        <f t="shared" ca="1" si="260"/>
        <v>43</v>
      </c>
      <c r="H181" s="119">
        <f t="shared" ca="1" si="260"/>
        <v>11</v>
      </c>
      <c r="I181" s="119">
        <f t="shared" ca="1" si="260"/>
        <v>51</v>
      </c>
      <c r="J181" s="119">
        <f t="shared" ca="1" si="260"/>
        <v>34</v>
      </c>
      <c r="K181" s="119">
        <f t="shared" ca="1" si="260"/>
        <v>50</v>
      </c>
      <c r="L181" s="119">
        <f t="shared" ca="1" si="260"/>
        <v>3</v>
      </c>
      <c r="M181" s="119">
        <f t="shared" ca="1" si="260"/>
        <v>9</v>
      </c>
      <c r="N181" s="119">
        <f t="shared" ca="1" si="260"/>
        <v>3</v>
      </c>
      <c r="O181" s="119">
        <f t="shared" ca="1" si="260"/>
        <v>77</v>
      </c>
      <c r="P181" s="119">
        <f t="shared" ca="1" si="260"/>
        <v>45</v>
      </c>
      <c r="Q181" s="119">
        <f t="shared" ca="1" si="260"/>
        <v>47</v>
      </c>
      <c r="R181" s="119">
        <f t="shared" ca="1" si="260"/>
        <v>42</v>
      </c>
      <c r="S181" s="119">
        <f t="shared" ca="1" si="260"/>
        <v>66</v>
      </c>
      <c r="T181" s="119">
        <f t="shared" ca="1" si="260"/>
        <v>27</v>
      </c>
      <c r="U181" s="119">
        <f t="shared" ca="1" si="260"/>
        <v>55</v>
      </c>
      <c r="V181" s="119">
        <f t="shared" ca="1" si="260"/>
        <v>59</v>
      </c>
      <c r="W181" s="119">
        <f t="shared" ca="1" si="260"/>
        <v>17</v>
      </c>
      <c r="X181" s="119">
        <f t="shared" ca="1" si="260"/>
        <v>2</v>
      </c>
      <c r="Y181" s="119">
        <f t="shared" ca="1" si="260"/>
        <v>65</v>
      </c>
      <c r="Z181" s="119">
        <f t="shared" ca="1" si="260"/>
        <v>4</v>
      </c>
      <c r="AA181" s="119">
        <f t="shared" ca="1" si="260"/>
        <v>33</v>
      </c>
      <c r="AB181" s="119">
        <f t="shared" ca="1" si="260"/>
        <v>40</v>
      </c>
      <c r="AC181" s="119">
        <f t="shared" ca="1" si="260"/>
        <v>16</v>
      </c>
      <c r="AD181" s="119">
        <f t="shared" ca="1" si="260"/>
        <v>2</v>
      </c>
      <c r="AE181" s="119">
        <f t="shared" ca="1" si="260"/>
        <v>23</v>
      </c>
      <c r="AF181" s="119">
        <f t="shared" ca="1" si="260"/>
        <v>70</v>
      </c>
      <c r="AG181" s="119">
        <f t="shared" ca="1" si="260"/>
        <v>29</v>
      </c>
      <c r="AH181" s="119">
        <f t="shared" ca="1" si="260"/>
        <v>53</v>
      </c>
      <c r="AI181" s="119">
        <f t="shared" ca="1" si="260"/>
        <v>21</v>
      </c>
      <c r="AJ181" s="119">
        <f t="shared" ca="1" si="260"/>
        <v>1</v>
      </c>
      <c r="AK181" s="119">
        <f t="shared" ca="1" si="260"/>
        <v>57</v>
      </c>
      <c r="AL181" s="119">
        <f t="shared" ca="1" si="260"/>
        <v>68</v>
      </c>
      <c r="AM181" s="119">
        <f t="shared" ca="1" si="260"/>
        <v>62</v>
      </c>
      <c r="AN181" s="119">
        <f t="shared" ca="1" si="260"/>
        <v>2</v>
      </c>
      <c r="AO181" s="119">
        <f t="shared" ca="1" si="260"/>
        <v>43</v>
      </c>
      <c r="AP181" s="119">
        <f t="shared" ca="1" si="260"/>
        <v>77</v>
      </c>
      <c r="AQ181" s="119">
        <f t="shared" ca="1" si="260"/>
        <v>7</v>
      </c>
      <c r="AR181" s="119">
        <f t="shared" ca="1" si="260"/>
        <v>39</v>
      </c>
      <c r="AS181" s="119">
        <f t="shared" ca="1" si="260"/>
        <v>8</v>
      </c>
      <c r="AT181" s="119">
        <f t="shared" ca="1" si="260"/>
        <v>39</v>
      </c>
      <c r="AU181" s="119">
        <f t="shared" ca="1" si="260"/>
        <v>35</v>
      </c>
      <c r="AV181" s="119">
        <f t="shared" ca="1" si="260"/>
        <v>32</v>
      </c>
      <c r="AW181" s="119">
        <f t="shared" ca="1" si="260"/>
        <v>36</v>
      </c>
      <c r="AX181" s="119">
        <f t="shared" ca="1" si="260"/>
        <v>68</v>
      </c>
      <c r="AY181" s="119">
        <f t="shared" ca="1" si="260"/>
        <v>49</v>
      </c>
      <c r="AZ181" s="119">
        <f t="shared" ca="1" si="260"/>
        <v>16</v>
      </c>
      <c r="BA181" s="119">
        <f t="shared" ca="1" si="260"/>
        <v>14</v>
      </c>
      <c r="BB181" s="119">
        <f t="shared" ca="1" si="260"/>
        <v>44</v>
      </c>
      <c r="BC181" s="119">
        <f t="shared" ca="1" si="260"/>
        <v>21</v>
      </c>
      <c r="BD181" s="119">
        <f t="shared" ca="1" si="260"/>
        <v>20</v>
      </c>
      <c r="BE181" s="119">
        <f t="shared" ca="1" si="260"/>
        <v>48</v>
      </c>
      <c r="BF181" s="119">
        <f t="shared" ca="1" si="260"/>
        <v>1</v>
      </c>
      <c r="BG181" s="119">
        <f t="shared" ca="1" si="260"/>
        <v>39</v>
      </c>
      <c r="BH181" s="119">
        <f t="shared" ca="1" si="260"/>
        <v>2</v>
      </c>
      <c r="BI181" s="120">
        <f t="shared" ca="1" si="260"/>
        <v>32</v>
      </c>
    </row>
    <row r="182" spans="1:61" ht="13.15" x14ac:dyDescent="0.4">
      <c r="A182" s="116">
        <v>82</v>
      </c>
      <c r="B182" s="117">
        <f ca="1">RANDBETWEEN(1,81)</f>
        <v>39</v>
      </c>
      <c r="C182" s="117">
        <f t="shared" ref="C182:BI182" ca="1" si="261">RANDBETWEEN(1,81)</f>
        <v>81</v>
      </c>
      <c r="D182" s="117">
        <f t="shared" ca="1" si="261"/>
        <v>39</v>
      </c>
      <c r="E182" s="117">
        <f t="shared" ca="1" si="261"/>
        <v>65</v>
      </c>
      <c r="F182" s="117">
        <f t="shared" ca="1" si="261"/>
        <v>67</v>
      </c>
      <c r="G182" s="117">
        <f t="shared" ca="1" si="261"/>
        <v>60</v>
      </c>
      <c r="H182" s="117">
        <f t="shared" ca="1" si="261"/>
        <v>55</v>
      </c>
      <c r="I182" s="117">
        <f t="shared" ca="1" si="261"/>
        <v>5</v>
      </c>
      <c r="J182" s="117">
        <f t="shared" ca="1" si="261"/>
        <v>5</v>
      </c>
      <c r="K182" s="117">
        <f t="shared" ca="1" si="261"/>
        <v>69</v>
      </c>
      <c r="L182" s="117">
        <f t="shared" ca="1" si="261"/>
        <v>2</v>
      </c>
      <c r="M182" s="117">
        <f t="shared" ca="1" si="261"/>
        <v>52</v>
      </c>
      <c r="N182" s="117">
        <f t="shared" ca="1" si="261"/>
        <v>76</v>
      </c>
      <c r="O182" s="117">
        <f t="shared" ca="1" si="261"/>
        <v>28</v>
      </c>
      <c r="P182" s="117">
        <f t="shared" ca="1" si="261"/>
        <v>3</v>
      </c>
      <c r="Q182" s="117">
        <f t="shared" ca="1" si="261"/>
        <v>65</v>
      </c>
      <c r="R182" s="117">
        <f t="shared" ca="1" si="261"/>
        <v>17</v>
      </c>
      <c r="S182" s="117">
        <f t="shared" ca="1" si="261"/>
        <v>63</v>
      </c>
      <c r="T182" s="117">
        <f t="shared" ca="1" si="261"/>
        <v>54</v>
      </c>
      <c r="U182" s="117">
        <f t="shared" ca="1" si="261"/>
        <v>64</v>
      </c>
      <c r="V182" s="117">
        <f t="shared" ca="1" si="261"/>
        <v>80</v>
      </c>
      <c r="W182" s="117">
        <f t="shared" ca="1" si="261"/>
        <v>53</v>
      </c>
      <c r="X182" s="117">
        <f t="shared" ca="1" si="261"/>
        <v>24</v>
      </c>
      <c r="Y182" s="117">
        <f t="shared" ca="1" si="261"/>
        <v>44</v>
      </c>
      <c r="Z182" s="117">
        <f t="shared" ca="1" si="261"/>
        <v>60</v>
      </c>
      <c r="AA182" s="117">
        <f t="shared" ca="1" si="261"/>
        <v>1</v>
      </c>
      <c r="AB182" s="117">
        <f t="shared" ca="1" si="261"/>
        <v>17</v>
      </c>
      <c r="AC182" s="117">
        <f t="shared" ca="1" si="261"/>
        <v>41</v>
      </c>
      <c r="AD182" s="117">
        <f t="shared" ca="1" si="261"/>
        <v>24</v>
      </c>
      <c r="AE182" s="117">
        <f t="shared" ca="1" si="261"/>
        <v>4</v>
      </c>
      <c r="AF182" s="117">
        <f t="shared" ca="1" si="261"/>
        <v>8</v>
      </c>
      <c r="AG182" s="117">
        <f t="shared" ca="1" si="261"/>
        <v>71</v>
      </c>
      <c r="AH182" s="117">
        <f t="shared" ca="1" si="261"/>
        <v>50</v>
      </c>
      <c r="AI182" s="117">
        <f t="shared" ca="1" si="261"/>
        <v>74</v>
      </c>
      <c r="AJ182" s="117">
        <f t="shared" ca="1" si="261"/>
        <v>17</v>
      </c>
      <c r="AK182" s="117">
        <f t="shared" ca="1" si="261"/>
        <v>69</v>
      </c>
      <c r="AL182" s="117">
        <f t="shared" ca="1" si="261"/>
        <v>24</v>
      </c>
      <c r="AM182" s="117">
        <f t="shared" ca="1" si="261"/>
        <v>41</v>
      </c>
      <c r="AN182" s="117">
        <f t="shared" ca="1" si="261"/>
        <v>64</v>
      </c>
      <c r="AO182" s="117">
        <f t="shared" ca="1" si="261"/>
        <v>4</v>
      </c>
      <c r="AP182" s="117">
        <f t="shared" ca="1" si="261"/>
        <v>67</v>
      </c>
      <c r="AQ182" s="117">
        <f t="shared" ca="1" si="261"/>
        <v>58</v>
      </c>
      <c r="AR182" s="117">
        <f t="shared" ca="1" si="261"/>
        <v>19</v>
      </c>
      <c r="AS182" s="117">
        <f t="shared" ca="1" si="261"/>
        <v>16</v>
      </c>
      <c r="AT182" s="117">
        <f t="shared" ca="1" si="261"/>
        <v>69</v>
      </c>
      <c r="AU182" s="117">
        <f t="shared" ca="1" si="261"/>
        <v>16</v>
      </c>
      <c r="AV182" s="117">
        <f t="shared" ca="1" si="261"/>
        <v>22</v>
      </c>
      <c r="AW182" s="117">
        <f t="shared" ca="1" si="261"/>
        <v>59</v>
      </c>
      <c r="AX182" s="117">
        <f t="shared" ca="1" si="261"/>
        <v>25</v>
      </c>
      <c r="AY182" s="117">
        <f t="shared" ca="1" si="261"/>
        <v>65</v>
      </c>
      <c r="AZ182" s="117">
        <f t="shared" ca="1" si="261"/>
        <v>54</v>
      </c>
      <c r="BA182" s="117">
        <f t="shared" ca="1" si="261"/>
        <v>65</v>
      </c>
      <c r="BB182" s="117">
        <f t="shared" ca="1" si="261"/>
        <v>45</v>
      </c>
      <c r="BC182" s="117">
        <f t="shared" ca="1" si="261"/>
        <v>30</v>
      </c>
      <c r="BD182" s="117">
        <f t="shared" ca="1" si="261"/>
        <v>42</v>
      </c>
      <c r="BE182" s="117">
        <f t="shared" ca="1" si="261"/>
        <v>8</v>
      </c>
      <c r="BF182" s="117">
        <f t="shared" ca="1" si="261"/>
        <v>36</v>
      </c>
      <c r="BG182" s="117">
        <f t="shared" ca="1" si="261"/>
        <v>77</v>
      </c>
      <c r="BH182" s="117">
        <f t="shared" ca="1" si="261"/>
        <v>44</v>
      </c>
      <c r="BI182" s="118">
        <f t="shared" ca="1" si="261"/>
        <v>54</v>
      </c>
    </row>
    <row r="183" spans="1:61" ht="13.15" x14ac:dyDescent="0.4">
      <c r="A183" s="116">
        <v>83</v>
      </c>
      <c r="B183" s="119">
        <f ca="1">RANDBETWEEN(1,81-1)</f>
        <v>12</v>
      </c>
      <c r="C183" s="119">
        <f t="shared" ref="C183:BI183" ca="1" si="262">RANDBETWEEN(1,81-1)</f>
        <v>56</v>
      </c>
      <c r="D183" s="119">
        <f t="shared" ca="1" si="262"/>
        <v>60</v>
      </c>
      <c r="E183" s="119">
        <f t="shared" ca="1" si="262"/>
        <v>28</v>
      </c>
      <c r="F183" s="119">
        <f t="shared" ca="1" si="262"/>
        <v>51</v>
      </c>
      <c r="G183" s="119">
        <f t="shared" ca="1" si="262"/>
        <v>64</v>
      </c>
      <c r="H183" s="119">
        <f t="shared" ca="1" si="262"/>
        <v>31</v>
      </c>
      <c r="I183" s="119">
        <f t="shared" ca="1" si="262"/>
        <v>23</v>
      </c>
      <c r="J183" s="119">
        <f t="shared" ca="1" si="262"/>
        <v>71</v>
      </c>
      <c r="K183" s="119">
        <f t="shared" ca="1" si="262"/>
        <v>15</v>
      </c>
      <c r="L183" s="119">
        <f t="shared" ca="1" si="262"/>
        <v>10</v>
      </c>
      <c r="M183" s="119">
        <f t="shared" ca="1" si="262"/>
        <v>62</v>
      </c>
      <c r="N183" s="119">
        <f t="shared" ca="1" si="262"/>
        <v>23</v>
      </c>
      <c r="O183" s="119">
        <f t="shared" ca="1" si="262"/>
        <v>80</v>
      </c>
      <c r="P183" s="119">
        <f t="shared" ca="1" si="262"/>
        <v>36</v>
      </c>
      <c r="Q183" s="119">
        <f t="shared" ca="1" si="262"/>
        <v>15</v>
      </c>
      <c r="R183" s="119">
        <f t="shared" ca="1" si="262"/>
        <v>73</v>
      </c>
      <c r="S183" s="119">
        <f t="shared" ca="1" si="262"/>
        <v>62</v>
      </c>
      <c r="T183" s="119">
        <f t="shared" ca="1" si="262"/>
        <v>78</v>
      </c>
      <c r="U183" s="119">
        <f t="shared" ca="1" si="262"/>
        <v>57</v>
      </c>
      <c r="V183" s="119">
        <f t="shared" ca="1" si="262"/>
        <v>2</v>
      </c>
      <c r="W183" s="119">
        <f t="shared" ca="1" si="262"/>
        <v>66</v>
      </c>
      <c r="X183" s="119">
        <f t="shared" ca="1" si="262"/>
        <v>21</v>
      </c>
      <c r="Y183" s="119">
        <f t="shared" ca="1" si="262"/>
        <v>44</v>
      </c>
      <c r="Z183" s="119">
        <f t="shared" ca="1" si="262"/>
        <v>68</v>
      </c>
      <c r="AA183" s="119">
        <f t="shared" ca="1" si="262"/>
        <v>60</v>
      </c>
      <c r="AB183" s="119">
        <f t="shared" ca="1" si="262"/>
        <v>3</v>
      </c>
      <c r="AC183" s="119">
        <f t="shared" ca="1" si="262"/>
        <v>16</v>
      </c>
      <c r="AD183" s="119">
        <f t="shared" ca="1" si="262"/>
        <v>41</v>
      </c>
      <c r="AE183" s="119">
        <f t="shared" ca="1" si="262"/>
        <v>75</v>
      </c>
      <c r="AF183" s="119">
        <f t="shared" ca="1" si="262"/>
        <v>20</v>
      </c>
      <c r="AG183" s="119">
        <f t="shared" ca="1" si="262"/>
        <v>4</v>
      </c>
      <c r="AH183" s="119">
        <f t="shared" ca="1" si="262"/>
        <v>58</v>
      </c>
      <c r="AI183" s="119">
        <f t="shared" ca="1" si="262"/>
        <v>31</v>
      </c>
      <c r="AJ183" s="119">
        <f t="shared" ca="1" si="262"/>
        <v>48</v>
      </c>
      <c r="AK183" s="119">
        <f t="shared" ca="1" si="262"/>
        <v>63</v>
      </c>
      <c r="AL183" s="119">
        <f t="shared" ca="1" si="262"/>
        <v>3</v>
      </c>
      <c r="AM183" s="119">
        <f t="shared" ca="1" si="262"/>
        <v>57</v>
      </c>
      <c r="AN183" s="119">
        <f t="shared" ca="1" si="262"/>
        <v>19</v>
      </c>
      <c r="AO183" s="119">
        <f t="shared" ca="1" si="262"/>
        <v>35</v>
      </c>
      <c r="AP183" s="119">
        <f t="shared" ca="1" si="262"/>
        <v>18</v>
      </c>
      <c r="AQ183" s="119">
        <f t="shared" ca="1" si="262"/>
        <v>3</v>
      </c>
      <c r="AR183" s="119">
        <f t="shared" ca="1" si="262"/>
        <v>35</v>
      </c>
      <c r="AS183" s="119">
        <f t="shared" ca="1" si="262"/>
        <v>75</v>
      </c>
      <c r="AT183" s="119">
        <f t="shared" ca="1" si="262"/>
        <v>4</v>
      </c>
      <c r="AU183" s="119">
        <f t="shared" ca="1" si="262"/>
        <v>36</v>
      </c>
      <c r="AV183" s="119">
        <f t="shared" ca="1" si="262"/>
        <v>9</v>
      </c>
      <c r="AW183" s="119">
        <f t="shared" ca="1" si="262"/>
        <v>56</v>
      </c>
      <c r="AX183" s="119">
        <f t="shared" ca="1" si="262"/>
        <v>2</v>
      </c>
      <c r="AY183" s="119">
        <f t="shared" ca="1" si="262"/>
        <v>80</v>
      </c>
      <c r="AZ183" s="119">
        <f t="shared" ca="1" si="262"/>
        <v>53</v>
      </c>
      <c r="BA183" s="119">
        <f t="shared" ca="1" si="262"/>
        <v>64</v>
      </c>
      <c r="BB183" s="119">
        <f t="shared" ca="1" si="262"/>
        <v>21</v>
      </c>
      <c r="BC183" s="119">
        <f t="shared" ca="1" si="262"/>
        <v>52</v>
      </c>
      <c r="BD183" s="119">
        <f t="shared" ca="1" si="262"/>
        <v>29</v>
      </c>
      <c r="BE183" s="119">
        <f t="shared" ca="1" si="262"/>
        <v>73</v>
      </c>
      <c r="BF183" s="119">
        <f t="shared" ca="1" si="262"/>
        <v>15</v>
      </c>
      <c r="BG183" s="119">
        <f t="shared" ca="1" si="262"/>
        <v>79</v>
      </c>
      <c r="BH183" s="119">
        <f t="shared" ca="1" si="262"/>
        <v>74</v>
      </c>
      <c r="BI183" s="120">
        <f t="shared" ca="1" si="262"/>
        <v>49</v>
      </c>
    </row>
    <row r="184" spans="1:61" ht="13.15" x14ac:dyDescent="0.4">
      <c r="A184" s="116">
        <v>84</v>
      </c>
      <c r="B184" s="117">
        <f ca="1">RANDBETWEEN(1,81-2)</f>
        <v>75</v>
      </c>
      <c r="C184" s="117">
        <f t="shared" ref="C184:BI184" ca="1" si="263">RANDBETWEEN(1,81-2)</f>
        <v>29</v>
      </c>
      <c r="D184" s="117">
        <f t="shared" ca="1" si="263"/>
        <v>29</v>
      </c>
      <c r="E184" s="117">
        <f t="shared" ca="1" si="263"/>
        <v>25</v>
      </c>
      <c r="F184" s="117">
        <f t="shared" ca="1" si="263"/>
        <v>23</v>
      </c>
      <c r="G184" s="117">
        <f t="shared" ca="1" si="263"/>
        <v>78</v>
      </c>
      <c r="H184" s="117">
        <f t="shared" ca="1" si="263"/>
        <v>70</v>
      </c>
      <c r="I184" s="117">
        <f t="shared" ca="1" si="263"/>
        <v>27</v>
      </c>
      <c r="J184" s="117">
        <f t="shared" ca="1" si="263"/>
        <v>31</v>
      </c>
      <c r="K184" s="117">
        <f t="shared" ca="1" si="263"/>
        <v>65</v>
      </c>
      <c r="L184" s="117">
        <f t="shared" ca="1" si="263"/>
        <v>74</v>
      </c>
      <c r="M184" s="117">
        <f t="shared" ca="1" si="263"/>
        <v>54</v>
      </c>
      <c r="N184" s="117">
        <f t="shared" ca="1" si="263"/>
        <v>60</v>
      </c>
      <c r="O184" s="117">
        <f t="shared" ca="1" si="263"/>
        <v>48</v>
      </c>
      <c r="P184" s="117">
        <f t="shared" ca="1" si="263"/>
        <v>26</v>
      </c>
      <c r="Q184" s="117">
        <f t="shared" ca="1" si="263"/>
        <v>47</v>
      </c>
      <c r="R184" s="117">
        <f t="shared" ca="1" si="263"/>
        <v>66</v>
      </c>
      <c r="S184" s="117">
        <f t="shared" ca="1" si="263"/>
        <v>21</v>
      </c>
      <c r="T184" s="117">
        <f t="shared" ca="1" si="263"/>
        <v>65</v>
      </c>
      <c r="U184" s="117">
        <f t="shared" ca="1" si="263"/>
        <v>78</v>
      </c>
      <c r="V184" s="117">
        <f t="shared" ca="1" si="263"/>
        <v>78</v>
      </c>
      <c r="W184" s="117">
        <f t="shared" ca="1" si="263"/>
        <v>8</v>
      </c>
      <c r="X184" s="117">
        <f t="shared" ca="1" si="263"/>
        <v>24</v>
      </c>
      <c r="Y184" s="117">
        <f t="shared" ca="1" si="263"/>
        <v>59</v>
      </c>
      <c r="Z184" s="117">
        <f t="shared" ca="1" si="263"/>
        <v>21</v>
      </c>
      <c r="AA184" s="117">
        <f t="shared" ca="1" si="263"/>
        <v>53</v>
      </c>
      <c r="AB184" s="117">
        <f t="shared" ca="1" si="263"/>
        <v>65</v>
      </c>
      <c r="AC184" s="117">
        <f t="shared" ca="1" si="263"/>
        <v>66</v>
      </c>
      <c r="AD184" s="117">
        <f t="shared" ca="1" si="263"/>
        <v>25</v>
      </c>
      <c r="AE184" s="117">
        <f t="shared" ca="1" si="263"/>
        <v>67</v>
      </c>
      <c r="AF184" s="117">
        <f t="shared" ca="1" si="263"/>
        <v>42</v>
      </c>
      <c r="AG184" s="117">
        <f t="shared" ca="1" si="263"/>
        <v>18</v>
      </c>
      <c r="AH184" s="117">
        <f t="shared" ca="1" si="263"/>
        <v>41</v>
      </c>
      <c r="AI184" s="117">
        <f t="shared" ca="1" si="263"/>
        <v>28</v>
      </c>
      <c r="AJ184" s="117">
        <f t="shared" ca="1" si="263"/>
        <v>11</v>
      </c>
      <c r="AK184" s="117">
        <f t="shared" ca="1" si="263"/>
        <v>47</v>
      </c>
      <c r="AL184" s="117">
        <f t="shared" ca="1" si="263"/>
        <v>8</v>
      </c>
      <c r="AM184" s="117">
        <f t="shared" ca="1" si="263"/>
        <v>72</v>
      </c>
      <c r="AN184" s="117">
        <f t="shared" ca="1" si="263"/>
        <v>56</v>
      </c>
      <c r="AO184" s="117">
        <f t="shared" ca="1" si="263"/>
        <v>18</v>
      </c>
      <c r="AP184" s="117">
        <f t="shared" ca="1" si="263"/>
        <v>69</v>
      </c>
      <c r="AQ184" s="117">
        <f t="shared" ca="1" si="263"/>
        <v>57</v>
      </c>
      <c r="AR184" s="117">
        <f t="shared" ca="1" si="263"/>
        <v>36</v>
      </c>
      <c r="AS184" s="117">
        <f t="shared" ca="1" si="263"/>
        <v>71</v>
      </c>
      <c r="AT184" s="117">
        <f t="shared" ca="1" si="263"/>
        <v>39</v>
      </c>
      <c r="AU184" s="117">
        <f t="shared" ca="1" si="263"/>
        <v>35</v>
      </c>
      <c r="AV184" s="117">
        <f t="shared" ca="1" si="263"/>
        <v>9</v>
      </c>
      <c r="AW184" s="117">
        <f t="shared" ca="1" si="263"/>
        <v>29</v>
      </c>
      <c r="AX184" s="117">
        <f t="shared" ca="1" si="263"/>
        <v>38</v>
      </c>
      <c r="AY184" s="117">
        <f t="shared" ca="1" si="263"/>
        <v>9</v>
      </c>
      <c r="AZ184" s="117">
        <f t="shared" ca="1" si="263"/>
        <v>44</v>
      </c>
      <c r="BA184" s="117">
        <f t="shared" ca="1" si="263"/>
        <v>30</v>
      </c>
      <c r="BB184" s="117">
        <f t="shared" ca="1" si="263"/>
        <v>31</v>
      </c>
      <c r="BC184" s="117">
        <f t="shared" ca="1" si="263"/>
        <v>54</v>
      </c>
      <c r="BD184" s="117">
        <f t="shared" ca="1" si="263"/>
        <v>25</v>
      </c>
      <c r="BE184" s="117">
        <f t="shared" ca="1" si="263"/>
        <v>48</v>
      </c>
      <c r="BF184" s="117">
        <f t="shared" ca="1" si="263"/>
        <v>14</v>
      </c>
      <c r="BG184" s="117">
        <f t="shared" ca="1" si="263"/>
        <v>3</v>
      </c>
      <c r="BH184" s="117">
        <f t="shared" ca="1" si="263"/>
        <v>9</v>
      </c>
      <c r="BI184" s="118">
        <f t="shared" ca="1" si="263"/>
        <v>35</v>
      </c>
    </row>
    <row r="185" spans="1:61" ht="13.15" x14ac:dyDescent="0.4">
      <c r="A185" s="116">
        <v>85</v>
      </c>
      <c r="B185" s="119">
        <f ca="1">RANDBETWEEN(1,81)</f>
        <v>81</v>
      </c>
      <c r="C185" s="119">
        <f t="shared" ref="C185:BI185" ca="1" si="264">RANDBETWEEN(1,81)</f>
        <v>71</v>
      </c>
      <c r="D185" s="119">
        <f t="shared" ca="1" si="264"/>
        <v>46</v>
      </c>
      <c r="E185" s="119">
        <f t="shared" ca="1" si="264"/>
        <v>3</v>
      </c>
      <c r="F185" s="119">
        <f t="shared" ca="1" si="264"/>
        <v>75</v>
      </c>
      <c r="G185" s="119">
        <f t="shared" ca="1" si="264"/>
        <v>43</v>
      </c>
      <c r="H185" s="119">
        <f t="shared" ca="1" si="264"/>
        <v>58</v>
      </c>
      <c r="I185" s="119">
        <f t="shared" ca="1" si="264"/>
        <v>44</v>
      </c>
      <c r="J185" s="119">
        <f t="shared" ca="1" si="264"/>
        <v>12</v>
      </c>
      <c r="K185" s="119">
        <f t="shared" ca="1" si="264"/>
        <v>71</v>
      </c>
      <c r="L185" s="119">
        <f t="shared" ca="1" si="264"/>
        <v>43</v>
      </c>
      <c r="M185" s="119">
        <f t="shared" ca="1" si="264"/>
        <v>55</v>
      </c>
      <c r="N185" s="119">
        <f t="shared" ca="1" si="264"/>
        <v>76</v>
      </c>
      <c r="O185" s="119">
        <f t="shared" ca="1" si="264"/>
        <v>2</v>
      </c>
      <c r="P185" s="119">
        <f t="shared" ca="1" si="264"/>
        <v>43</v>
      </c>
      <c r="Q185" s="119">
        <f t="shared" ca="1" si="264"/>
        <v>39</v>
      </c>
      <c r="R185" s="119">
        <f t="shared" ca="1" si="264"/>
        <v>53</v>
      </c>
      <c r="S185" s="119">
        <f t="shared" ca="1" si="264"/>
        <v>75</v>
      </c>
      <c r="T185" s="119">
        <f t="shared" ca="1" si="264"/>
        <v>79</v>
      </c>
      <c r="U185" s="119">
        <f t="shared" ca="1" si="264"/>
        <v>48</v>
      </c>
      <c r="V185" s="119">
        <f t="shared" ca="1" si="264"/>
        <v>63</v>
      </c>
      <c r="W185" s="119">
        <f t="shared" ca="1" si="264"/>
        <v>75</v>
      </c>
      <c r="X185" s="119">
        <f t="shared" ca="1" si="264"/>
        <v>2</v>
      </c>
      <c r="Y185" s="119">
        <f t="shared" ca="1" si="264"/>
        <v>43</v>
      </c>
      <c r="Z185" s="119">
        <f t="shared" ca="1" si="264"/>
        <v>49</v>
      </c>
      <c r="AA185" s="119">
        <f t="shared" ca="1" si="264"/>
        <v>13</v>
      </c>
      <c r="AB185" s="119">
        <f t="shared" ca="1" si="264"/>
        <v>54</v>
      </c>
      <c r="AC185" s="119">
        <f t="shared" ca="1" si="264"/>
        <v>58</v>
      </c>
      <c r="AD185" s="119">
        <f t="shared" ca="1" si="264"/>
        <v>1</v>
      </c>
      <c r="AE185" s="119">
        <f t="shared" ca="1" si="264"/>
        <v>2</v>
      </c>
      <c r="AF185" s="119">
        <f t="shared" ca="1" si="264"/>
        <v>21</v>
      </c>
      <c r="AG185" s="119">
        <f t="shared" ca="1" si="264"/>
        <v>75</v>
      </c>
      <c r="AH185" s="119">
        <f t="shared" ca="1" si="264"/>
        <v>50</v>
      </c>
      <c r="AI185" s="119">
        <f t="shared" ca="1" si="264"/>
        <v>15</v>
      </c>
      <c r="AJ185" s="119">
        <f t="shared" ca="1" si="264"/>
        <v>29</v>
      </c>
      <c r="AK185" s="119">
        <f t="shared" ca="1" si="264"/>
        <v>4</v>
      </c>
      <c r="AL185" s="119">
        <f t="shared" ca="1" si="264"/>
        <v>74</v>
      </c>
      <c r="AM185" s="119">
        <f t="shared" ca="1" si="264"/>
        <v>65</v>
      </c>
      <c r="AN185" s="119">
        <f t="shared" ca="1" si="264"/>
        <v>13</v>
      </c>
      <c r="AO185" s="119">
        <f t="shared" ca="1" si="264"/>
        <v>44</v>
      </c>
      <c r="AP185" s="119">
        <f t="shared" ca="1" si="264"/>
        <v>70</v>
      </c>
      <c r="AQ185" s="119">
        <f t="shared" ca="1" si="264"/>
        <v>29</v>
      </c>
      <c r="AR185" s="119">
        <f t="shared" ca="1" si="264"/>
        <v>43</v>
      </c>
      <c r="AS185" s="119">
        <f t="shared" ca="1" si="264"/>
        <v>7</v>
      </c>
      <c r="AT185" s="119">
        <f t="shared" ca="1" si="264"/>
        <v>66</v>
      </c>
      <c r="AU185" s="119">
        <f t="shared" ca="1" si="264"/>
        <v>63</v>
      </c>
      <c r="AV185" s="119">
        <f t="shared" ca="1" si="264"/>
        <v>21</v>
      </c>
      <c r="AW185" s="119">
        <f t="shared" ca="1" si="264"/>
        <v>6</v>
      </c>
      <c r="AX185" s="119">
        <f t="shared" ca="1" si="264"/>
        <v>48</v>
      </c>
      <c r="AY185" s="119">
        <f t="shared" ca="1" si="264"/>
        <v>13</v>
      </c>
      <c r="AZ185" s="119">
        <f t="shared" ca="1" si="264"/>
        <v>5</v>
      </c>
      <c r="BA185" s="119">
        <f t="shared" ca="1" si="264"/>
        <v>23</v>
      </c>
      <c r="BB185" s="119">
        <f t="shared" ca="1" si="264"/>
        <v>59</v>
      </c>
      <c r="BC185" s="119">
        <f t="shared" ca="1" si="264"/>
        <v>18</v>
      </c>
      <c r="BD185" s="119">
        <f t="shared" ca="1" si="264"/>
        <v>49</v>
      </c>
      <c r="BE185" s="119">
        <f t="shared" ca="1" si="264"/>
        <v>81</v>
      </c>
      <c r="BF185" s="119">
        <f t="shared" ca="1" si="264"/>
        <v>80</v>
      </c>
      <c r="BG185" s="119">
        <f t="shared" ca="1" si="264"/>
        <v>14</v>
      </c>
      <c r="BH185" s="119">
        <f t="shared" ca="1" si="264"/>
        <v>34</v>
      </c>
      <c r="BI185" s="120">
        <f t="shared" ca="1" si="264"/>
        <v>27</v>
      </c>
    </row>
    <row r="186" spans="1:61" ht="13.15" x14ac:dyDescent="0.4">
      <c r="A186" s="116">
        <v>86</v>
      </c>
      <c r="B186" s="117">
        <f ca="1">RANDBETWEEN(1,81-1)</f>
        <v>18</v>
      </c>
      <c r="C186" s="117">
        <f t="shared" ref="C186:BI186" ca="1" si="265">RANDBETWEEN(1,81-1)</f>
        <v>28</v>
      </c>
      <c r="D186" s="117">
        <f t="shared" ca="1" si="265"/>
        <v>17</v>
      </c>
      <c r="E186" s="117">
        <f t="shared" ca="1" si="265"/>
        <v>20</v>
      </c>
      <c r="F186" s="117">
        <f t="shared" ca="1" si="265"/>
        <v>8</v>
      </c>
      <c r="G186" s="117">
        <f t="shared" ca="1" si="265"/>
        <v>36</v>
      </c>
      <c r="H186" s="117">
        <f t="shared" ca="1" si="265"/>
        <v>38</v>
      </c>
      <c r="I186" s="117">
        <f t="shared" ca="1" si="265"/>
        <v>13</v>
      </c>
      <c r="J186" s="117">
        <f t="shared" ca="1" si="265"/>
        <v>29</v>
      </c>
      <c r="K186" s="117">
        <f t="shared" ca="1" si="265"/>
        <v>18</v>
      </c>
      <c r="L186" s="117">
        <f t="shared" ca="1" si="265"/>
        <v>6</v>
      </c>
      <c r="M186" s="117">
        <f t="shared" ca="1" si="265"/>
        <v>49</v>
      </c>
      <c r="N186" s="117">
        <f t="shared" ca="1" si="265"/>
        <v>9</v>
      </c>
      <c r="O186" s="117">
        <f t="shared" ca="1" si="265"/>
        <v>25</v>
      </c>
      <c r="P186" s="117">
        <f t="shared" ca="1" si="265"/>
        <v>55</v>
      </c>
      <c r="Q186" s="117">
        <f t="shared" ca="1" si="265"/>
        <v>45</v>
      </c>
      <c r="R186" s="117">
        <f t="shared" ca="1" si="265"/>
        <v>44</v>
      </c>
      <c r="S186" s="117">
        <f t="shared" ca="1" si="265"/>
        <v>72</v>
      </c>
      <c r="T186" s="117">
        <f t="shared" ca="1" si="265"/>
        <v>15</v>
      </c>
      <c r="U186" s="117">
        <f t="shared" ca="1" si="265"/>
        <v>60</v>
      </c>
      <c r="V186" s="117">
        <f t="shared" ca="1" si="265"/>
        <v>42</v>
      </c>
      <c r="W186" s="117">
        <f t="shared" ca="1" si="265"/>
        <v>10</v>
      </c>
      <c r="X186" s="117">
        <f t="shared" ca="1" si="265"/>
        <v>13</v>
      </c>
      <c r="Y186" s="117">
        <f t="shared" ca="1" si="265"/>
        <v>72</v>
      </c>
      <c r="Z186" s="117">
        <f t="shared" ca="1" si="265"/>
        <v>65</v>
      </c>
      <c r="AA186" s="117">
        <f t="shared" ca="1" si="265"/>
        <v>41</v>
      </c>
      <c r="AB186" s="117">
        <f t="shared" ca="1" si="265"/>
        <v>3</v>
      </c>
      <c r="AC186" s="117">
        <f t="shared" ca="1" si="265"/>
        <v>57</v>
      </c>
      <c r="AD186" s="117">
        <f t="shared" ca="1" si="265"/>
        <v>79</v>
      </c>
      <c r="AE186" s="117">
        <f t="shared" ca="1" si="265"/>
        <v>8</v>
      </c>
      <c r="AF186" s="117">
        <f t="shared" ca="1" si="265"/>
        <v>11</v>
      </c>
      <c r="AG186" s="117">
        <f t="shared" ca="1" si="265"/>
        <v>19</v>
      </c>
      <c r="AH186" s="117">
        <f t="shared" ca="1" si="265"/>
        <v>7</v>
      </c>
      <c r="AI186" s="117">
        <f t="shared" ca="1" si="265"/>
        <v>8</v>
      </c>
      <c r="AJ186" s="117">
        <f t="shared" ca="1" si="265"/>
        <v>57</v>
      </c>
      <c r="AK186" s="117">
        <f t="shared" ca="1" si="265"/>
        <v>13</v>
      </c>
      <c r="AL186" s="117">
        <f t="shared" ca="1" si="265"/>
        <v>7</v>
      </c>
      <c r="AM186" s="117">
        <f t="shared" ca="1" si="265"/>
        <v>45</v>
      </c>
      <c r="AN186" s="117">
        <f t="shared" ca="1" si="265"/>
        <v>39</v>
      </c>
      <c r="AO186" s="117">
        <f t="shared" ca="1" si="265"/>
        <v>29</v>
      </c>
      <c r="AP186" s="117">
        <f t="shared" ca="1" si="265"/>
        <v>49</v>
      </c>
      <c r="AQ186" s="117">
        <f t="shared" ca="1" si="265"/>
        <v>36</v>
      </c>
      <c r="AR186" s="117">
        <f t="shared" ca="1" si="265"/>
        <v>56</v>
      </c>
      <c r="AS186" s="117">
        <f t="shared" ca="1" si="265"/>
        <v>11</v>
      </c>
      <c r="AT186" s="117">
        <f t="shared" ca="1" si="265"/>
        <v>59</v>
      </c>
      <c r="AU186" s="117">
        <f t="shared" ca="1" si="265"/>
        <v>79</v>
      </c>
      <c r="AV186" s="117">
        <f t="shared" ca="1" si="265"/>
        <v>28</v>
      </c>
      <c r="AW186" s="117">
        <f t="shared" ca="1" si="265"/>
        <v>15</v>
      </c>
      <c r="AX186" s="117">
        <f t="shared" ca="1" si="265"/>
        <v>59</v>
      </c>
      <c r="AY186" s="117">
        <f t="shared" ca="1" si="265"/>
        <v>27</v>
      </c>
      <c r="AZ186" s="117">
        <f t="shared" ca="1" si="265"/>
        <v>38</v>
      </c>
      <c r="BA186" s="117">
        <f t="shared" ca="1" si="265"/>
        <v>24</v>
      </c>
      <c r="BB186" s="117">
        <f t="shared" ca="1" si="265"/>
        <v>77</v>
      </c>
      <c r="BC186" s="117">
        <f t="shared" ca="1" si="265"/>
        <v>56</v>
      </c>
      <c r="BD186" s="117">
        <f t="shared" ca="1" si="265"/>
        <v>18</v>
      </c>
      <c r="BE186" s="117">
        <f t="shared" ca="1" si="265"/>
        <v>28</v>
      </c>
      <c r="BF186" s="117">
        <f t="shared" ca="1" si="265"/>
        <v>61</v>
      </c>
      <c r="BG186" s="117">
        <f t="shared" ca="1" si="265"/>
        <v>48</v>
      </c>
      <c r="BH186" s="117">
        <f t="shared" ca="1" si="265"/>
        <v>70</v>
      </c>
      <c r="BI186" s="118">
        <f t="shared" ca="1" si="265"/>
        <v>72</v>
      </c>
    </row>
    <row r="187" spans="1:61" ht="13.15" x14ac:dyDescent="0.4">
      <c r="A187" s="116">
        <v>87</v>
      </c>
      <c r="B187" s="119">
        <f ca="1">RANDBETWEEN(1,81-2)</f>
        <v>55</v>
      </c>
      <c r="C187" s="119">
        <f t="shared" ref="C187:BI187" ca="1" si="266">RANDBETWEEN(1,81-2)</f>
        <v>11</v>
      </c>
      <c r="D187" s="119">
        <f t="shared" ca="1" si="266"/>
        <v>3</v>
      </c>
      <c r="E187" s="119">
        <f t="shared" ca="1" si="266"/>
        <v>25</v>
      </c>
      <c r="F187" s="119">
        <f t="shared" ca="1" si="266"/>
        <v>52</v>
      </c>
      <c r="G187" s="119">
        <f t="shared" ca="1" si="266"/>
        <v>27</v>
      </c>
      <c r="H187" s="119">
        <f t="shared" ca="1" si="266"/>
        <v>3</v>
      </c>
      <c r="I187" s="119">
        <f t="shared" ca="1" si="266"/>
        <v>24</v>
      </c>
      <c r="J187" s="119">
        <f t="shared" ca="1" si="266"/>
        <v>79</v>
      </c>
      <c r="K187" s="119">
        <f t="shared" ca="1" si="266"/>
        <v>45</v>
      </c>
      <c r="L187" s="119">
        <f t="shared" ca="1" si="266"/>
        <v>48</v>
      </c>
      <c r="M187" s="119">
        <f t="shared" ca="1" si="266"/>
        <v>14</v>
      </c>
      <c r="N187" s="119">
        <f t="shared" ca="1" si="266"/>
        <v>46</v>
      </c>
      <c r="O187" s="119">
        <f t="shared" ca="1" si="266"/>
        <v>51</v>
      </c>
      <c r="P187" s="119">
        <f t="shared" ca="1" si="266"/>
        <v>16</v>
      </c>
      <c r="Q187" s="119">
        <f t="shared" ca="1" si="266"/>
        <v>6</v>
      </c>
      <c r="R187" s="119">
        <f t="shared" ca="1" si="266"/>
        <v>73</v>
      </c>
      <c r="S187" s="119">
        <f t="shared" ca="1" si="266"/>
        <v>42</v>
      </c>
      <c r="T187" s="119">
        <f t="shared" ca="1" si="266"/>
        <v>33</v>
      </c>
      <c r="U187" s="119">
        <f t="shared" ca="1" si="266"/>
        <v>26</v>
      </c>
      <c r="V187" s="119">
        <f t="shared" ca="1" si="266"/>
        <v>40</v>
      </c>
      <c r="W187" s="119">
        <f t="shared" ca="1" si="266"/>
        <v>33</v>
      </c>
      <c r="X187" s="119">
        <f t="shared" ca="1" si="266"/>
        <v>41</v>
      </c>
      <c r="Y187" s="119">
        <f t="shared" ca="1" si="266"/>
        <v>63</v>
      </c>
      <c r="Z187" s="119">
        <f t="shared" ca="1" si="266"/>
        <v>12</v>
      </c>
      <c r="AA187" s="119">
        <f t="shared" ca="1" si="266"/>
        <v>12</v>
      </c>
      <c r="AB187" s="119">
        <f t="shared" ca="1" si="266"/>
        <v>22</v>
      </c>
      <c r="AC187" s="119">
        <f t="shared" ca="1" si="266"/>
        <v>42</v>
      </c>
      <c r="AD187" s="119">
        <f t="shared" ca="1" si="266"/>
        <v>18</v>
      </c>
      <c r="AE187" s="119">
        <f t="shared" ca="1" si="266"/>
        <v>40</v>
      </c>
      <c r="AF187" s="119">
        <f t="shared" ca="1" si="266"/>
        <v>49</v>
      </c>
      <c r="AG187" s="119">
        <f t="shared" ca="1" si="266"/>
        <v>51</v>
      </c>
      <c r="AH187" s="119">
        <f t="shared" ca="1" si="266"/>
        <v>40</v>
      </c>
      <c r="AI187" s="119">
        <f t="shared" ca="1" si="266"/>
        <v>59</v>
      </c>
      <c r="AJ187" s="119">
        <f t="shared" ca="1" si="266"/>
        <v>64</v>
      </c>
      <c r="AK187" s="119">
        <f t="shared" ca="1" si="266"/>
        <v>9</v>
      </c>
      <c r="AL187" s="119">
        <f t="shared" ca="1" si="266"/>
        <v>7</v>
      </c>
      <c r="AM187" s="119">
        <f t="shared" ca="1" si="266"/>
        <v>32</v>
      </c>
      <c r="AN187" s="119">
        <f t="shared" ca="1" si="266"/>
        <v>3</v>
      </c>
      <c r="AO187" s="119">
        <f t="shared" ca="1" si="266"/>
        <v>72</v>
      </c>
      <c r="AP187" s="119">
        <f t="shared" ca="1" si="266"/>
        <v>73</v>
      </c>
      <c r="AQ187" s="119">
        <f t="shared" ca="1" si="266"/>
        <v>76</v>
      </c>
      <c r="AR187" s="119">
        <f t="shared" ca="1" si="266"/>
        <v>37</v>
      </c>
      <c r="AS187" s="119">
        <f t="shared" ca="1" si="266"/>
        <v>50</v>
      </c>
      <c r="AT187" s="119">
        <f t="shared" ca="1" si="266"/>
        <v>18</v>
      </c>
      <c r="AU187" s="119">
        <f t="shared" ca="1" si="266"/>
        <v>43</v>
      </c>
      <c r="AV187" s="119">
        <f t="shared" ca="1" si="266"/>
        <v>15</v>
      </c>
      <c r="AW187" s="119">
        <f t="shared" ca="1" si="266"/>
        <v>34</v>
      </c>
      <c r="AX187" s="119">
        <f t="shared" ca="1" si="266"/>
        <v>5</v>
      </c>
      <c r="AY187" s="119">
        <f t="shared" ca="1" si="266"/>
        <v>38</v>
      </c>
      <c r="AZ187" s="119">
        <f t="shared" ca="1" si="266"/>
        <v>15</v>
      </c>
      <c r="BA187" s="119">
        <f t="shared" ca="1" si="266"/>
        <v>46</v>
      </c>
      <c r="BB187" s="119">
        <f t="shared" ca="1" si="266"/>
        <v>57</v>
      </c>
      <c r="BC187" s="119">
        <f t="shared" ca="1" si="266"/>
        <v>48</v>
      </c>
      <c r="BD187" s="119">
        <f t="shared" ca="1" si="266"/>
        <v>50</v>
      </c>
      <c r="BE187" s="119">
        <f t="shared" ca="1" si="266"/>
        <v>53</v>
      </c>
      <c r="BF187" s="119">
        <f t="shared" ca="1" si="266"/>
        <v>1</v>
      </c>
      <c r="BG187" s="119">
        <f t="shared" ca="1" si="266"/>
        <v>62</v>
      </c>
      <c r="BH187" s="119">
        <f t="shared" ca="1" si="266"/>
        <v>43</v>
      </c>
      <c r="BI187" s="120">
        <f t="shared" ca="1" si="266"/>
        <v>73</v>
      </c>
    </row>
    <row r="188" spans="1:61" ht="13.15" x14ac:dyDescent="0.4">
      <c r="A188" s="116">
        <v>88</v>
      </c>
      <c r="B188" s="117">
        <f ca="1">RANDBETWEEN(1,81)</f>
        <v>80</v>
      </c>
      <c r="C188" s="117">
        <f t="shared" ref="C188:BI188" ca="1" si="267">RANDBETWEEN(1,81)</f>
        <v>43</v>
      </c>
      <c r="D188" s="117">
        <f t="shared" ca="1" si="267"/>
        <v>35</v>
      </c>
      <c r="E188" s="117">
        <f t="shared" ca="1" si="267"/>
        <v>72</v>
      </c>
      <c r="F188" s="117">
        <f t="shared" ca="1" si="267"/>
        <v>80</v>
      </c>
      <c r="G188" s="117">
        <f t="shared" ca="1" si="267"/>
        <v>76</v>
      </c>
      <c r="H188" s="117">
        <f t="shared" ca="1" si="267"/>
        <v>49</v>
      </c>
      <c r="I188" s="117">
        <f t="shared" ca="1" si="267"/>
        <v>27</v>
      </c>
      <c r="J188" s="117">
        <f t="shared" ca="1" si="267"/>
        <v>34</v>
      </c>
      <c r="K188" s="117">
        <f t="shared" ca="1" si="267"/>
        <v>53</v>
      </c>
      <c r="L188" s="117">
        <f t="shared" ca="1" si="267"/>
        <v>77</v>
      </c>
      <c r="M188" s="117">
        <f t="shared" ca="1" si="267"/>
        <v>58</v>
      </c>
      <c r="N188" s="117">
        <f t="shared" ca="1" si="267"/>
        <v>59</v>
      </c>
      <c r="O188" s="117">
        <f t="shared" ca="1" si="267"/>
        <v>73</v>
      </c>
      <c r="P188" s="117">
        <f t="shared" ca="1" si="267"/>
        <v>60</v>
      </c>
      <c r="Q188" s="117">
        <f t="shared" ca="1" si="267"/>
        <v>54</v>
      </c>
      <c r="R188" s="117">
        <f t="shared" ca="1" si="267"/>
        <v>42</v>
      </c>
      <c r="S188" s="117">
        <f t="shared" ca="1" si="267"/>
        <v>36</v>
      </c>
      <c r="T188" s="117">
        <f t="shared" ca="1" si="267"/>
        <v>37</v>
      </c>
      <c r="U188" s="117">
        <f t="shared" ca="1" si="267"/>
        <v>61</v>
      </c>
      <c r="V188" s="117">
        <f t="shared" ca="1" si="267"/>
        <v>42</v>
      </c>
      <c r="W188" s="117">
        <f t="shared" ca="1" si="267"/>
        <v>71</v>
      </c>
      <c r="X188" s="117">
        <f t="shared" ca="1" si="267"/>
        <v>5</v>
      </c>
      <c r="Y188" s="117">
        <f t="shared" ca="1" si="267"/>
        <v>49</v>
      </c>
      <c r="Z188" s="117">
        <f t="shared" ca="1" si="267"/>
        <v>75</v>
      </c>
      <c r="AA188" s="117">
        <f t="shared" ca="1" si="267"/>
        <v>42</v>
      </c>
      <c r="AB188" s="117">
        <f t="shared" ca="1" si="267"/>
        <v>34</v>
      </c>
      <c r="AC188" s="117">
        <f t="shared" ca="1" si="267"/>
        <v>80</v>
      </c>
      <c r="AD188" s="117">
        <f t="shared" ca="1" si="267"/>
        <v>41</v>
      </c>
      <c r="AE188" s="117">
        <f t="shared" ca="1" si="267"/>
        <v>48</v>
      </c>
      <c r="AF188" s="117">
        <f t="shared" ca="1" si="267"/>
        <v>36</v>
      </c>
      <c r="AG188" s="117">
        <f t="shared" ca="1" si="267"/>
        <v>30</v>
      </c>
      <c r="AH188" s="117">
        <f t="shared" ca="1" si="267"/>
        <v>45</v>
      </c>
      <c r="AI188" s="117">
        <f t="shared" ca="1" si="267"/>
        <v>14</v>
      </c>
      <c r="AJ188" s="117">
        <f t="shared" ca="1" si="267"/>
        <v>16</v>
      </c>
      <c r="AK188" s="117">
        <f t="shared" ca="1" si="267"/>
        <v>50</v>
      </c>
      <c r="AL188" s="117">
        <f t="shared" ca="1" si="267"/>
        <v>80</v>
      </c>
      <c r="AM188" s="117">
        <f t="shared" ca="1" si="267"/>
        <v>31</v>
      </c>
      <c r="AN188" s="117">
        <f t="shared" ca="1" si="267"/>
        <v>17</v>
      </c>
      <c r="AO188" s="117">
        <f t="shared" ca="1" si="267"/>
        <v>13</v>
      </c>
      <c r="AP188" s="117">
        <f t="shared" ca="1" si="267"/>
        <v>31</v>
      </c>
      <c r="AQ188" s="117">
        <f t="shared" ca="1" si="267"/>
        <v>79</v>
      </c>
      <c r="AR188" s="117">
        <f t="shared" ca="1" si="267"/>
        <v>16</v>
      </c>
      <c r="AS188" s="117">
        <f t="shared" ca="1" si="267"/>
        <v>19</v>
      </c>
      <c r="AT188" s="117">
        <f t="shared" ca="1" si="267"/>
        <v>37</v>
      </c>
      <c r="AU188" s="117">
        <f t="shared" ca="1" si="267"/>
        <v>38</v>
      </c>
      <c r="AV188" s="117">
        <f t="shared" ca="1" si="267"/>
        <v>76</v>
      </c>
      <c r="AW188" s="117">
        <f t="shared" ca="1" si="267"/>
        <v>23</v>
      </c>
      <c r="AX188" s="117">
        <f t="shared" ca="1" si="267"/>
        <v>17</v>
      </c>
      <c r="AY188" s="117">
        <f t="shared" ca="1" si="267"/>
        <v>3</v>
      </c>
      <c r="AZ188" s="117">
        <f t="shared" ca="1" si="267"/>
        <v>75</v>
      </c>
      <c r="BA188" s="117">
        <f t="shared" ca="1" si="267"/>
        <v>42</v>
      </c>
      <c r="BB188" s="117">
        <f t="shared" ca="1" si="267"/>
        <v>31</v>
      </c>
      <c r="BC188" s="117">
        <f t="shared" ca="1" si="267"/>
        <v>51</v>
      </c>
      <c r="BD188" s="117">
        <f t="shared" ca="1" si="267"/>
        <v>44</v>
      </c>
      <c r="BE188" s="117">
        <f t="shared" ca="1" si="267"/>
        <v>58</v>
      </c>
      <c r="BF188" s="117">
        <f t="shared" ca="1" si="267"/>
        <v>58</v>
      </c>
      <c r="BG188" s="117">
        <f t="shared" ca="1" si="267"/>
        <v>28</v>
      </c>
      <c r="BH188" s="117">
        <f t="shared" ca="1" si="267"/>
        <v>80</v>
      </c>
      <c r="BI188" s="118">
        <f t="shared" ca="1" si="267"/>
        <v>34</v>
      </c>
    </row>
    <row r="189" spans="1:61" ht="13.15" x14ac:dyDescent="0.4">
      <c r="A189" s="116">
        <v>89</v>
      </c>
      <c r="B189" s="119">
        <f ca="1">RANDBETWEEN(1,81-1)</f>
        <v>55</v>
      </c>
      <c r="C189" s="119">
        <f t="shared" ref="C189:BI189" ca="1" si="268">RANDBETWEEN(1,81-1)</f>
        <v>26</v>
      </c>
      <c r="D189" s="119">
        <f t="shared" ca="1" si="268"/>
        <v>22</v>
      </c>
      <c r="E189" s="119">
        <f t="shared" ca="1" si="268"/>
        <v>77</v>
      </c>
      <c r="F189" s="119">
        <f t="shared" ca="1" si="268"/>
        <v>2</v>
      </c>
      <c r="G189" s="119">
        <f t="shared" ca="1" si="268"/>
        <v>21</v>
      </c>
      <c r="H189" s="119">
        <f t="shared" ca="1" si="268"/>
        <v>22</v>
      </c>
      <c r="I189" s="119">
        <f t="shared" ca="1" si="268"/>
        <v>47</v>
      </c>
      <c r="J189" s="119">
        <f t="shared" ca="1" si="268"/>
        <v>35</v>
      </c>
      <c r="K189" s="119">
        <f t="shared" ca="1" si="268"/>
        <v>22</v>
      </c>
      <c r="L189" s="119">
        <f t="shared" ca="1" si="268"/>
        <v>25</v>
      </c>
      <c r="M189" s="119">
        <f t="shared" ca="1" si="268"/>
        <v>28</v>
      </c>
      <c r="N189" s="119">
        <f t="shared" ca="1" si="268"/>
        <v>53</v>
      </c>
      <c r="O189" s="119">
        <f t="shared" ca="1" si="268"/>
        <v>43</v>
      </c>
      <c r="P189" s="119">
        <f t="shared" ca="1" si="268"/>
        <v>74</v>
      </c>
      <c r="Q189" s="119">
        <f t="shared" ca="1" si="268"/>
        <v>25</v>
      </c>
      <c r="R189" s="119">
        <f t="shared" ca="1" si="268"/>
        <v>63</v>
      </c>
      <c r="S189" s="119">
        <f t="shared" ca="1" si="268"/>
        <v>14</v>
      </c>
      <c r="T189" s="119">
        <f t="shared" ca="1" si="268"/>
        <v>10</v>
      </c>
      <c r="U189" s="119">
        <f t="shared" ca="1" si="268"/>
        <v>22</v>
      </c>
      <c r="V189" s="119">
        <f t="shared" ca="1" si="268"/>
        <v>71</v>
      </c>
      <c r="W189" s="119">
        <f t="shared" ca="1" si="268"/>
        <v>64</v>
      </c>
      <c r="X189" s="119">
        <f t="shared" ca="1" si="268"/>
        <v>20</v>
      </c>
      <c r="Y189" s="119">
        <f t="shared" ca="1" si="268"/>
        <v>76</v>
      </c>
      <c r="Z189" s="119">
        <f t="shared" ca="1" si="268"/>
        <v>16</v>
      </c>
      <c r="AA189" s="119">
        <f t="shared" ca="1" si="268"/>
        <v>36</v>
      </c>
      <c r="AB189" s="119">
        <f t="shared" ca="1" si="268"/>
        <v>12</v>
      </c>
      <c r="AC189" s="119">
        <f t="shared" ca="1" si="268"/>
        <v>69</v>
      </c>
      <c r="AD189" s="119">
        <f t="shared" ca="1" si="268"/>
        <v>23</v>
      </c>
      <c r="AE189" s="119">
        <f t="shared" ca="1" si="268"/>
        <v>60</v>
      </c>
      <c r="AF189" s="119">
        <f t="shared" ca="1" si="268"/>
        <v>10</v>
      </c>
      <c r="AG189" s="119">
        <f t="shared" ca="1" si="268"/>
        <v>23</v>
      </c>
      <c r="AH189" s="119">
        <f t="shared" ca="1" si="268"/>
        <v>11</v>
      </c>
      <c r="AI189" s="119">
        <f t="shared" ca="1" si="268"/>
        <v>58</v>
      </c>
      <c r="AJ189" s="119">
        <f t="shared" ca="1" si="268"/>
        <v>14</v>
      </c>
      <c r="AK189" s="119">
        <f t="shared" ca="1" si="268"/>
        <v>35</v>
      </c>
      <c r="AL189" s="119">
        <f t="shared" ca="1" si="268"/>
        <v>58</v>
      </c>
      <c r="AM189" s="119">
        <f t="shared" ca="1" si="268"/>
        <v>47</v>
      </c>
      <c r="AN189" s="119">
        <f t="shared" ca="1" si="268"/>
        <v>43</v>
      </c>
      <c r="AO189" s="119">
        <f t="shared" ca="1" si="268"/>
        <v>67</v>
      </c>
      <c r="AP189" s="119">
        <f t="shared" ca="1" si="268"/>
        <v>18</v>
      </c>
      <c r="AQ189" s="119">
        <f t="shared" ca="1" si="268"/>
        <v>12</v>
      </c>
      <c r="AR189" s="119">
        <f t="shared" ca="1" si="268"/>
        <v>19</v>
      </c>
      <c r="AS189" s="119">
        <f t="shared" ca="1" si="268"/>
        <v>34</v>
      </c>
      <c r="AT189" s="119">
        <f t="shared" ca="1" si="268"/>
        <v>11</v>
      </c>
      <c r="AU189" s="119">
        <f t="shared" ca="1" si="268"/>
        <v>12</v>
      </c>
      <c r="AV189" s="119">
        <f t="shared" ca="1" si="268"/>
        <v>22</v>
      </c>
      <c r="AW189" s="119">
        <f t="shared" ca="1" si="268"/>
        <v>16</v>
      </c>
      <c r="AX189" s="119">
        <f t="shared" ca="1" si="268"/>
        <v>42</v>
      </c>
      <c r="AY189" s="119">
        <f t="shared" ca="1" si="268"/>
        <v>72</v>
      </c>
      <c r="AZ189" s="119">
        <f t="shared" ca="1" si="268"/>
        <v>51</v>
      </c>
      <c r="BA189" s="119">
        <f t="shared" ca="1" si="268"/>
        <v>44</v>
      </c>
      <c r="BB189" s="119">
        <f t="shared" ca="1" si="268"/>
        <v>34</v>
      </c>
      <c r="BC189" s="119">
        <f t="shared" ca="1" si="268"/>
        <v>25</v>
      </c>
      <c r="BD189" s="119">
        <f t="shared" ca="1" si="268"/>
        <v>64</v>
      </c>
      <c r="BE189" s="119">
        <f t="shared" ca="1" si="268"/>
        <v>68</v>
      </c>
      <c r="BF189" s="119">
        <f t="shared" ca="1" si="268"/>
        <v>48</v>
      </c>
      <c r="BG189" s="119">
        <f t="shared" ca="1" si="268"/>
        <v>30</v>
      </c>
      <c r="BH189" s="119">
        <f t="shared" ca="1" si="268"/>
        <v>22</v>
      </c>
      <c r="BI189" s="120">
        <f t="shared" ca="1" si="268"/>
        <v>34</v>
      </c>
    </row>
    <row r="190" spans="1:61" ht="13.5" thickBot="1" x14ac:dyDescent="0.45">
      <c r="A190" s="121">
        <v>90</v>
      </c>
      <c r="B190" s="122">
        <f ca="1">RANDBETWEEN(1,81-2)</f>
        <v>65</v>
      </c>
      <c r="C190" s="122">
        <f t="shared" ref="C190:BI190" ca="1" si="269">RANDBETWEEN(1,81-2)</f>
        <v>61</v>
      </c>
      <c r="D190" s="122">
        <f t="shared" ca="1" si="269"/>
        <v>67</v>
      </c>
      <c r="E190" s="122">
        <f t="shared" ca="1" si="269"/>
        <v>38</v>
      </c>
      <c r="F190" s="122">
        <f t="shared" ca="1" si="269"/>
        <v>34</v>
      </c>
      <c r="G190" s="122">
        <f t="shared" ca="1" si="269"/>
        <v>5</v>
      </c>
      <c r="H190" s="122">
        <f t="shared" ca="1" si="269"/>
        <v>60</v>
      </c>
      <c r="I190" s="122">
        <f t="shared" ca="1" si="269"/>
        <v>24</v>
      </c>
      <c r="J190" s="122">
        <f t="shared" ca="1" si="269"/>
        <v>59</v>
      </c>
      <c r="K190" s="122">
        <f t="shared" ca="1" si="269"/>
        <v>46</v>
      </c>
      <c r="L190" s="122">
        <f t="shared" ca="1" si="269"/>
        <v>62</v>
      </c>
      <c r="M190" s="122">
        <f t="shared" ca="1" si="269"/>
        <v>5</v>
      </c>
      <c r="N190" s="122">
        <f t="shared" ca="1" si="269"/>
        <v>38</v>
      </c>
      <c r="O190" s="122">
        <f t="shared" ca="1" si="269"/>
        <v>18</v>
      </c>
      <c r="P190" s="122">
        <f t="shared" ca="1" si="269"/>
        <v>41</v>
      </c>
      <c r="Q190" s="122">
        <f t="shared" ca="1" si="269"/>
        <v>2</v>
      </c>
      <c r="R190" s="122">
        <f t="shared" ca="1" si="269"/>
        <v>22</v>
      </c>
      <c r="S190" s="122">
        <f t="shared" ca="1" si="269"/>
        <v>41</v>
      </c>
      <c r="T190" s="122">
        <f t="shared" ca="1" si="269"/>
        <v>10</v>
      </c>
      <c r="U190" s="122">
        <f t="shared" ca="1" si="269"/>
        <v>76</v>
      </c>
      <c r="V190" s="122">
        <f t="shared" ca="1" si="269"/>
        <v>6</v>
      </c>
      <c r="W190" s="122">
        <f t="shared" ca="1" si="269"/>
        <v>12</v>
      </c>
      <c r="X190" s="122">
        <f t="shared" ca="1" si="269"/>
        <v>25</v>
      </c>
      <c r="Y190" s="122">
        <f t="shared" ca="1" si="269"/>
        <v>32</v>
      </c>
      <c r="Z190" s="122">
        <f t="shared" ca="1" si="269"/>
        <v>63</v>
      </c>
      <c r="AA190" s="122">
        <f t="shared" ca="1" si="269"/>
        <v>36</v>
      </c>
      <c r="AB190" s="122">
        <f t="shared" ca="1" si="269"/>
        <v>57</v>
      </c>
      <c r="AC190" s="122">
        <f t="shared" ca="1" si="269"/>
        <v>10</v>
      </c>
      <c r="AD190" s="122">
        <f t="shared" ca="1" si="269"/>
        <v>26</v>
      </c>
      <c r="AE190" s="122">
        <f t="shared" ca="1" si="269"/>
        <v>71</v>
      </c>
      <c r="AF190" s="122">
        <f t="shared" ca="1" si="269"/>
        <v>14</v>
      </c>
      <c r="AG190" s="122">
        <f t="shared" ca="1" si="269"/>
        <v>43</v>
      </c>
      <c r="AH190" s="122">
        <f t="shared" ca="1" si="269"/>
        <v>3</v>
      </c>
      <c r="AI190" s="122">
        <f t="shared" ca="1" si="269"/>
        <v>14</v>
      </c>
      <c r="AJ190" s="122">
        <f t="shared" ca="1" si="269"/>
        <v>44</v>
      </c>
      <c r="AK190" s="122">
        <f t="shared" ca="1" si="269"/>
        <v>20</v>
      </c>
      <c r="AL190" s="122">
        <f t="shared" ca="1" si="269"/>
        <v>73</v>
      </c>
      <c r="AM190" s="122">
        <f t="shared" ca="1" si="269"/>
        <v>10</v>
      </c>
      <c r="AN190" s="122">
        <f t="shared" ca="1" si="269"/>
        <v>73</v>
      </c>
      <c r="AO190" s="122">
        <f t="shared" ca="1" si="269"/>
        <v>16</v>
      </c>
      <c r="AP190" s="122">
        <f t="shared" ca="1" si="269"/>
        <v>56</v>
      </c>
      <c r="AQ190" s="122">
        <f t="shared" ca="1" si="269"/>
        <v>71</v>
      </c>
      <c r="AR190" s="122">
        <f t="shared" ca="1" si="269"/>
        <v>19</v>
      </c>
      <c r="AS190" s="122">
        <f t="shared" ca="1" si="269"/>
        <v>6</v>
      </c>
      <c r="AT190" s="122">
        <f t="shared" ca="1" si="269"/>
        <v>21</v>
      </c>
      <c r="AU190" s="122">
        <f t="shared" ca="1" si="269"/>
        <v>49</v>
      </c>
      <c r="AV190" s="122">
        <f t="shared" ca="1" si="269"/>
        <v>74</v>
      </c>
      <c r="AW190" s="122">
        <f t="shared" ca="1" si="269"/>
        <v>31</v>
      </c>
      <c r="AX190" s="122">
        <f t="shared" ca="1" si="269"/>
        <v>49</v>
      </c>
      <c r="AY190" s="122">
        <f t="shared" ca="1" si="269"/>
        <v>66</v>
      </c>
      <c r="AZ190" s="122">
        <f t="shared" ca="1" si="269"/>
        <v>34</v>
      </c>
      <c r="BA190" s="122">
        <f t="shared" ca="1" si="269"/>
        <v>22</v>
      </c>
      <c r="BB190" s="122">
        <f t="shared" ca="1" si="269"/>
        <v>63</v>
      </c>
      <c r="BC190" s="122">
        <f t="shared" ca="1" si="269"/>
        <v>49</v>
      </c>
      <c r="BD190" s="122">
        <f t="shared" ca="1" si="269"/>
        <v>32</v>
      </c>
      <c r="BE190" s="122">
        <f t="shared" ca="1" si="269"/>
        <v>65</v>
      </c>
      <c r="BF190" s="122">
        <f t="shared" ca="1" si="269"/>
        <v>59</v>
      </c>
      <c r="BG190" s="122">
        <f t="shared" ca="1" si="269"/>
        <v>35</v>
      </c>
      <c r="BH190" s="122">
        <f t="shared" ca="1" si="269"/>
        <v>26</v>
      </c>
      <c r="BI190" s="53">
        <f t="shared" ca="1" si="269"/>
        <v>23</v>
      </c>
    </row>
  </sheetData>
  <sheetProtection sheet="1" objects="1" scenario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A7FF1A96F00B548AE8FA4D86E5C3C6B" ma:contentTypeVersion="4" ma:contentTypeDescription="Create a new document." ma:contentTypeScope="" ma:versionID="42484d4aadc485b95868b0614c9cc901">
  <xsd:schema xmlns:xsd="http://www.w3.org/2001/XMLSchema" xmlns:xs="http://www.w3.org/2001/XMLSchema" xmlns:p="http://schemas.microsoft.com/office/2006/metadata/properties" xmlns:ns2="2de6f903-a70b-4d4e-9d47-d88418a90129" targetNamespace="http://schemas.microsoft.com/office/2006/metadata/properties" ma:root="true" ma:fieldsID="2e3f4261295b63ab975c65a36ef5f926" ns2:_="">
    <xsd:import namespace="2de6f903-a70b-4d4e-9d47-d88418a90129"/>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de6f903-a70b-4d4e-9d47-d88418a90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81A461D-B149-40CB-99C7-79B3C85BC073}">
  <ds:schemaRefs>
    <ds:schemaRef ds:uri="http://purl.org/dc/terms/"/>
    <ds:schemaRef ds:uri="http://purl.org/dc/elements/1.1/"/>
    <ds:schemaRef ds:uri="http://schemas.microsoft.com/office/infopath/2007/PartnerControls"/>
    <ds:schemaRef ds:uri="http://purl.org/dc/dcmitype/"/>
    <ds:schemaRef ds:uri="http://schemas.microsoft.com/office/2006/metadata/properties"/>
    <ds:schemaRef ds:uri="http://schemas.openxmlformats.org/package/2006/metadata/core-properties"/>
    <ds:schemaRef ds:uri="http://schemas.microsoft.com/office/2006/documentManagement/types"/>
    <ds:schemaRef ds:uri="2de6f903-a70b-4d4e-9d47-d88418a90129"/>
    <ds:schemaRef ds:uri="http://www.w3.org/XML/1998/namespace"/>
  </ds:schemaRefs>
</ds:datastoreItem>
</file>

<file path=customXml/itemProps2.xml><?xml version="1.0" encoding="utf-8"?>
<ds:datastoreItem xmlns:ds="http://schemas.openxmlformats.org/officeDocument/2006/customXml" ds:itemID="{68A3A64F-FB10-41CA-95E1-FD88C78F3F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de6f903-a70b-4d4e-9d47-d88418a901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9A612AF-6026-45EE-9E75-41693558040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13</vt:i4>
      </vt:variant>
    </vt:vector>
  </HeadingPairs>
  <TitlesOfParts>
    <vt:vector size="26" baseType="lpstr">
      <vt:lpstr>Introduction</vt:lpstr>
      <vt:lpstr>Roster</vt:lpstr>
      <vt:lpstr>Survey</vt:lpstr>
      <vt:lpstr>SurveySetup</vt:lpstr>
      <vt:lpstr>SurveyResultAggregation</vt:lpstr>
      <vt:lpstr>ResultsInterpretation</vt:lpstr>
      <vt:lpstr>DemandPredictionModel</vt:lpstr>
      <vt:lpstr>Utility</vt:lpstr>
      <vt:lpstr>DOE</vt:lpstr>
      <vt:lpstr>MaxLikelihoodSolver</vt:lpstr>
      <vt:lpstr>PredictionSolver</vt:lpstr>
      <vt:lpstr>StaticRandomNumbers</vt:lpstr>
      <vt:lpstr>RandomNumbersToCopyFrom</vt:lpstr>
      <vt:lpstr>capacity</vt:lpstr>
      <vt:lpstr>demand</vt:lpstr>
      <vt:lpstr>fixedCost</vt:lpstr>
      <vt:lpstr>marginalCost</vt:lpstr>
      <vt:lpstr>marketSize</vt:lpstr>
      <vt:lpstr>price</vt:lpstr>
      <vt:lpstr>profit</vt:lpstr>
      <vt:lpstr>revenue</vt:lpstr>
      <vt:lpstr>riskTolerance</vt:lpstr>
      <vt:lpstr>utility</vt:lpstr>
      <vt:lpstr>xin1</vt:lpstr>
      <vt:lpstr>xin2</vt:lpstr>
      <vt:lpstr>xin3</vt:lpstr>
    </vt:vector>
  </TitlesOfParts>
  <Manager/>
  <Company>University of Michigan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dc:creator>
  <cp:keywords/>
  <dc:description/>
  <cp:lastModifiedBy>Trevor Knecht</cp:lastModifiedBy>
  <cp:revision/>
  <dcterms:created xsi:type="dcterms:W3CDTF">2004-11-10T18:33:34Z</dcterms:created>
  <dcterms:modified xsi:type="dcterms:W3CDTF">2024-11-16T18:05:27Z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0x0101008A7FF1A96F00B548AE8FA4D86E5C3C6B</vt:lpwstr>
  </property>
</Properties>
</file>